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drawings/drawing19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155"/>
  </bookViews>
  <sheets>
    <sheet name="2016 Temperatura Água Mar" sheetId="12" r:id="rId1"/>
    <sheet name="2016 pH &amp; Temperatura" sheetId="2" r:id="rId2"/>
    <sheet name="2016 ORP &amp; Temperatura" sheetId="4" r:id="rId3"/>
    <sheet name="2016Condutividade &amp; Temperatura" sheetId="8" r:id="rId4"/>
    <sheet name="2016 Salinidade &amp; Temperatura" sheetId="9" r:id="rId5"/>
    <sheet name="2016 TDS &amp; Temperatura" sheetId="11" r:id="rId6"/>
    <sheet name="2016 Oxigénio &amp; Temperatura" sheetId="10" r:id="rId7"/>
    <sheet name="2017 Temperatura Água Mar" sheetId="13" r:id="rId8"/>
    <sheet name="2017 Altura Água" sheetId="14" r:id="rId9"/>
    <sheet name="2017 pH &amp; Temperatura" sheetId="15" r:id="rId10"/>
    <sheet name="2017 ORP &amp; Temperatura" sheetId="16" r:id="rId11"/>
    <sheet name="2017Condutividade &amp; Temperatura" sheetId="17" r:id="rId12"/>
    <sheet name="2017 Salinidade &amp; Temperatura" sheetId="18" r:id="rId13"/>
    <sheet name="2017 TDS &amp; Temperatura" sheetId="19" r:id="rId14"/>
    <sheet name="2017 Oxigénio &amp; Temperatura" sheetId="20" r:id="rId15"/>
    <sheet name="2018 Temperatura Água Mar" sheetId="21" r:id="rId16"/>
    <sheet name="2018 Altura Água" sheetId="22" r:id="rId17"/>
    <sheet name="2018 pH &amp; Temperatura" sheetId="23" r:id="rId18"/>
    <sheet name="2018 ORP &amp; Temperatura" sheetId="24" r:id="rId19"/>
    <sheet name="2018Condutividade &amp; Temperatura" sheetId="25" r:id="rId20"/>
    <sheet name="2018 Salinidade &amp; Temperatura" sheetId="26" r:id="rId21"/>
    <sheet name="2018 TDS &amp; Temperatura" sheetId="27" r:id="rId22"/>
    <sheet name="2018 Oxigénio &amp; Temperatura" sheetId="28" r:id="rId23"/>
  </sheets>
  <calcPr calcId="145621"/>
</workbook>
</file>

<file path=xl/calcChain.xml><?xml version="1.0" encoding="utf-8"?>
<calcChain xmlns="http://schemas.openxmlformats.org/spreadsheetml/2006/main">
  <c r="O5" i="28" l="1"/>
  <c r="F7" i="28"/>
  <c r="O7" i="28"/>
  <c r="F8" i="28"/>
  <c r="O8" i="28"/>
  <c r="F9" i="28"/>
  <c r="O9" i="28"/>
  <c r="C14" i="28"/>
  <c r="L14" i="28"/>
  <c r="C15" i="28"/>
  <c r="F4" i="28" s="1"/>
  <c r="L15" i="28"/>
  <c r="O4" i="28" s="1"/>
  <c r="C16" i="28"/>
  <c r="F5" i="28" s="1"/>
  <c r="L16" i="28"/>
  <c r="L17" i="28"/>
  <c r="O6" i="28" s="1"/>
  <c r="F22" i="28"/>
  <c r="O23" i="28"/>
  <c r="F25" i="28"/>
  <c r="O25" i="28"/>
  <c r="O27" i="28" s="1"/>
  <c r="F26" i="28"/>
  <c r="F27" i="28" s="1"/>
  <c r="O26" i="28"/>
  <c r="C31" i="28"/>
  <c r="L31" i="28"/>
  <c r="C32" i="28"/>
  <c r="L32" i="28"/>
  <c r="O22" i="28" s="1"/>
  <c r="C33" i="28"/>
  <c r="F23" i="28" s="1"/>
  <c r="L33" i="28"/>
  <c r="L34" i="28"/>
  <c r="O24" i="28" s="1"/>
  <c r="F39" i="28"/>
  <c r="O40" i="28"/>
  <c r="F42" i="28"/>
  <c r="O42" i="28"/>
  <c r="O44" i="28" s="1"/>
  <c r="F43" i="28"/>
  <c r="F44" i="28" s="1"/>
  <c r="O43" i="28"/>
  <c r="C50" i="28"/>
  <c r="L50" i="28"/>
  <c r="C51" i="28"/>
  <c r="L51" i="28"/>
  <c r="O39" i="28" s="1"/>
  <c r="C52" i="28"/>
  <c r="F40" i="28" s="1"/>
  <c r="L52" i="28"/>
  <c r="L53" i="28"/>
  <c r="O41" i="28" s="1"/>
  <c r="F58" i="28"/>
  <c r="O59" i="28"/>
  <c r="F61" i="28"/>
  <c r="O61" i="28"/>
  <c r="O63" i="28" s="1"/>
  <c r="F62" i="28"/>
  <c r="F63" i="28" s="1"/>
  <c r="O62" i="28"/>
  <c r="C69" i="28"/>
  <c r="L69" i="28"/>
  <c r="C70" i="28"/>
  <c r="L70" i="28"/>
  <c r="O58" i="28" s="1"/>
  <c r="C71" i="28"/>
  <c r="F59" i="28" s="1"/>
  <c r="L71" i="28"/>
  <c r="L72" i="28"/>
  <c r="O60" i="28" s="1"/>
  <c r="F77" i="28"/>
  <c r="O78" i="28"/>
  <c r="F80" i="28"/>
  <c r="O80" i="28"/>
  <c r="O82" i="28" s="1"/>
  <c r="F81" i="28"/>
  <c r="F82" i="28" s="1"/>
  <c r="O81" i="28"/>
  <c r="C94" i="28"/>
  <c r="L94" i="28"/>
  <c r="C95" i="28"/>
  <c r="L95" i="28"/>
  <c r="O77" i="28" s="1"/>
  <c r="C96" i="28"/>
  <c r="F78" i="28" s="1"/>
  <c r="L96" i="28"/>
  <c r="L97" i="28"/>
  <c r="O79" i="28" s="1"/>
  <c r="F102" i="28"/>
  <c r="O103" i="28"/>
  <c r="F105" i="28"/>
  <c r="O105" i="28"/>
  <c r="O107" i="28" s="1"/>
  <c r="F106" i="28"/>
  <c r="F107" i="28" s="1"/>
  <c r="O106" i="28"/>
  <c r="C125" i="28"/>
  <c r="L125" i="28"/>
  <c r="C126" i="28"/>
  <c r="L126" i="28"/>
  <c r="O102" i="28" s="1"/>
  <c r="C127" i="28"/>
  <c r="F103" i="28" s="1"/>
  <c r="L127" i="28"/>
  <c r="L128" i="28"/>
  <c r="O104" i="28" s="1"/>
  <c r="F133" i="28"/>
  <c r="O134" i="28"/>
  <c r="F136" i="28"/>
  <c r="O136" i="28"/>
  <c r="O138" i="28" s="1"/>
  <c r="F137" i="28"/>
  <c r="F138" i="28" s="1"/>
  <c r="O137" i="28"/>
  <c r="C156" i="28"/>
  <c r="L156" i="28"/>
  <c r="C157" i="28"/>
  <c r="L157" i="28"/>
  <c r="O133" i="28" s="1"/>
  <c r="C158" i="28"/>
  <c r="F134" i="28" s="1"/>
  <c r="L158" i="28"/>
  <c r="L159" i="28"/>
  <c r="O135" i="28" s="1"/>
  <c r="F164" i="28"/>
  <c r="O165" i="28"/>
  <c r="F167" i="28"/>
  <c r="O167" i="28"/>
  <c r="O169" i="28" s="1"/>
  <c r="F168" i="28"/>
  <c r="F169" i="28" s="1"/>
  <c r="O168" i="28"/>
  <c r="C188" i="28"/>
  <c r="L188" i="28"/>
  <c r="C189" i="28"/>
  <c r="L189" i="28"/>
  <c r="O164" i="28" s="1"/>
  <c r="C190" i="28"/>
  <c r="F165" i="28" s="1"/>
  <c r="L190" i="28"/>
  <c r="L191" i="28"/>
  <c r="O166" i="28" s="1"/>
  <c r="F196" i="28"/>
  <c r="O198" i="28"/>
  <c r="F199" i="28"/>
  <c r="O199" i="28"/>
  <c r="F200" i="28"/>
  <c r="F201" i="28" s="1"/>
  <c r="O200" i="28"/>
  <c r="O201" i="28" s="1"/>
  <c r="C221" i="28"/>
  <c r="L221" i="28"/>
  <c r="C222" i="28"/>
  <c r="L222" i="28"/>
  <c r="O196" i="28" s="1"/>
  <c r="C223" i="28"/>
  <c r="F197" i="28" s="1"/>
  <c r="L223" i="28"/>
  <c r="O197" i="28" s="1"/>
  <c r="L224" i="28"/>
  <c r="F229" i="28"/>
  <c r="O231" i="28"/>
  <c r="F232" i="28"/>
  <c r="O232" i="28"/>
  <c r="F233" i="28"/>
  <c r="F234" i="28" s="1"/>
  <c r="O233" i="28"/>
  <c r="O234" i="28" s="1"/>
  <c r="C243" i="28"/>
  <c r="L243" i="28"/>
  <c r="C244" i="28"/>
  <c r="L244" i="28"/>
  <c r="O229" i="28" s="1"/>
  <c r="C245" i="28"/>
  <c r="F230" i="28" s="1"/>
  <c r="L245" i="28"/>
  <c r="O230" i="28" s="1"/>
  <c r="L246" i="28"/>
  <c r="F4" i="27"/>
  <c r="F7" i="27"/>
  <c r="O7" i="27"/>
  <c r="F8" i="27"/>
  <c r="F9" i="27" s="1"/>
  <c r="O8" i="27"/>
  <c r="O9" i="27" s="1"/>
  <c r="C14" i="27"/>
  <c r="L14" i="27"/>
  <c r="C15" i="27"/>
  <c r="L15" i="27"/>
  <c r="O4" i="27" s="1"/>
  <c r="C16" i="27"/>
  <c r="F5" i="27" s="1"/>
  <c r="L16" i="27"/>
  <c r="O5" i="27" s="1"/>
  <c r="L17" i="27"/>
  <c r="O6" i="27" s="1"/>
  <c r="F22" i="27"/>
  <c r="F25" i="27"/>
  <c r="O25" i="27"/>
  <c r="F26" i="27"/>
  <c r="F27" i="27" s="1"/>
  <c r="O26" i="27"/>
  <c r="O27" i="27" s="1"/>
  <c r="C31" i="27"/>
  <c r="L31" i="27"/>
  <c r="C32" i="27"/>
  <c r="L32" i="27"/>
  <c r="O22" i="27" s="1"/>
  <c r="C33" i="27"/>
  <c r="F23" i="27" s="1"/>
  <c r="L33" i="27"/>
  <c r="O23" i="27" s="1"/>
  <c r="L34" i="27"/>
  <c r="O24" i="27" s="1"/>
  <c r="F39" i="27"/>
  <c r="O41" i="27"/>
  <c r="F42" i="27"/>
  <c r="O42" i="27"/>
  <c r="F43" i="27"/>
  <c r="F44" i="27" s="1"/>
  <c r="O43" i="27"/>
  <c r="O44" i="27" s="1"/>
  <c r="C50" i="27"/>
  <c r="L50" i="27"/>
  <c r="C51" i="27"/>
  <c r="L51" i="27"/>
  <c r="O39" i="27" s="1"/>
  <c r="C52" i="27"/>
  <c r="F40" i="27" s="1"/>
  <c r="L52" i="27"/>
  <c r="O40" i="27" s="1"/>
  <c r="L53" i="27"/>
  <c r="F58" i="27"/>
  <c r="O60" i="27"/>
  <c r="F61" i="27"/>
  <c r="O61" i="27"/>
  <c r="F62" i="27"/>
  <c r="F63" i="27" s="1"/>
  <c r="O62" i="27"/>
  <c r="O63" i="27" s="1"/>
  <c r="C69" i="27"/>
  <c r="L69" i="27"/>
  <c r="C70" i="27"/>
  <c r="L70" i="27"/>
  <c r="O58" i="27" s="1"/>
  <c r="C71" i="27"/>
  <c r="F59" i="27" s="1"/>
  <c r="L71" i="27"/>
  <c r="O59" i="27" s="1"/>
  <c r="L72" i="27"/>
  <c r="F77" i="27"/>
  <c r="F80" i="27"/>
  <c r="O80" i="27"/>
  <c r="F81" i="27"/>
  <c r="F82" i="27" s="1"/>
  <c r="O81" i="27"/>
  <c r="O82" i="27" s="1"/>
  <c r="C94" i="27"/>
  <c r="L94" i="27"/>
  <c r="C95" i="27"/>
  <c r="L95" i="27"/>
  <c r="O77" i="27" s="1"/>
  <c r="C96" i="27"/>
  <c r="F78" i="27" s="1"/>
  <c r="L96" i="27"/>
  <c r="O78" i="27" s="1"/>
  <c r="L97" i="27"/>
  <c r="O79" i="27" s="1"/>
  <c r="F102" i="27"/>
  <c r="F105" i="27"/>
  <c r="O105" i="27"/>
  <c r="F106" i="27"/>
  <c r="F107" i="27" s="1"/>
  <c r="O106" i="27"/>
  <c r="O107" i="27" s="1"/>
  <c r="C125" i="27"/>
  <c r="L125" i="27"/>
  <c r="C126" i="27"/>
  <c r="L126" i="27"/>
  <c r="O102" i="27" s="1"/>
  <c r="C127" i="27"/>
  <c r="F103" i="27" s="1"/>
  <c r="L127" i="27"/>
  <c r="O103" i="27" s="1"/>
  <c r="L128" i="27"/>
  <c r="O104" i="27" s="1"/>
  <c r="F133" i="27"/>
  <c r="O135" i="27"/>
  <c r="F136" i="27"/>
  <c r="O136" i="27"/>
  <c r="F137" i="27"/>
  <c r="F138" i="27" s="1"/>
  <c r="O137" i="27"/>
  <c r="O138" i="27" s="1"/>
  <c r="C156" i="27"/>
  <c r="L156" i="27"/>
  <c r="C157" i="27"/>
  <c r="L157" i="27"/>
  <c r="O133" i="27" s="1"/>
  <c r="C158" i="27"/>
  <c r="F134" i="27" s="1"/>
  <c r="L158" i="27"/>
  <c r="O134" i="27" s="1"/>
  <c r="L159" i="27"/>
  <c r="F164" i="27"/>
  <c r="O166" i="27"/>
  <c r="F167" i="27"/>
  <c r="O167" i="27"/>
  <c r="F168" i="27"/>
  <c r="F169" i="27" s="1"/>
  <c r="O168" i="27"/>
  <c r="O169" i="27" s="1"/>
  <c r="C188" i="27"/>
  <c r="L188" i="27"/>
  <c r="C189" i="27"/>
  <c r="L189" i="27"/>
  <c r="O164" i="27" s="1"/>
  <c r="C190" i="27"/>
  <c r="F165" i="27" s="1"/>
  <c r="L190" i="27"/>
  <c r="O165" i="27" s="1"/>
  <c r="L191" i="27"/>
  <c r="F196" i="27"/>
  <c r="F199" i="27"/>
  <c r="O199" i="27"/>
  <c r="F200" i="27"/>
  <c r="F201" i="27" s="1"/>
  <c r="O200" i="27"/>
  <c r="O201" i="27" s="1"/>
  <c r="C221" i="27"/>
  <c r="L221" i="27"/>
  <c r="C222" i="27"/>
  <c r="L222" i="27"/>
  <c r="O196" i="27" s="1"/>
  <c r="C223" i="27"/>
  <c r="F197" i="27" s="1"/>
  <c r="L223" i="27"/>
  <c r="O197" i="27" s="1"/>
  <c r="L224" i="27"/>
  <c r="O198" i="27" s="1"/>
  <c r="F229" i="27"/>
  <c r="F232" i="27"/>
  <c r="O232" i="27"/>
  <c r="O234" i="27" s="1"/>
  <c r="F233" i="27"/>
  <c r="F234" i="27" s="1"/>
  <c r="O233" i="27"/>
  <c r="C243" i="27"/>
  <c r="L243" i="27"/>
  <c r="C244" i="27"/>
  <c r="L244" i="27"/>
  <c r="O229" i="27" s="1"/>
  <c r="C245" i="27"/>
  <c r="L245" i="27"/>
  <c r="F4" i="26"/>
  <c r="O5" i="26"/>
  <c r="F7" i="26"/>
  <c r="O7" i="26"/>
  <c r="O9" i="26" s="1"/>
  <c r="F8" i="26"/>
  <c r="F9" i="26" s="1"/>
  <c r="O8" i="26"/>
  <c r="C14" i="26"/>
  <c r="L14" i="26"/>
  <c r="C15" i="26"/>
  <c r="L15" i="26"/>
  <c r="O4" i="26" s="1"/>
  <c r="C16" i="26"/>
  <c r="L16" i="26"/>
  <c r="L17" i="26" s="1"/>
  <c r="O6" i="26" s="1"/>
  <c r="F22" i="26"/>
  <c r="O23" i="26"/>
  <c r="F25" i="26"/>
  <c r="O25" i="26"/>
  <c r="F26" i="26"/>
  <c r="F27" i="26" s="1"/>
  <c r="O26" i="26"/>
  <c r="O27" i="26"/>
  <c r="C31" i="26"/>
  <c r="L31" i="26"/>
  <c r="C32" i="26"/>
  <c r="L32" i="26"/>
  <c r="O22" i="26" s="1"/>
  <c r="C33" i="26"/>
  <c r="L33" i="26"/>
  <c r="L34" i="26"/>
  <c r="O24" i="26" s="1"/>
  <c r="F39" i="26"/>
  <c r="F42" i="26"/>
  <c r="O42" i="26"/>
  <c r="F43" i="26"/>
  <c r="F44" i="26" s="1"/>
  <c r="O43" i="26"/>
  <c r="O44" i="26" s="1"/>
  <c r="C50" i="26"/>
  <c r="L50" i="26"/>
  <c r="C51" i="26"/>
  <c r="L51" i="26"/>
  <c r="O39" i="26" s="1"/>
  <c r="C52" i="26"/>
  <c r="L52" i="26"/>
  <c r="O40" i="26" s="1"/>
  <c r="L53" i="26"/>
  <c r="O41" i="26" s="1"/>
  <c r="F58" i="26"/>
  <c r="F61" i="26"/>
  <c r="O61" i="26"/>
  <c r="O63" i="26" s="1"/>
  <c r="F62" i="26"/>
  <c r="F63" i="26" s="1"/>
  <c r="O62" i="26"/>
  <c r="C69" i="26"/>
  <c r="L69" i="26"/>
  <c r="C70" i="26"/>
  <c r="L70" i="26"/>
  <c r="O58" i="26" s="1"/>
  <c r="C71" i="26"/>
  <c r="L71" i="26"/>
  <c r="F77" i="26"/>
  <c r="O78" i="26"/>
  <c r="F80" i="26"/>
  <c r="O80" i="26"/>
  <c r="O82" i="26" s="1"/>
  <c r="F81" i="26"/>
  <c r="F82" i="26" s="1"/>
  <c r="O81" i="26"/>
  <c r="C94" i="26"/>
  <c r="L94" i="26"/>
  <c r="C95" i="26"/>
  <c r="L95" i="26"/>
  <c r="O77" i="26" s="1"/>
  <c r="C96" i="26"/>
  <c r="L96" i="26"/>
  <c r="L97" i="26" s="1"/>
  <c r="O79" i="26" s="1"/>
  <c r="F102" i="26"/>
  <c r="O103" i="26"/>
  <c r="F105" i="26"/>
  <c r="O105" i="26"/>
  <c r="F106" i="26"/>
  <c r="F107" i="26" s="1"/>
  <c r="O106" i="26"/>
  <c r="O107" i="26"/>
  <c r="C125" i="26"/>
  <c r="L125" i="26"/>
  <c r="C126" i="26"/>
  <c r="L126" i="26"/>
  <c r="O102" i="26" s="1"/>
  <c r="C127" i="26"/>
  <c r="L127" i="26"/>
  <c r="L128" i="26"/>
  <c r="O104" i="26" s="1"/>
  <c r="F133" i="26"/>
  <c r="F136" i="26"/>
  <c r="O136" i="26"/>
  <c r="F137" i="26"/>
  <c r="F138" i="26" s="1"/>
  <c r="O137" i="26"/>
  <c r="O138" i="26" s="1"/>
  <c r="C156" i="26"/>
  <c r="L156" i="26"/>
  <c r="C157" i="26"/>
  <c r="L157" i="26"/>
  <c r="O133" i="26" s="1"/>
  <c r="C158" i="26"/>
  <c r="L158" i="26"/>
  <c r="O134" i="26" s="1"/>
  <c r="L159" i="26"/>
  <c r="O135" i="26" s="1"/>
  <c r="F164" i="26"/>
  <c r="F167" i="26"/>
  <c r="O167" i="26"/>
  <c r="O169" i="26" s="1"/>
  <c r="F168" i="26"/>
  <c r="F169" i="26" s="1"/>
  <c r="O168" i="26"/>
  <c r="C188" i="26"/>
  <c r="L188" i="26"/>
  <c r="C189" i="26"/>
  <c r="L189" i="26"/>
  <c r="O164" i="26" s="1"/>
  <c r="C190" i="26"/>
  <c r="L190" i="26"/>
  <c r="O197" i="26"/>
  <c r="F199" i="26"/>
  <c r="O199" i="26"/>
  <c r="O201" i="26" s="1"/>
  <c r="F200" i="26"/>
  <c r="F201" i="26" s="1"/>
  <c r="O200" i="26"/>
  <c r="C221" i="26"/>
  <c r="L221" i="26"/>
  <c r="C222" i="26"/>
  <c r="F196" i="26" s="1"/>
  <c r="L222" i="26"/>
  <c r="O196" i="26" s="1"/>
  <c r="C223" i="26"/>
  <c r="L223" i="26"/>
  <c r="L224" i="26" s="1"/>
  <c r="O198" i="26" s="1"/>
  <c r="F229" i="26"/>
  <c r="O229" i="26"/>
  <c r="F232" i="26"/>
  <c r="O232" i="26"/>
  <c r="F233" i="26"/>
  <c r="F234" i="26" s="1"/>
  <c r="O233" i="26"/>
  <c r="O234" i="26" s="1"/>
  <c r="C243" i="26"/>
  <c r="L243" i="26"/>
  <c r="C244" i="26"/>
  <c r="L244" i="26"/>
  <c r="C245" i="26"/>
  <c r="L245" i="26"/>
  <c r="O230" i="26" s="1"/>
  <c r="F4" i="25"/>
  <c r="O4" i="25"/>
  <c r="F7" i="25"/>
  <c r="O7" i="25"/>
  <c r="F8" i="25"/>
  <c r="F9" i="25" s="1"/>
  <c r="O8" i="25"/>
  <c r="O9" i="25" s="1"/>
  <c r="C14" i="25"/>
  <c r="L14" i="25"/>
  <c r="C15" i="25"/>
  <c r="L15" i="25"/>
  <c r="C16" i="25"/>
  <c r="L16" i="25"/>
  <c r="F22" i="25"/>
  <c r="O22" i="25"/>
  <c r="F25" i="25"/>
  <c r="O25" i="25"/>
  <c r="F26" i="25"/>
  <c r="F27" i="25" s="1"/>
  <c r="O26" i="25"/>
  <c r="O27" i="25" s="1"/>
  <c r="C31" i="25"/>
  <c r="L31" i="25"/>
  <c r="C32" i="25"/>
  <c r="L32" i="25"/>
  <c r="C33" i="25"/>
  <c r="L33" i="25"/>
  <c r="F39" i="25"/>
  <c r="O39" i="25"/>
  <c r="F42" i="25"/>
  <c r="O42" i="25"/>
  <c r="F43" i="25"/>
  <c r="F44" i="25" s="1"/>
  <c r="O43" i="25"/>
  <c r="O44" i="25" s="1"/>
  <c r="C50" i="25"/>
  <c r="L50" i="25"/>
  <c r="C51" i="25"/>
  <c r="L51" i="25"/>
  <c r="C52" i="25"/>
  <c r="L52" i="25"/>
  <c r="F58" i="25"/>
  <c r="O58" i="25"/>
  <c r="F61" i="25"/>
  <c r="O61" i="25"/>
  <c r="F62" i="25"/>
  <c r="F63" i="25" s="1"/>
  <c r="O62" i="25"/>
  <c r="O63" i="25" s="1"/>
  <c r="C69" i="25"/>
  <c r="L69" i="25"/>
  <c r="C70" i="25"/>
  <c r="L70" i="25"/>
  <c r="C71" i="25"/>
  <c r="L71" i="25"/>
  <c r="F77" i="25"/>
  <c r="O77" i="25"/>
  <c r="F80" i="25"/>
  <c r="O80" i="25"/>
  <c r="F81" i="25"/>
  <c r="F82" i="25" s="1"/>
  <c r="O81" i="25"/>
  <c r="O82" i="25" s="1"/>
  <c r="C94" i="25"/>
  <c r="L94" i="25"/>
  <c r="C95" i="25"/>
  <c r="L95" i="25"/>
  <c r="C96" i="25"/>
  <c r="L96" i="25"/>
  <c r="F102" i="25"/>
  <c r="O102" i="25"/>
  <c r="F105" i="25"/>
  <c r="O105" i="25"/>
  <c r="F106" i="25"/>
  <c r="F107" i="25" s="1"/>
  <c r="O106" i="25"/>
  <c r="O107" i="25" s="1"/>
  <c r="C125" i="25"/>
  <c r="L125" i="25"/>
  <c r="C126" i="25"/>
  <c r="L126" i="25"/>
  <c r="C127" i="25"/>
  <c r="L127" i="25"/>
  <c r="F133" i="25"/>
  <c r="O133" i="25"/>
  <c r="F136" i="25"/>
  <c r="O136" i="25"/>
  <c r="F137" i="25"/>
  <c r="F138" i="25" s="1"/>
  <c r="O137" i="25"/>
  <c r="O138" i="25" s="1"/>
  <c r="C156" i="25"/>
  <c r="L156" i="25"/>
  <c r="C157" i="25"/>
  <c r="L157" i="25"/>
  <c r="C158" i="25"/>
  <c r="L158" i="25"/>
  <c r="F164" i="25"/>
  <c r="O164" i="25"/>
  <c r="F167" i="25"/>
  <c r="O167" i="25"/>
  <c r="F168" i="25"/>
  <c r="F169" i="25" s="1"/>
  <c r="O168" i="25"/>
  <c r="O169" i="25" s="1"/>
  <c r="C188" i="25"/>
  <c r="L188" i="25"/>
  <c r="C189" i="25"/>
  <c r="L189" i="25"/>
  <c r="C190" i="25"/>
  <c r="L190" i="25"/>
  <c r="F196" i="25"/>
  <c r="O196" i="25"/>
  <c r="F199" i="25"/>
  <c r="O199" i="25"/>
  <c r="F200" i="25"/>
  <c r="F201" i="25" s="1"/>
  <c r="O200" i="25"/>
  <c r="O201" i="25" s="1"/>
  <c r="C221" i="25"/>
  <c r="L221" i="25"/>
  <c r="C222" i="25"/>
  <c r="L222" i="25"/>
  <c r="C223" i="25"/>
  <c r="L223" i="25"/>
  <c r="F229" i="25"/>
  <c r="O229" i="25"/>
  <c r="F232" i="25"/>
  <c r="O232" i="25"/>
  <c r="F233" i="25"/>
  <c r="F234" i="25" s="1"/>
  <c r="O233" i="25"/>
  <c r="O234" i="25" s="1"/>
  <c r="C243" i="25"/>
  <c r="L243" i="25"/>
  <c r="C244" i="25"/>
  <c r="L244" i="25"/>
  <c r="C245" i="25"/>
  <c r="L245" i="25"/>
  <c r="F4" i="24"/>
  <c r="O4" i="24"/>
  <c r="F7" i="24"/>
  <c r="O7" i="24"/>
  <c r="F8" i="24"/>
  <c r="F9" i="24" s="1"/>
  <c r="O8" i="24"/>
  <c r="O9" i="24" s="1"/>
  <c r="L14" i="24"/>
  <c r="C15" i="24"/>
  <c r="L15" i="24"/>
  <c r="C16" i="24"/>
  <c r="F5" i="24" s="1"/>
  <c r="L16" i="24"/>
  <c r="C17" i="24"/>
  <c r="F6" i="24" s="1"/>
  <c r="F23" i="24"/>
  <c r="F25" i="24"/>
  <c r="O25" i="24"/>
  <c r="F26" i="24"/>
  <c r="O26" i="24"/>
  <c r="O27" i="24" s="1"/>
  <c r="F27" i="24"/>
  <c r="L31" i="24"/>
  <c r="C32" i="24"/>
  <c r="F22" i="24" s="1"/>
  <c r="L32" i="24"/>
  <c r="O22" i="24" s="1"/>
  <c r="C33" i="24"/>
  <c r="L33" i="24"/>
  <c r="O23" i="24" s="1"/>
  <c r="C34" i="24"/>
  <c r="F24" i="24" s="1"/>
  <c r="L34" i="24"/>
  <c r="O24" i="24" s="1"/>
  <c r="O40" i="24"/>
  <c r="F42" i="24"/>
  <c r="O42" i="24"/>
  <c r="F43" i="24"/>
  <c r="O43" i="24"/>
  <c r="F44" i="24"/>
  <c r="O44" i="24"/>
  <c r="L50" i="24"/>
  <c r="C51" i="24"/>
  <c r="F39" i="24" s="1"/>
  <c r="L51" i="24"/>
  <c r="O39" i="24" s="1"/>
  <c r="C52" i="24"/>
  <c r="C53" i="24" s="1"/>
  <c r="F41" i="24" s="1"/>
  <c r="L52" i="24"/>
  <c r="L53" i="24"/>
  <c r="O41" i="24" s="1"/>
  <c r="F58" i="24"/>
  <c r="O59" i="24"/>
  <c r="F61" i="24"/>
  <c r="O61" i="24"/>
  <c r="O63" i="24" s="1"/>
  <c r="F62" i="24"/>
  <c r="F63" i="24" s="1"/>
  <c r="O62" i="24"/>
  <c r="L69" i="24"/>
  <c r="C70" i="24"/>
  <c r="L70" i="24"/>
  <c r="O58" i="24" s="1"/>
  <c r="C71" i="24"/>
  <c r="L71" i="24"/>
  <c r="L72" i="24" s="1"/>
  <c r="O60" i="24" s="1"/>
  <c r="F77" i="24"/>
  <c r="O77" i="24"/>
  <c r="F80" i="24"/>
  <c r="O80" i="24"/>
  <c r="F81" i="24"/>
  <c r="F82" i="24" s="1"/>
  <c r="O81" i="24"/>
  <c r="O82" i="24" s="1"/>
  <c r="L94" i="24"/>
  <c r="C95" i="24"/>
  <c r="L95" i="24"/>
  <c r="C96" i="24"/>
  <c r="F78" i="24" s="1"/>
  <c r="L96" i="24"/>
  <c r="C97" i="24"/>
  <c r="F79" i="24" s="1"/>
  <c r="F103" i="24"/>
  <c r="F105" i="24"/>
  <c r="O105" i="24"/>
  <c r="F106" i="24"/>
  <c r="O106" i="24"/>
  <c r="O107" i="24" s="1"/>
  <c r="F107" i="24"/>
  <c r="L125" i="24"/>
  <c r="C126" i="24"/>
  <c r="F102" i="24" s="1"/>
  <c r="L126" i="24"/>
  <c r="O102" i="24" s="1"/>
  <c r="C127" i="24"/>
  <c r="L127" i="24"/>
  <c r="O103" i="24" s="1"/>
  <c r="C128" i="24"/>
  <c r="F104" i="24" s="1"/>
  <c r="L128" i="24"/>
  <c r="O104" i="24" s="1"/>
  <c r="O134" i="24"/>
  <c r="F136" i="24"/>
  <c r="O136" i="24"/>
  <c r="O138" i="24" s="1"/>
  <c r="F137" i="24"/>
  <c r="O137" i="24"/>
  <c r="F138" i="24"/>
  <c r="L156" i="24"/>
  <c r="C157" i="24"/>
  <c r="F133" i="24" s="1"/>
  <c r="L157" i="24"/>
  <c r="O133" i="24" s="1"/>
  <c r="C158" i="24"/>
  <c r="C159" i="24" s="1"/>
  <c r="F135" i="24" s="1"/>
  <c r="L158" i="24"/>
  <c r="L159" i="24"/>
  <c r="O135" i="24" s="1"/>
  <c r="F164" i="24"/>
  <c r="O165" i="24"/>
  <c r="F167" i="24"/>
  <c r="O167" i="24"/>
  <c r="O169" i="24" s="1"/>
  <c r="F168" i="24"/>
  <c r="F169" i="24" s="1"/>
  <c r="O168" i="24"/>
  <c r="L188" i="24"/>
  <c r="C189" i="24"/>
  <c r="L189" i="24"/>
  <c r="O164" i="24" s="1"/>
  <c r="C190" i="24"/>
  <c r="L190" i="24"/>
  <c r="L191" i="24" s="1"/>
  <c r="O166" i="24" s="1"/>
  <c r="F196" i="24"/>
  <c r="O196" i="24"/>
  <c r="F199" i="24"/>
  <c r="O199" i="24"/>
  <c r="F200" i="24"/>
  <c r="F201" i="24" s="1"/>
  <c r="O200" i="24"/>
  <c r="O201" i="24" s="1"/>
  <c r="L221" i="24"/>
  <c r="C222" i="24"/>
  <c r="L222" i="24"/>
  <c r="C223" i="24"/>
  <c r="F197" i="24" s="1"/>
  <c r="L223" i="24"/>
  <c r="F230" i="24"/>
  <c r="F232" i="24"/>
  <c r="O232" i="24"/>
  <c r="F233" i="24"/>
  <c r="O233" i="24"/>
  <c r="O234" i="24" s="1"/>
  <c r="F234" i="24"/>
  <c r="L243" i="24"/>
  <c r="C244" i="24"/>
  <c r="F229" i="24" s="1"/>
  <c r="L244" i="24"/>
  <c r="O229" i="24" s="1"/>
  <c r="C245" i="24"/>
  <c r="L245" i="24"/>
  <c r="O230" i="24" s="1"/>
  <c r="C246" i="24"/>
  <c r="F231" i="24" s="1"/>
  <c r="L246" i="24"/>
  <c r="O231" i="24" s="1"/>
  <c r="F5" i="23"/>
  <c r="O5" i="23"/>
  <c r="F7" i="23"/>
  <c r="F9" i="23" s="1"/>
  <c r="O7" i="23"/>
  <c r="O9" i="23" s="1"/>
  <c r="F8" i="23"/>
  <c r="O8" i="23"/>
  <c r="C14" i="23"/>
  <c r="L14" i="23"/>
  <c r="C15" i="23"/>
  <c r="F4" i="23" s="1"/>
  <c r="L15" i="23"/>
  <c r="O4" i="23" s="1"/>
  <c r="C16" i="23"/>
  <c r="L16" i="23"/>
  <c r="C17" i="23"/>
  <c r="F6" i="23" s="1"/>
  <c r="L17" i="23"/>
  <c r="O6" i="23" s="1"/>
  <c r="F23" i="23"/>
  <c r="O23" i="23"/>
  <c r="F25" i="23"/>
  <c r="F27" i="23" s="1"/>
  <c r="O25" i="23"/>
  <c r="O27" i="23" s="1"/>
  <c r="F26" i="23"/>
  <c r="O26" i="23"/>
  <c r="C31" i="23"/>
  <c r="L31" i="23"/>
  <c r="C32" i="23"/>
  <c r="F22" i="23" s="1"/>
  <c r="L32" i="23"/>
  <c r="O22" i="23" s="1"/>
  <c r="C33" i="23"/>
  <c r="L33" i="23"/>
  <c r="C34" i="23"/>
  <c r="F24" i="23" s="1"/>
  <c r="L34" i="23"/>
  <c r="O24" i="23" s="1"/>
  <c r="F40" i="23"/>
  <c r="O40" i="23"/>
  <c r="F42" i="23"/>
  <c r="F44" i="23" s="1"/>
  <c r="O42" i="23"/>
  <c r="O44" i="23" s="1"/>
  <c r="F43" i="23"/>
  <c r="O43" i="23"/>
  <c r="C50" i="23"/>
  <c r="L50" i="23"/>
  <c r="C51" i="23"/>
  <c r="F39" i="23" s="1"/>
  <c r="L51" i="23"/>
  <c r="O39" i="23" s="1"/>
  <c r="C52" i="23"/>
  <c r="L52" i="23"/>
  <c r="C53" i="23"/>
  <c r="F41" i="23" s="1"/>
  <c r="L53" i="23"/>
  <c r="O41" i="23" s="1"/>
  <c r="F59" i="23"/>
  <c r="O59" i="23"/>
  <c r="F61" i="23"/>
  <c r="O61" i="23"/>
  <c r="O63" i="23" s="1"/>
  <c r="F62" i="23"/>
  <c r="O62" i="23"/>
  <c r="F63" i="23"/>
  <c r="C69" i="23"/>
  <c r="L69" i="23"/>
  <c r="C70" i="23"/>
  <c r="F58" i="23" s="1"/>
  <c r="L70" i="23"/>
  <c r="O58" i="23" s="1"/>
  <c r="C71" i="23"/>
  <c r="L71" i="23"/>
  <c r="C72" i="23"/>
  <c r="F60" i="23" s="1"/>
  <c r="L72" i="23"/>
  <c r="O60" i="23" s="1"/>
  <c r="F78" i="23"/>
  <c r="O78" i="23"/>
  <c r="F80" i="23"/>
  <c r="F82" i="23" s="1"/>
  <c r="O80" i="23"/>
  <c r="O82" i="23" s="1"/>
  <c r="F81" i="23"/>
  <c r="O81" i="23"/>
  <c r="C94" i="23"/>
  <c r="L94" i="23"/>
  <c r="C95" i="23"/>
  <c r="F77" i="23" s="1"/>
  <c r="L95" i="23"/>
  <c r="O77" i="23" s="1"/>
  <c r="C96" i="23"/>
  <c r="L96" i="23"/>
  <c r="C97" i="23"/>
  <c r="F79" i="23" s="1"/>
  <c r="L97" i="23"/>
  <c r="O79" i="23" s="1"/>
  <c r="F103" i="23"/>
  <c r="O103" i="23"/>
  <c r="F105" i="23"/>
  <c r="F107" i="23" s="1"/>
  <c r="O105" i="23"/>
  <c r="O107" i="23" s="1"/>
  <c r="F106" i="23"/>
  <c r="O106" i="23"/>
  <c r="C125" i="23"/>
  <c r="L125" i="23"/>
  <c r="C126" i="23"/>
  <c r="F102" i="23" s="1"/>
  <c r="L126" i="23"/>
  <c r="O102" i="23" s="1"/>
  <c r="C127" i="23"/>
  <c r="L127" i="23"/>
  <c r="C128" i="23"/>
  <c r="F104" i="23" s="1"/>
  <c r="L128" i="23"/>
  <c r="O104" i="23" s="1"/>
  <c r="F134" i="23"/>
  <c r="O134" i="23"/>
  <c r="F136" i="23"/>
  <c r="F138" i="23" s="1"/>
  <c r="O136" i="23"/>
  <c r="O138" i="23" s="1"/>
  <c r="F137" i="23"/>
  <c r="O137" i="23"/>
  <c r="C156" i="23"/>
  <c r="L156" i="23"/>
  <c r="C157" i="23"/>
  <c r="F133" i="23" s="1"/>
  <c r="L157" i="23"/>
  <c r="O133" i="23" s="1"/>
  <c r="C158" i="23"/>
  <c r="L158" i="23"/>
  <c r="C159" i="23"/>
  <c r="F135" i="23" s="1"/>
  <c r="L159" i="23"/>
  <c r="O135" i="23" s="1"/>
  <c r="F165" i="23"/>
  <c r="O165" i="23"/>
  <c r="F167" i="23"/>
  <c r="F169" i="23" s="1"/>
  <c r="O167" i="23"/>
  <c r="O169" i="23" s="1"/>
  <c r="F168" i="23"/>
  <c r="O168" i="23"/>
  <c r="C188" i="23"/>
  <c r="L188" i="23"/>
  <c r="C189" i="23"/>
  <c r="F164" i="23" s="1"/>
  <c r="L189" i="23"/>
  <c r="O164" i="23" s="1"/>
  <c r="C190" i="23"/>
  <c r="L190" i="23"/>
  <c r="C191" i="23"/>
  <c r="F166" i="23" s="1"/>
  <c r="L191" i="23"/>
  <c r="O166" i="23" s="1"/>
  <c r="F197" i="23"/>
  <c r="O197" i="23"/>
  <c r="F199" i="23"/>
  <c r="F201" i="23" s="1"/>
  <c r="O199" i="23"/>
  <c r="O201" i="23" s="1"/>
  <c r="F200" i="23"/>
  <c r="O200" i="23"/>
  <c r="C221" i="23"/>
  <c r="L221" i="23"/>
  <c r="C222" i="23"/>
  <c r="F196" i="23" s="1"/>
  <c r="L222" i="23"/>
  <c r="O196" i="23" s="1"/>
  <c r="C223" i="23"/>
  <c r="L223" i="23"/>
  <c r="C224" i="23"/>
  <c r="F198" i="23" s="1"/>
  <c r="L224" i="23"/>
  <c r="O198" i="23" s="1"/>
  <c r="F230" i="23"/>
  <c r="O230" i="23"/>
  <c r="F232" i="23"/>
  <c r="F234" i="23" s="1"/>
  <c r="O232" i="23"/>
  <c r="O234" i="23" s="1"/>
  <c r="F233" i="23"/>
  <c r="O233" i="23"/>
  <c r="C243" i="23"/>
  <c r="L243" i="23"/>
  <c r="C244" i="23"/>
  <c r="F229" i="23" s="1"/>
  <c r="L244" i="23"/>
  <c r="O229" i="23" s="1"/>
  <c r="C245" i="23"/>
  <c r="L245" i="23"/>
  <c r="C246" i="23"/>
  <c r="F231" i="23" s="1"/>
  <c r="L246" i="23"/>
  <c r="O231" i="23" s="1"/>
  <c r="C14" i="22"/>
  <c r="C15" i="22"/>
  <c r="C16" i="22"/>
  <c r="C17" i="22"/>
  <c r="C31" i="22"/>
  <c r="C32" i="22"/>
  <c r="C33" i="22"/>
  <c r="C34" i="22"/>
  <c r="C59" i="22"/>
  <c r="C60" i="22"/>
  <c r="C61" i="22"/>
  <c r="C62" i="22"/>
  <c r="C78" i="22"/>
  <c r="C79" i="22"/>
  <c r="C80" i="22"/>
  <c r="C81" i="22"/>
  <c r="C103" i="22"/>
  <c r="C104" i="22"/>
  <c r="C105" i="22"/>
  <c r="C106" i="22"/>
  <c r="C134" i="22"/>
  <c r="C135" i="22"/>
  <c r="C136" i="22"/>
  <c r="C137" i="22"/>
  <c r="C165" i="22"/>
  <c r="C166" i="22"/>
  <c r="C167" i="22"/>
  <c r="C168" i="22"/>
  <c r="C197" i="22"/>
  <c r="C198" i="22"/>
  <c r="C199" i="22"/>
  <c r="C200" i="22"/>
  <c r="C230" i="22"/>
  <c r="C231" i="22"/>
  <c r="C232" i="22"/>
  <c r="C233" i="22"/>
  <c r="C252" i="22"/>
  <c r="C253" i="22"/>
  <c r="C254" i="22"/>
  <c r="C255" i="22"/>
  <c r="C12" i="21"/>
  <c r="C13" i="21"/>
  <c r="C14" i="21"/>
  <c r="C15" i="21"/>
  <c r="C27" i="21"/>
  <c r="C28" i="21"/>
  <c r="C29" i="21"/>
  <c r="C30" i="21"/>
  <c r="C44" i="21"/>
  <c r="C45" i="21"/>
  <c r="C46" i="21"/>
  <c r="C47" i="21"/>
  <c r="C61" i="21"/>
  <c r="C62" i="21"/>
  <c r="C63" i="21"/>
  <c r="C64" i="21"/>
  <c r="C84" i="21"/>
  <c r="C85" i="21"/>
  <c r="C86" i="21"/>
  <c r="C87" i="21"/>
  <c r="C113" i="21"/>
  <c r="C114" i="21"/>
  <c r="C115" i="21"/>
  <c r="C116" i="21"/>
  <c r="C142" i="21"/>
  <c r="C143" i="21"/>
  <c r="C144" i="21"/>
  <c r="C145" i="21"/>
  <c r="C172" i="21"/>
  <c r="C173" i="21"/>
  <c r="C174" i="21"/>
  <c r="C175" i="21"/>
  <c r="C203" i="21"/>
  <c r="C204" i="21"/>
  <c r="C205" i="21"/>
  <c r="C206" i="21"/>
  <c r="C223" i="21"/>
  <c r="C224" i="21"/>
  <c r="C225" i="21"/>
  <c r="C226" i="21"/>
  <c r="O5" i="20"/>
  <c r="F7" i="20"/>
  <c r="O7" i="20"/>
  <c r="F8" i="20"/>
  <c r="F9" i="20" s="1"/>
  <c r="O8" i="20"/>
  <c r="O9" i="20"/>
  <c r="C11" i="20"/>
  <c r="L11" i="20"/>
  <c r="C12" i="20"/>
  <c r="F4" i="20" s="1"/>
  <c r="L12" i="20"/>
  <c r="O4" i="20" s="1"/>
  <c r="C13" i="20"/>
  <c r="F5" i="20" s="1"/>
  <c r="L13" i="20"/>
  <c r="L14" i="20" s="1"/>
  <c r="O6" i="20" s="1"/>
  <c r="F25" i="20"/>
  <c r="O25" i="20"/>
  <c r="F28" i="20"/>
  <c r="O28" i="20"/>
  <c r="F29" i="20"/>
  <c r="O29" i="20"/>
  <c r="O30" i="20" s="1"/>
  <c r="F30" i="20"/>
  <c r="C32" i="20"/>
  <c r="L32" i="20"/>
  <c r="C33" i="20"/>
  <c r="L33" i="20"/>
  <c r="C34" i="20"/>
  <c r="F26" i="20" s="1"/>
  <c r="L34" i="20"/>
  <c r="O40" i="20"/>
  <c r="F41" i="20"/>
  <c r="F43" i="20"/>
  <c r="O43" i="20"/>
  <c r="F44" i="20"/>
  <c r="O44" i="20"/>
  <c r="F45" i="20"/>
  <c r="O45" i="20"/>
  <c r="C48" i="20"/>
  <c r="L48" i="20"/>
  <c r="C49" i="20"/>
  <c r="F40" i="20" s="1"/>
  <c r="L49" i="20"/>
  <c r="C50" i="20"/>
  <c r="L50" i="20"/>
  <c r="L51" i="20" s="1"/>
  <c r="O42" i="20" s="1"/>
  <c r="C51" i="20"/>
  <c r="F57" i="20"/>
  <c r="F59" i="20"/>
  <c r="O59" i="20"/>
  <c r="F60" i="20"/>
  <c r="O60" i="20"/>
  <c r="F61" i="20"/>
  <c r="O61" i="20"/>
  <c r="C71" i="20"/>
  <c r="L71" i="20"/>
  <c r="C72" i="20"/>
  <c r="F56" i="20" s="1"/>
  <c r="L72" i="20"/>
  <c r="O56" i="20" s="1"/>
  <c r="C73" i="20"/>
  <c r="L73" i="20"/>
  <c r="O57" i="20" s="1"/>
  <c r="L74" i="20"/>
  <c r="O58" i="20" s="1"/>
  <c r="O80" i="20"/>
  <c r="F82" i="20"/>
  <c r="O82" i="20"/>
  <c r="F83" i="20"/>
  <c r="F84" i="20" s="1"/>
  <c r="O83" i="20"/>
  <c r="O84" i="20"/>
  <c r="C90" i="20"/>
  <c r="L90" i="20"/>
  <c r="C91" i="20"/>
  <c r="F79" i="20" s="1"/>
  <c r="L91" i="20"/>
  <c r="O79" i="20" s="1"/>
  <c r="C92" i="20"/>
  <c r="L92" i="20"/>
  <c r="C93" i="20"/>
  <c r="L93" i="20"/>
  <c r="O81" i="20" s="1"/>
  <c r="F98" i="20"/>
  <c r="F101" i="20"/>
  <c r="O101" i="20"/>
  <c r="F102" i="20"/>
  <c r="F103" i="20" s="1"/>
  <c r="O102" i="20"/>
  <c r="O103" i="20" s="1"/>
  <c r="C112" i="20"/>
  <c r="L112" i="20"/>
  <c r="C113" i="20"/>
  <c r="L113" i="20"/>
  <c r="O98" i="20" s="1"/>
  <c r="C114" i="20"/>
  <c r="F99" i="20" s="1"/>
  <c r="L114" i="20"/>
  <c r="C115" i="20"/>
  <c r="F120" i="20"/>
  <c r="O120" i="20"/>
  <c r="F123" i="20"/>
  <c r="O123" i="20"/>
  <c r="F124" i="20"/>
  <c r="F125" i="20" s="1"/>
  <c r="O124" i="20"/>
  <c r="O125" i="20" s="1"/>
  <c r="C139" i="20"/>
  <c r="L139" i="20"/>
  <c r="C140" i="20"/>
  <c r="L140" i="20"/>
  <c r="C141" i="20"/>
  <c r="F121" i="20" s="1"/>
  <c r="L141" i="20"/>
  <c r="F147" i="20"/>
  <c r="O147" i="20"/>
  <c r="F149" i="20"/>
  <c r="F150" i="20"/>
  <c r="O150" i="20"/>
  <c r="F151" i="20"/>
  <c r="F152" i="20" s="1"/>
  <c r="O151" i="20"/>
  <c r="O152" i="20" s="1"/>
  <c r="C157" i="20"/>
  <c r="L157" i="20"/>
  <c r="C158" i="20"/>
  <c r="L158" i="20"/>
  <c r="C159" i="20"/>
  <c r="F148" i="20" s="1"/>
  <c r="L159" i="20"/>
  <c r="C160" i="20"/>
  <c r="F165" i="20"/>
  <c r="O165" i="20"/>
  <c r="F168" i="20"/>
  <c r="O168" i="20"/>
  <c r="F169" i="20"/>
  <c r="F170" i="20" s="1"/>
  <c r="O169" i="20"/>
  <c r="O170" i="20" s="1"/>
  <c r="C177" i="20"/>
  <c r="L177" i="20"/>
  <c r="C178" i="20"/>
  <c r="L178" i="20"/>
  <c r="C179" i="20"/>
  <c r="F166" i="20" s="1"/>
  <c r="L179" i="20"/>
  <c r="F185" i="20"/>
  <c r="O185" i="20"/>
  <c r="F187" i="20"/>
  <c r="F188" i="20"/>
  <c r="O188" i="20"/>
  <c r="F189" i="20"/>
  <c r="F190" i="20" s="1"/>
  <c r="O189" i="20"/>
  <c r="O190" i="20" s="1"/>
  <c r="C197" i="20"/>
  <c r="C142" i="20" s="1"/>
  <c r="L197" i="20"/>
  <c r="C198" i="20"/>
  <c r="L198" i="20"/>
  <c r="C199" i="20"/>
  <c r="F186" i="20" s="1"/>
  <c r="L199" i="20"/>
  <c r="C200" i="20"/>
  <c r="F205" i="20"/>
  <c r="O205" i="20"/>
  <c r="F208" i="20"/>
  <c r="O208" i="20"/>
  <c r="F209" i="20"/>
  <c r="F210" i="20" s="1"/>
  <c r="O209" i="20"/>
  <c r="O210" i="20" s="1"/>
  <c r="C222" i="20"/>
  <c r="L222" i="20"/>
  <c r="C223" i="20"/>
  <c r="L223" i="20"/>
  <c r="C224" i="20"/>
  <c r="F206" i="20" s="1"/>
  <c r="L224" i="20"/>
  <c r="F230" i="20"/>
  <c r="O230" i="20"/>
  <c r="F233" i="20"/>
  <c r="O233" i="20"/>
  <c r="F234" i="20"/>
  <c r="F235" i="20" s="1"/>
  <c r="O234" i="20"/>
  <c r="O235" i="20" s="1"/>
  <c r="C240" i="20"/>
  <c r="C180" i="20" s="1"/>
  <c r="F167" i="20" s="1"/>
  <c r="L240" i="20"/>
  <c r="C241" i="20"/>
  <c r="L241" i="20"/>
  <c r="C242" i="20"/>
  <c r="F231" i="20" s="1"/>
  <c r="L242" i="20"/>
  <c r="O4" i="19"/>
  <c r="F7" i="19"/>
  <c r="O7" i="19"/>
  <c r="F8" i="19"/>
  <c r="O8" i="19"/>
  <c r="O9" i="19" s="1"/>
  <c r="F9" i="19"/>
  <c r="C11" i="19"/>
  <c r="L11" i="19"/>
  <c r="C12" i="19"/>
  <c r="F4" i="19" s="1"/>
  <c r="L12" i="19"/>
  <c r="C13" i="19"/>
  <c r="F5" i="19" s="1"/>
  <c r="L13" i="19"/>
  <c r="L14" i="19" s="1"/>
  <c r="O6" i="19" s="1"/>
  <c r="F26" i="19"/>
  <c r="F28" i="19"/>
  <c r="O28" i="19"/>
  <c r="F29" i="19"/>
  <c r="O29" i="19"/>
  <c r="F30" i="19"/>
  <c r="O30" i="19"/>
  <c r="C32" i="19"/>
  <c r="L32" i="19"/>
  <c r="C33" i="19"/>
  <c r="F25" i="19" s="1"/>
  <c r="L33" i="19"/>
  <c r="O25" i="19" s="1"/>
  <c r="C34" i="19"/>
  <c r="L34" i="19"/>
  <c r="O26" i="19" s="1"/>
  <c r="C35" i="19"/>
  <c r="L35" i="19"/>
  <c r="O27" i="19" s="1"/>
  <c r="O41" i="19"/>
  <c r="F43" i="19"/>
  <c r="O43" i="19"/>
  <c r="F44" i="19"/>
  <c r="F45" i="19" s="1"/>
  <c r="O44" i="19"/>
  <c r="O45" i="19"/>
  <c r="C48" i="19"/>
  <c r="L48" i="19"/>
  <c r="C49" i="19"/>
  <c r="F40" i="19" s="1"/>
  <c r="L49" i="19"/>
  <c r="O40" i="19" s="1"/>
  <c r="C50" i="19"/>
  <c r="F41" i="19" s="1"/>
  <c r="L50" i="19"/>
  <c r="L51" i="19"/>
  <c r="O42" i="19" s="1"/>
  <c r="F56" i="19"/>
  <c r="O57" i="19"/>
  <c r="O58" i="19"/>
  <c r="F59" i="19"/>
  <c r="O59" i="19"/>
  <c r="F60" i="19"/>
  <c r="F61" i="19" s="1"/>
  <c r="O60" i="19"/>
  <c r="O61" i="19" s="1"/>
  <c r="C71" i="19"/>
  <c r="L71" i="19"/>
  <c r="C72" i="19"/>
  <c r="L72" i="19"/>
  <c r="O56" i="19" s="1"/>
  <c r="C73" i="19"/>
  <c r="F57" i="19" s="1"/>
  <c r="L73" i="19"/>
  <c r="L74" i="19" s="1"/>
  <c r="O79" i="19"/>
  <c r="F82" i="19"/>
  <c r="O82" i="19"/>
  <c r="F83" i="19"/>
  <c r="O83" i="19"/>
  <c r="O84" i="19" s="1"/>
  <c r="F84" i="19"/>
  <c r="C90" i="19"/>
  <c r="L90" i="19"/>
  <c r="C91" i="19"/>
  <c r="F79" i="19" s="1"/>
  <c r="L91" i="19"/>
  <c r="C92" i="19"/>
  <c r="F80" i="19" s="1"/>
  <c r="L92" i="19"/>
  <c r="C93" i="19"/>
  <c r="F99" i="19"/>
  <c r="F101" i="19"/>
  <c r="F103" i="19" s="1"/>
  <c r="O101" i="19"/>
  <c r="F102" i="19"/>
  <c r="O102" i="19"/>
  <c r="O103" i="19"/>
  <c r="C112" i="19"/>
  <c r="L112" i="19"/>
  <c r="C113" i="19"/>
  <c r="L113" i="19"/>
  <c r="O98" i="19" s="1"/>
  <c r="C114" i="19"/>
  <c r="L114" i="19"/>
  <c r="O99" i="19" s="1"/>
  <c r="C115" i="19"/>
  <c r="L115" i="19"/>
  <c r="O100" i="19" s="1"/>
  <c r="F121" i="19"/>
  <c r="O121" i="19"/>
  <c r="F123" i="19"/>
  <c r="F125" i="19" s="1"/>
  <c r="O123" i="19"/>
  <c r="F124" i="19"/>
  <c r="O124" i="19"/>
  <c r="O125" i="19"/>
  <c r="C139" i="19"/>
  <c r="L139" i="19"/>
  <c r="C140" i="19"/>
  <c r="F120" i="19" s="1"/>
  <c r="L140" i="19"/>
  <c r="O120" i="19" s="1"/>
  <c r="C141" i="19"/>
  <c r="L141" i="19"/>
  <c r="C142" i="19"/>
  <c r="L142" i="19"/>
  <c r="O122" i="19" s="1"/>
  <c r="F148" i="19"/>
  <c r="O148" i="19"/>
  <c r="F150" i="19"/>
  <c r="F152" i="19" s="1"/>
  <c r="O150" i="19"/>
  <c r="F151" i="19"/>
  <c r="O151" i="19"/>
  <c r="O152" i="19"/>
  <c r="C157" i="19"/>
  <c r="L157" i="19"/>
  <c r="C158" i="19"/>
  <c r="F147" i="19" s="1"/>
  <c r="L158" i="19"/>
  <c r="O147" i="19" s="1"/>
  <c r="C159" i="19"/>
  <c r="L159" i="19"/>
  <c r="C160" i="19"/>
  <c r="F149" i="19" s="1"/>
  <c r="L160" i="19"/>
  <c r="O149" i="19" s="1"/>
  <c r="F166" i="19"/>
  <c r="O166" i="19"/>
  <c r="F168" i="19"/>
  <c r="F170" i="19" s="1"/>
  <c r="O168" i="19"/>
  <c r="F169" i="19"/>
  <c r="O169" i="19"/>
  <c r="O170" i="19"/>
  <c r="C177" i="19"/>
  <c r="L177" i="19"/>
  <c r="C178" i="19"/>
  <c r="F165" i="19" s="1"/>
  <c r="L178" i="19"/>
  <c r="O165" i="19" s="1"/>
  <c r="C179" i="19"/>
  <c r="L179" i="19"/>
  <c r="C180" i="19"/>
  <c r="F167" i="19" s="1"/>
  <c r="L180" i="19"/>
  <c r="O167" i="19" s="1"/>
  <c r="F186" i="19"/>
  <c r="O186" i="19"/>
  <c r="F188" i="19"/>
  <c r="F190" i="19" s="1"/>
  <c r="O188" i="19"/>
  <c r="F189" i="19"/>
  <c r="O189" i="19"/>
  <c r="O190" i="19"/>
  <c r="C197" i="19"/>
  <c r="L197" i="19"/>
  <c r="C198" i="19"/>
  <c r="F185" i="19" s="1"/>
  <c r="L198" i="19"/>
  <c r="O185" i="19" s="1"/>
  <c r="C199" i="19"/>
  <c r="L199" i="19"/>
  <c r="C200" i="19"/>
  <c r="F187" i="19" s="1"/>
  <c r="L200" i="19"/>
  <c r="O187" i="19" s="1"/>
  <c r="F206" i="19"/>
  <c r="O206" i="19"/>
  <c r="F208" i="19"/>
  <c r="F210" i="19" s="1"/>
  <c r="O208" i="19"/>
  <c r="F209" i="19"/>
  <c r="O209" i="19"/>
  <c r="O210" i="19"/>
  <c r="C222" i="19"/>
  <c r="L222" i="19"/>
  <c r="C223" i="19"/>
  <c r="F205" i="19" s="1"/>
  <c r="L223" i="19"/>
  <c r="O205" i="19" s="1"/>
  <c r="C224" i="19"/>
  <c r="L224" i="19"/>
  <c r="C225" i="19"/>
  <c r="F207" i="19" s="1"/>
  <c r="L225" i="19"/>
  <c r="O207" i="19" s="1"/>
  <c r="F231" i="19"/>
  <c r="O231" i="19"/>
  <c r="F233" i="19"/>
  <c r="F235" i="19" s="1"/>
  <c r="O233" i="19"/>
  <c r="F234" i="19"/>
  <c r="O234" i="19"/>
  <c r="O235" i="19"/>
  <c r="C240" i="19"/>
  <c r="L240" i="19"/>
  <c r="C241" i="19"/>
  <c r="F230" i="19" s="1"/>
  <c r="L241" i="19"/>
  <c r="O230" i="19" s="1"/>
  <c r="C242" i="19"/>
  <c r="L242" i="19"/>
  <c r="C243" i="19"/>
  <c r="F232" i="19" s="1"/>
  <c r="L243" i="19"/>
  <c r="O232" i="19" s="1"/>
  <c r="O5" i="18"/>
  <c r="F7" i="18"/>
  <c r="O7" i="18"/>
  <c r="F8" i="18"/>
  <c r="F9" i="18" s="1"/>
  <c r="O8" i="18"/>
  <c r="O9" i="18"/>
  <c r="C11" i="18"/>
  <c r="L11" i="18"/>
  <c r="C12" i="18"/>
  <c r="F4" i="18" s="1"/>
  <c r="L12" i="18"/>
  <c r="O4" i="18" s="1"/>
  <c r="C13" i="18"/>
  <c r="F5" i="18" s="1"/>
  <c r="L13" i="18"/>
  <c r="L14" i="18"/>
  <c r="O6" i="18" s="1"/>
  <c r="F25" i="18"/>
  <c r="F28" i="18"/>
  <c r="O28" i="18"/>
  <c r="F29" i="18"/>
  <c r="F30" i="18" s="1"/>
  <c r="O29" i="18"/>
  <c r="O30" i="18" s="1"/>
  <c r="C32" i="18"/>
  <c r="L32" i="18"/>
  <c r="C33" i="18"/>
  <c r="L33" i="18"/>
  <c r="O25" i="18" s="1"/>
  <c r="C34" i="18"/>
  <c r="F26" i="18" s="1"/>
  <c r="L34" i="18"/>
  <c r="F40" i="18"/>
  <c r="O40" i="18"/>
  <c r="F43" i="18"/>
  <c r="F45" i="18" s="1"/>
  <c r="O43" i="18"/>
  <c r="F44" i="18"/>
  <c r="O44" i="18"/>
  <c r="O45" i="18" s="1"/>
  <c r="C48" i="18"/>
  <c r="L48" i="18"/>
  <c r="C49" i="18"/>
  <c r="L49" i="18"/>
  <c r="C50" i="18"/>
  <c r="F41" i="18" s="1"/>
  <c r="L50" i="18"/>
  <c r="C51" i="18"/>
  <c r="O56" i="18"/>
  <c r="F57" i="18"/>
  <c r="F59" i="18"/>
  <c r="O59" i="18"/>
  <c r="F60" i="18"/>
  <c r="O60" i="18"/>
  <c r="F61" i="18"/>
  <c r="O61" i="18"/>
  <c r="C71" i="18"/>
  <c r="L71" i="18"/>
  <c r="C72" i="18"/>
  <c r="F56" i="18" s="1"/>
  <c r="L72" i="18"/>
  <c r="C73" i="18"/>
  <c r="L73" i="18"/>
  <c r="O57" i="18" s="1"/>
  <c r="L74" i="18"/>
  <c r="O58" i="18" s="1"/>
  <c r="F80" i="18"/>
  <c r="O80" i="18"/>
  <c r="F82" i="18"/>
  <c r="O82" i="18"/>
  <c r="O84" i="18" s="1"/>
  <c r="F83" i="18"/>
  <c r="F84" i="18" s="1"/>
  <c r="O83" i="18"/>
  <c r="C90" i="18"/>
  <c r="L90" i="18"/>
  <c r="C91" i="18"/>
  <c r="F79" i="18" s="1"/>
  <c r="L91" i="18"/>
  <c r="O79" i="18" s="1"/>
  <c r="C92" i="18"/>
  <c r="C35" i="18" s="1"/>
  <c r="L92" i="18"/>
  <c r="C93" i="18"/>
  <c r="L93" i="18"/>
  <c r="O81" i="18" s="1"/>
  <c r="F98" i="18"/>
  <c r="O99" i="18"/>
  <c r="O100" i="18"/>
  <c r="F101" i="18"/>
  <c r="O101" i="18"/>
  <c r="F102" i="18"/>
  <c r="F103" i="18" s="1"/>
  <c r="O102" i="18"/>
  <c r="O103" i="18" s="1"/>
  <c r="C112" i="18"/>
  <c r="L112" i="18"/>
  <c r="C113" i="18"/>
  <c r="L113" i="18"/>
  <c r="O98" i="18" s="1"/>
  <c r="C114" i="18"/>
  <c r="F99" i="18" s="1"/>
  <c r="L114" i="18"/>
  <c r="L115" i="18" s="1"/>
  <c r="C115" i="18"/>
  <c r="F120" i="18"/>
  <c r="O120" i="18"/>
  <c r="F123" i="18"/>
  <c r="O123" i="18"/>
  <c r="F124" i="18"/>
  <c r="F125" i="18" s="1"/>
  <c r="O124" i="18"/>
  <c r="O125" i="18" s="1"/>
  <c r="C139" i="18"/>
  <c r="L139" i="18"/>
  <c r="C140" i="18"/>
  <c r="L140" i="18"/>
  <c r="C141" i="18"/>
  <c r="F121" i="18" s="1"/>
  <c r="L141" i="18"/>
  <c r="F147" i="18"/>
  <c r="O147" i="18"/>
  <c r="F149" i="18"/>
  <c r="F150" i="18"/>
  <c r="O150" i="18"/>
  <c r="F151" i="18"/>
  <c r="F152" i="18" s="1"/>
  <c r="O151" i="18"/>
  <c r="O152" i="18" s="1"/>
  <c r="C157" i="18"/>
  <c r="L157" i="18"/>
  <c r="C158" i="18"/>
  <c r="L158" i="18"/>
  <c r="C159" i="18"/>
  <c r="F148" i="18" s="1"/>
  <c r="L159" i="18"/>
  <c r="C160" i="18"/>
  <c r="F165" i="18"/>
  <c r="O165" i="18"/>
  <c r="F167" i="18"/>
  <c r="F168" i="18"/>
  <c r="O168" i="18"/>
  <c r="F169" i="18"/>
  <c r="F170" i="18" s="1"/>
  <c r="O169" i="18"/>
  <c r="O170" i="18" s="1"/>
  <c r="C177" i="18"/>
  <c r="L177" i="18"/>
  <c r="C178" i="18"/>
  <c r="L178" i="18"/>
  <c r="C179" i="18"/>
  <c r="F166" i="18" s="1"/>
  <c r="L179" i="18"/>
  <c r="F185" i="18"/>
  <c r="O185" i="18"/>
  <c r="F187" i="18"/>
  <c r="F188" i="18"/>
  <c r="O188" i="18"/>
  <c r="F189" i="18"/>
  <c r="F190" i="18" s="1"/>
  <c r="O189" i="18"/>
  <c r="O190" i="18" s="1"/>
  <c r="C197" i="18"/>
  <c r="C142" i="18" s="1"/>
  <c r="F122" i="18" s="1"/>
  <c r="L197" i="18"/>
  <c r="C198" i="18"/>
  <c r="L198" i="18"/>
  <c r="C199" i="18"/>
  <c r="F186" i="18" s="1"/>
  <c r="L199" i="18"/>
  <c r="C200" i="18"/>
  <c r="F205" i="18"/>
  <c r="O205" i="18"/>
  <c r="F208" i="18"/>
  <c r="O208" i="18"/>
  <c r="F209" i="18"/>
  <c r="F210" i="18" s="1"/>
  <c r="O209" i="18"/>
  <c r="O210" i="18" s="1"/>
  <c r="C222" i="18"/>
  <c r="L222" i="18"/>
  <c r="C223" i="18"/>
  <c r="L223" i="18"/>
  <c r="C224" i="18"/>
  <c r="L224" i="18"/>
  <c r="F230" i="18"/>
  <c r="F233" i="18"/>
  <c r="O233" i="18"/>
  <c r="F234" i="18"/>
  <c r="F235" i="18" s="1"/>
  <c r="O234" i="18"/>
  <c r="O235" i="18" s="1"/>
  <c r="C240" i="18"/>
  <c r="C180" i="18" s="1"/>
  <c r="L240" i="18"/>
  <c r="C241" i="18"/>
  <c r="L241" i="18"/>
  <c r="O230" i="18" s="1"/>
  <c r="C242" i="18"/>
  <c r="L242" i="18"/>
  <c r="F4" i="17"/>
  <c r="O4" i="17"/>
  <c r="F7" i="17"/>
  <c r="O7" i="17"/>
  <c r="F8" i="17"/>
  <c r="O8" i="17"/>
  <c r="O9" i="17" s="1"/>
  <c r="F9" i="17"/>
  <c r="C11" i="17"/>
  <c r="L11" i="17"/>
  <c r="C12" i="17"/>
  <c r="L12" i="17"/>
  <c r="C13" i="17"/>
  <c r="F5" i="17" s="1"/>
  <c r="L13" i="17"/>
  <c r="O25" i="17"/>
  <c r="F26" i="17"/>
  <c r="F28" i="17"/>
  <c r="O28" i="17"/>
  <c r="F29" i="17"/>
  <c r="O29" i="17"/>
  <c r="F30" i="17"/>
  <c r="O30" i="17"/>
  <c r="C32" i="17"/>
  <c r="L32" i="17"/>
  <c r="C33" i="17"/>
  <c r="F25" i="17" s="1"/>
  <c r="L33" i="17"/>
  <c r="C34" i="17"/>
  <c r="L34" i="17"/>
  <c r="O26" i="17" s="1"/>
  <c r="C35" i="17"/>
  <c r="L35" i="17"/>
  <c r="O27" i="17" s="1"/>
  <c r="F41" i="17"/>
  <c r="O41" i="17"/>
  <c r="F43" i="17"/>
  <c r="O43" i="17"/>
  <c r="O45" i="17" s="1"/>
  <c r="F44" i="17"/>
  <c r="F45" i="17" s="1"/>
  <c r="O44" i="17"/>
  <c r="C48" i="17"/>
  <c r="L48" i="17"/>
  <c r="C49" i="17"/>
  <c r="F40" i="17" s="1"/>
  <c r="L49" i="17"/>
  <c r="O40" i="17" s="1"/>
  <c r="C50" i="17"/>
  <c r="L50" i="17"/>
  <c r="L51" i="17"/>
  <c r="O42" i="17" s="1"/>
  <c r="F56" i="17"/>
  <c r="O57" i="17"/>
  <c r="O58" i="17"/>
  <c r="F59" i="17"/>
  <c r="O59" i="17"/>
  <c r="F60" i="17"/>
  <c r="F61" i="17" s="1"/>
  <c r="O60" i="17"/>
  <c r="O61" i="17" s="1"/>
  <c r="C71" i="17"/>
  <c r="L71" i="17"/>
  <c r="C72" i="17"/>
  <c r="L72" i="17"/>
  <c r="O56" i="17" s="1"/>
  <c r="C73" i="17"/>
  <c r="F57" i="17" s="1"/>
  <c r="L73" i="17"/>
  <c r="L74" i="17" s="1"/>
  <c r="O79" i="17"/>
  <c r="F82" i="17"/>
  <c r="O82" i="17"/>
  <c r="F83" i="17"/>
  <c r="O83" i="17"/>
  <c r="O84" i="17" s="1"/>
  <c r="F84" i="17"/>
  <c r="C90" i="17"/>
  <c r="L90" i="17"/>
  <c r="C91" i="17"/>
  <c r="F79" i="17" s="1"/>
  <c r="L91" i="17"/>
  <c r="C92" i="17"/>
  <c r="F80" i="17" s="1"/>
  <c r="L92" i="17"/>
  <c r="C93" i="17"/>
  <c r="F99" i="17"/>
  <c r="F101" i="17"/>
  <c r="F103" i="17" s="1"/>
  <c r="O101" i="17"/>
  <c r="F102" i="17"/>
  <c r="O102" i="17"/>
  <c r="O103" i="17"/>
  <c r="C112" i="17"/>
  <c r="L112" i="17"/>
  <c r="C113" i="17"/>
  <c r="L113" i="17"/>
  <c r="O98" i="17" s="1"/>
  <c r="C114" i="17"/>
  <c r="L114" i="17"/>
  <c r="O99" i="17" s="1"/>
  <c r="C115" i="17"/>
  <c r="L115" i="17"/>
  <c r="O100" i="17" s="1"/>
  <c r="F121" i="17"/>
  <c r="O121" i="17"/>
  <c r="F123" i="17"/>
  <c r="F125" i="17" s="1"/>
  <c r="O123" i="17"/>
  <c r="F124" i="17"/>
  <c r="O124" i="17"/>
  <c r="O125" i="17"/>
  <c r="C139" i="17"/>
  <c r="L139" i="17"/>
  <c r="C140" i="17"/>
  <c r="F120" i="17" s="1"/>
  <c r="L140" i="17"/>
  <c r="O120" i="17" s="1"/>
  <c r="C141" i="17"/>
  <c r="L141" i="17"/>
  <c r="C142" i="17"/>
  <c r="L142" i="17"/>
  <c r="O122" i="17" s="1"/>
  <c r="F148" i="17"/>
  <c r="O148" i="17"/>
  <c r="F150" i="17"/>
  <c r="F152" i="17" s="1"/>
  <c r="O150" i="17"/>
  <c r="F151" i="17"/>
  <c r="O151" i="17"/>
  <c r="O152" i="17"/>
  <c r="C157" i="17"/>
  <c r="L157" i="17"/>
  <c r="C158" i="17"/>
  <c r="F147" i="17" s="1"/>
  <c r="L158" i="17"/>
  <c r="O147" i="17" s="1"/>
  <c r="C159" i="17"/>
  <c r="L159" i="17"/>
  <c r="C160" i="17"/>
  <c r="F149" i="17" s="1"/>
  <c r="L160" i="17"/>
  <c r="O149" i="17" s="1"/>
  <c r="F166" i="17"/>
  <c r="O166" i="17"/>
  <c r="F168" i="17"/>
  <c r="O168" i="17"/>
  <c r="F169" i="17"/>
  <c r="O169" i="17"/>
  <c r="F170" i="17"/>
  <c r="O170" i="17"/>
  <c r="C177" i="17"/>
  <c r="L177" i="17"/>
  <c r="C178" i="17"/>
  <c r="F165" i="17" s="1"/>
  <c r="L178" i="17"/>
  <c r="O165" i="17" s="1"/>
  <c r="C179" i="17"/>
  <c r="L179" i="17"/>
  <c r="C180" i="17"/>
  <c r="F167" i="17" s="1"/>
  <c r="L180" i="17"/>
  <c r="O167" i="17" s="1"/>
  <c r="F186" i="17"/>
  <c r="O186" i="17"/>
  <c r="F188" i="17"/>
  <c r="F190" i="17" s="1"/>
  <c r="O188" i="17"/>
  <c r="F189" i="17"/>
  <c r="O189" i="17"/>
  <c r="O190" i="17"/>
  <c r="C197" i="17"/>
  <c r="L197" i="17"/>
  <c r="C198" i="17"/>
  <c r="F185" i="17" s="1"/>
  <c r="L198" i="17"/>
  <c r="O185" i="17" s="1"/>
  <c r="C199" i="17"/>
  <c r="L199" i="17"/>
  <c r="C200" i="17"/>
  <c r="F187" i="17" s="1"/>
  <c r="L200" i="17"/>
  <c r="O187" i="17" s="1"/>
  <c r="F206" i="17"/>
  <c r="O206" i="17"/>
  <c r="F208" i="17"/>
  <c r="F210" i="17" s="1"/>
  <c r="O208" i="17"/>
  <c r="F209" i="17"/>
  <c r="O209" i="17"/>
  <c r="O210" i="17"/>
  <c r="C222" i="17"/>
  <c r="L222" i="17"/>
  <c r="C223" i="17"/>
  <c r="F205" i="17" s="1"/>
  <c r="L223" i="17"/>
  <c r="O205" i="17" s="1"/>
  <c r="C224" i="17"/>
  <c r="L224" i="17"/>
  <c r="C225" i="17"/>
  <c r="F207" i="17" s="1"/>
  <c r="L225" i="17"/>
  <c r="O207" i="17" s="1"/>
  <c r="F231" i="17"/>
  <c r="O231" i="17"/>
  <c r="F233" i="17"/>
  <c r="F235" i="17" s="1"/>
  <c r="O233" i="17"/>
  <c r="F234" i="17"/>
  <c r="O234" i="17"/>
  <c r="O235" i="17"/>
  <c r="C240" i="17"/>
  <c r="L240" i="17"/>
  <c r="C241" i="17"/>
  <c r="F230" i="17" s="1"/>
  <c r="L241" i="17"/>
  <c r="O230" i="17" s="1"/>
  <c r="C242" i="17"/>
  <c r="L242" i="17"/>
  <c r="C243" i="17"/>
  <c r="F232" i="17" s="1"/>
  <c r="L243" i="17"/>
  <c r="O232" i="17" s="1"/>
  <c r="F7" i="16"/>
  <c r="O7" i="16"/>
  <c r="F8" i="16"/>
  <c r="F9" i="16" s="1"/>
  <c r="O8" i="16"/>
  <c r="O9" i="16"/>
  <c r="L11" i="16"/>
  <c r="C12" i="16"/>
  <c r="F4" i="16" s="1"/>
  <c r="L12" i="16"/>
  <c r="O4" i="16" s="1"/>
  <c r="C13" i="16"/>
  <c r="F5" i="16" s="1"/>
  <c r="L13" i="16"/>
  <c r="L14" i="16" s="1"/>
  <c r="O6" i="16" s="1"/>
  <c r="F28" i="16"/>
  <c r="O28" i="16"/>
  <c r="F29" i="16"/>
  <c r="O29" i="16"/>
  <c r="O30" i="16" s="1"/>
  <c r="F30" i="16"/>
  <c r="L32" i="16"/>
  <c r="C33" i="16"/>
  <c r="F25" i="16" s="1"/>
  <c r="L33" i="16"/>
  <c r="O25" i="16" s="1"/>
  <c r="C34" i="16"/>
  <c r="F26" i="16" s="1"/>
  <c r="L34" i="16"/>
  <c r="O26" i="16" s="1"/>
  <c r="L35" i="16"/>
  <c r="O27" i="16" s="1"/>
  <c r="F41" i="16"/>
  <c r="F43" i="16"/>
  <c r="O43" i="16"/>
  <c r="O45" i="16" s="1"/>
  <c r="F44" i="16"/>
  <c r="F45" i="16" s="1"/>
  <c r="O44" i="16"/>
  <c r="L48" i="16"/>
  <c r="C49" i="16"/>
  <c r="F40" i="16" s="1"/>
  <c r="L49" i="16"/>
  <c r="O40" i="16" s="1"/>
  <c r="C50" i="16"/>
  <c r="L50" i="16"/>
  <c r="F56" i="16"/>
  <c r="F59" i="16"/>
  <c r="F61" i="16" s="1"/>
  <c r="O59" i="16"/>
  <c r="F60" i="16"/>
  <c r="O60" i="16"/>
  <c r="O61" i="16" s="1"/>
  <c r="L71" i="16"/>
  <c r="C72" i="16"/>
  <c r="L72" i="16"/>
  <c r="O56" i="16" s="1"/>
  <c r="C73" i="16"/>
  <c r="F57" i="16" s="1"/>
  <c r="L73" i="16"/>
  <c r="O57" i="16" s="1"/>
  <c r="C74" i="16"/>
  <c r="C14" i="16" s="1"/>
  <c r="L74" i="16"/>
  <c r="O58" i="16" s="1"/>
  <c r="F80" i="16"/>
  <c r="O80" i="16"/>
  <c r="F82" i="16"/>
  <c r="O82" i="16"/>
  <c r="O84" i="16" s="1"/>
  <c r="F83" i="16"/>
  <c r="F84" i="16" s="1"/>
  <c r="O83" i="16"/>
  <c r="C90" i="16"/>
  <c r="L90" i="16"/>
  <c r="C91" i="16"/>
  <c r="F79" i="16" s="1"/>
  <c r="L91" i="16"/>
  <c r="O79" i="16" s="1"/>
  <c r="C92" i="16"/>
  <c r="C35" i="16" s="1"/>
  <c r="L92" i="16"/>
  <c r="C93" i="16"/>
  <c r="L93" i="16"/>
  <c r="O81" i="16" s="1"/>
  <c r="F98" i="16"/>
  <c r="O99" i="16"/>
  <c r="O100" i="16"/>
  <c r="F101" i="16"/>
  <c r="O101" i="16"/>
  <c r="F102" i="16"/>
  <c r="F103" i="16" s="1"/>
  <c r="O102" i="16"/>
  <c r="O103" i="16" s="1"/>
  <c r="C112" i="16"/>
  <c r="L112" i="16"/>
  <c r="C113" i="16"/>
  <c r="C51" i="16" s="1"/>
  <c r="L113" i="16"/>
  <c r="O98" i="16" s="1"/>
  <c r="C114" i="16"/>
  <c r="F99" i="16" s="1"/>
  <c r="L114" i="16"/>
  <c r="L115" i="16" s="1"/>
  <c r="C115" i="16"/>
  <c r="F120" i="16"/>
  <c r="O120" i="16"/>
  <c r="F122" i="16"/>
  <c r="F123" i="16"/>
  <c r="O123" i="16"/>
  <c r="F124" i="16"/>
  <c r="F125" i="16" s="1"/>
  <c r="O124" i="16"/>
  <c r="O125" i="16" s="1"/>
  <c r="C139" i="16"/>
  <c r="L139" i="16"/>
  <c r="C140" i="16"/>
  <c r="L140" i="16"/>
  <c r="C141" i="16"/>
  <c r="F121" i="16" s="1"/>
  <c r="L141" i="16"/>
  <c r="C142" i="16"/>
  <c r="F147" i="16"/>
  <c r="O147" i="16"/>
  <c r="F149" i="16"/>
  <c r="F150" i="16"/>
  <c r="O150" i="16"/>
  <c r="F151" i="16"/>
  <c r="F152" i="16" s="1"/>
  <c r="O151" i="16"/>
  <c r="O152" i="16" s="1"/>
  <c r="C157" i="16"/>
  <c r="L157" i="16"/>
  <c r="C158" i="16"/>
  <c r="L158" i="16"/>
  <c r="C159" i="16"/>
  <c r="F148" i="16" s="1"/>
  <c r="L159" i="16"/>
  <c r="C160" i="16"/>
  <c r="O165" i="16"/>
  <c r="F168" i="16"/>
  <c r="O168" i="16"/>
  <c r="F169" i="16"/>
  <c r="F170" i="16" s="1"/>
  <c r="O169" i="16"/>
  <c r="O170" i="16" s="1"/>
  <c r="L177" i="16"/>
  <c r="C178" i="16"/>
  <c r="F165" i="16" s="1"/>
  <c r="L178" i="16"/>
  <c r="C179" i="16"/>
  <c r="F166" i="16" s="1"/>
  <c r="L179" i="16"/>
  <c r="C180" i="16"/>
  <c r="F167" i="16" s="1"/>
  <c r="O185" i="16"/>
  <c r="F186" i="16"/>
  <c r="F188" i="16"/>
  <c r="F190" i="16" s="1"/>
  <c r="O188" i="16"/>
  <c r="F189" i="16"/>
  <c r="O189" i="16"/>
  <c r="O190" i="16" s="1"/>
  <c r="L197" i="16"/>
  <c r="C198" i="16"/>
  <c r="F185" i="16" s="1"/>
  <c r="L198" i="16"/>
  <c r="C199" i="16"/>
  <c r="L199" i="16"/>
  <c r="O186" i="16" s="1"/>
  <c r="C200" i="16"/>
  <c r="F187" i="16" s="1"/>
  <c r="L200" i="16"/>
  <c r="O187" i="16" s="1"/>
  <c r="F206" i="16"/>
  <c r="O206" i="16"/>
  <c r="F208" i="16"/>
  <c r="O208" i="16"/>
  <c r="F209" i="16"/>
  <c r="O209" i="16"/>
  <c r="F210" i="16"/>
  <c r="O210" i="16"/>
  <c r="L222" i="16"/>
  <c r="C223" i="16"/>
  <c r="F205" i="16" s="1"/>
  <c r="L223" i="16"/>
  <c r="O205" i="16" s="1"/>
  <c r="C224" i="16"/>
  <c r="C225" i="16" s="1"/>
  <c r="F207" i="16" s="1"/>
  <c r="L224" i="16"/>
  <c r="L225" i="16"/>
  <c r="O207" i="16" s="1"/>
  <c r="F230" i="16"/>
  <c r="O231" i="16"/>
  <c r="F233" i="16"/>
  <c r="O233" i="16"/>
  <c r="F234" i="16"/>
  <c r="F235" i="16" s="1"/>
  <c r="O234" i="16"/>
  <c r="O235" i="16"/>
  <c r="L240" i="16"/>
  <c r="C241" i="16"/>
  <c r="L241" i="16"/>
  <c r="O230" i="16" s="1"/>
  <c r="C242" i="16"/>
  <c r="L242" i="16"/>
  <c r="L243" i="16" s="1"/>
  <c r="O232" i="16" s="1"/>
  <c r="O4" i="15"/>
  <c r="F7" i="15"/>
  <c r="O7" i="15"/>
  <c r="F8" i="15"/>
  <c r="O8" i="15"/>
  <c r="O9" i="15" s="1"/>
  <c r="F9" i="15"/>
  <c r="C11" i="15"/>
  <c r="L11" i="15"/>
  <c r="C12" i="15"/>
  <c r="F4" i="15" s="1"/>
  <c r="L12" i="15"/>
  <c r="C13" i="15"/>
  <c r="F5" i="15" s="1"/>
  <c r="L13" i="15"/>
  <c r="F26" i="15"/>
  <c r="F28" i="15"/>
  <c r="F30" i="15" s="1"/>
  <c r="O28" i="15"/>
  <c r="F29" i="15"/>
  <c r="O29" i="15"/>
  <c r="O30" i="15"/>
  <c r="C32" i="15"/>
  <c r="L32" i="15"/>
  <c r="C33" i="15"/>
  <c r="F25" i="15" s="1"/>
  <c r="L33" i="15"/>
  <c r="O25" i="15" s="1"/>
  <c r="C34" i="15"/>
  <c r="L34" i="15"/>
  <c r="O26" i="15" s="1"/>
  <c r="C35" i="15"/>
  <c r="L35" i="15"/>
  <c r="O27" i="15" s="1"/>
  <c r="O41" i="15"/>
  <c r="F43" i="15"/>
  <c r="O43" i="15"/>
  <c r="F44" i="15"/>
  <c r="F45" i="15" s="1"/>
  <c r="O44" i="15"/>
  <c r="O45" i="15"/>
  <c r="C48" i="15"/>
  <c r="L48" i="15"/>
  <c r="C49" i="15"/>
  <c r="F40" i="15" s="1"/>
  <c r="L49" i="15"/>
  <c r="O40" i="15" s="1"/>
  <c r="C50" i="15"/>
  <c r="F41" i="15" s="1"/>
  <c r="L50" i="15"/>
  <c r="L51" i="15"/>
  <c r="O42" i="15" s="1"/>
  <c r="F56" i="15"/>
  <c r="O57" i="15"/>
  <c r="F59" i="15"/>
  <c r="O59" i="15"/>
  <c r="F60" i="15"/>
  <c r="F61" i="15" s="1"/>
  <c r="O60" i="15"/>
  <c r="O61" i="15" s="1"/>
  <c r="C71" i="15"/>
  <c r="L71" i="15"/>
  <c r="C72" i="15"/>
  <c r="L72" i="15"/>
  <c r="O56" i="15" s="1"/>
  <c r="C73" i="15"/>
  <c r="F57" i="15" s="1"/>
  <c r="L73" i="15"/>
  <c r="F79" i="15"/>
  <c r="O79" i="15"/>
  <c r="F82" i="15"/>
  <c r="F84" i="15" s="1"/>
  <c r="O82" i="15"/>
  <c r="F83" i="15"/>
  <c r="O83" i="15"/>
  <c r="O84" i="15" s="1"/>
  <c r="C90" i="15"/>
  <c r="L90" i="15"/>
  <c r="C91" i="15"/>
  <c r="L91" i="15"/>
  <c r="C92" i="15"/>
  <c r="F80" i="15" s="1"/>
  <c r="L92" i="15"/>
  <c r="C93" i="15"/>
  <c r="O98" i="15"/>
  <c r="F99" i="15"/>
  <c r="F101" i="15"/>
  <c r="O101" i="15"/>
  <c r="F102" i="15"/>
  <c r="O102" i="15"/>
  <c r="F103" i="15"/>
  <c r="O103" i="15"/>
  <c r="C112" i="15"/>
  <c r="L112" i="15"/>
  <c r="C113" i="15"/>
  <c r="L113" i="15"/>
  <c r="C114" i="15"/>
  <c r="L114" i="15"/>
  <c r="O99" i="15" s="1"/>
  <c r="C115" i="15"/>
  <c r="L115" i="15"/>
  <c r="O100" i="15" s="1"/>
  <c r="F121" i="15"/>
  <c r="O121" i="15"/>
  <c r="F123" i="15"/>
  <c r="O123" i="15"/>
  <c r="F124" i="15"/>
  <c r="O124" i="15"/>
  <c r="F125" i="15"/>
  <c r="O125" i="15"/>
  <c r="C139" i="15"/>
  <c r="L139" i="15"/>
  <c r="C140" i="15"/>
  <c r="F120" i="15" s="1"/>
  <c r="L140" i="15"/>
  <c r="O120" i="15" s="1"/>
  <c r="C141" i="15"/>
  <c r="L141" i="15"/>
  <c r="L142" i="15"/>
  <c r="O122" i="15" s="1"/>
  <c r="F148" i="15"/>
  <c r="O148" i="15"/>
  <c r="F150" i="15"/>
  <c r="O150" i="15"/>
  <c r="F151" i="15"/>
  <c r="O151" i="15"/>
  <c r="F152" i="15"/>
  <c r="O152" i="15"/>
  <c r="C157" i="15"/>
  <c r="L157" i="15"/>
  <c r="C158" i="15"/>
  <c r="F147" i="15" s="1"/>
  <c r="L158" i="15"/>
  <c r="O147" i="15" s="1"/>
  <c r="C159" i="15"/>
  <c r="L159" i="15"/>
  <c r="C160" i="15"/>
  <c r="F149" i="15" s="1"/>
  <c r="L160" i="15"/>
  <c r="O149" i="15" s="1"/>
  <c r="F166" i="15"/>
  <c r="O166" i="15"/>
  <c r="F168" i="15"/>
  <c r="O168" i="15"/>
  <c r="F169" i="15"/>
  <c r="O169" i="15"/>
  <c r="F170" i="15"/>
  <c r="O170" i="15"/>
  <c r="C177" i="15"/>
  <c r="L177" i="15"/>
  <c r="C178" i="15"/>
  <c r="F165" i="15" s="1"/>
  <c r="L178" i="15"/>
  <c r="O165" i="15" s="1"/>
  <c r="C179" i="15"/>
  <c r="L179" i="15"/>
  <c r="L180" i="15"/>
  <c r="O167" i="15" s="1"/>
  <c r="F186" i="15"/>
  <c r="O186" i="15"/>
  <c r="F188" i="15"/>
  <c r="F190" i="15" s="1"/>
  <c r="O188" i="15"/>
  <c r="F189" i="15"/>
  <c r="O189" i="15"/>
  <c r="O190" i="15"/>
  <c r="C197" i="15"/>
  <c r="C142" i="15" s="1"/>
  <c r="L197" i="15"/>
  <c r="C198" i="15"/>
  <c r="F185" i="15" s="1"/>
  <c r="L198" i="15"/>
  <c r="O185" i="15" s="1"/>
  <c r="C199" i="15"/>
  <c r="L199" i="15"/>
  <c r="C200" i="15"/>
  <c r="F187" i="15" s="1"/>
  <c r="L200" i="15"/>
  <c r="O187" i="15" s="1"/>
  <c r="F206" i="15"/>
  <c r="O206" i="15"/>
  <c r="F208" i="15"/>
  <c r="F210" i="15" s="1"/>
  <c r="O208" i="15"/>
  <c r="O210" i="15" s="1"/>
  <c r="F209" i="15"/>
  <c r="O209" i="15"/>
  <c r="C222" i="15"/>
  <c r="L222" i="15"/>
  <c r="C223" i="15"/>
  <c r="F205" i="15" s="1"/>
  <c r="L223" i="15"/>
  <c r="O205" i="15" s="1"/>
  <c r="C224" i="15"/>
  <c r="L224" i="15"/>
  <c r="C225" i="15"/>
  <c r="F207" i="15" s="1"/>
  <c r="L225" i="15"/>
  <c r="O207" i="15" s="1"/>
  <c r="F231" i="15"/>
  <c r="O231" i="15"/>
  <c r="F233" i="15"/>
  <c r="F235" i="15" s="1"/>
  <c r="O233" i="15"/>
  <c r="O235" i="15" s="1"/>
  <c r="F234" i="15"/>
  <c r="O234" i="15"/>
  <c r="C240" i="15"/>
  <c r="C180" i="15" s="1"/>
  <c r="F167" i="15" s="1"/>
  <c r="L240" i="15"/>
  <c r="C241" i="15"/>
  <c r="F230" i="15" s="1"/>
  <c r="L241" i="15"/>
  <c r="O230" i="15" s="1"/>
  <c r="C242" i="15"/>
  <c r="L242" i="15"/>
  <c r="C243" i="15"/>
  <c r="F232" i="15" s="1"/>
  <c r="L243" i="15"/>
  <c r="O232" i="15" s="1"/>
  <c r="C15" i="14"/>
  <c r="C16" i="14"/>
  <c r="C17" i="14"/>
  <c r="C18" i="14"/>
  <c r="C29" i="14"/>
  <c r="C30" i="14"/>
  <c r="C31" i="14"/>
  <c r="C32" i="14"/>
  <c r="C45" i="14"/>
  <c r="C46" i="14"/>
  <c r="C47" i="14"/>
  <c r="C48" i="14"/>
  <c r="C69" i="14"/>
  <c r="C70" i="14"/>
  <c r="C71" i="14"/>
  <c r="C72" i="14"/>
  <c r="C90" i="14"/>
  <c r="C91" i="14"/>
  <c r="C92" i="14"/>
  <c r="C93" i="14"/>
  <c r="C112" i="14"/>
  <c r="C113" i="14"/>
  <c r="C114" i="14"/>
  <c r="C115" i="14"/>
  <c r="C139" i="14"/>
  <c r="C140" i="14"/>
  <c r="C141" i="14"/>
  <c r="C142" i="14"/>
  <c r="C157" i="14"/>
  <c r="C158" i="14"/>
  <c r="C159" i="14"/>
  <c r="C160" i="14"/>
  <c r="C177" i="14"/>
  <c r="C178" i="14"/>
  <c r="C179" i="14"/>
  <c r="C180" i="14"/>
  <c r="C197" i="14"/>
  <c r="C198" i="14"/>
  <c r="C199" i="14"/>
  <c r="C200" i="14"/>
  <c r="C222" i="14"/>
  <c r="C223" i="14"/>
  <c r="C224" i="14"/>
  <c r="C225" i="14"/>
  <c r="C240" i="14"/>
  <c r="C241" i="14"/>
  <c r="C242" i="14"/>
  <c r="C243" i="14"/>
  <c r="C13" i="13"/>
  <c r="C14" i="13"/>
  <c r="C15" i="13"/>
  <c r="C16" i="13"/>
  <c r="C25" i="13"/>
  <c r="C26" i="13"/>
  <c r="C27" i="13"/>
  <c r="C28" i="13"/>
  <c r="C39" i="13"/>
  <c r="C40" i="13"/>
  <c r="C41" i="13"/>
  <c r="C42" i="13"/>
  <c r="C61" i="13"/>
  <c r="C62" i="13"/>
  <c r="C63" i="13"/>
  <c r="C64" i="13"/>
  <c r="C80" i="13"/>
  <c r="C81" i="13"/>
  <c r="C82" i="13"/>
  <c r="C83" i="13"/>
  <c r="C100" i="13"/>
  <c r="C101" i="13"/>
  <c r="C102" i="13"/>
  <c r="C103" i="13"/>
  <c r="C125" i="13"/>
  <c r="C126" i="13"/>
  <c r="C127" i="13"/>
  <c r="C128" i="13"/>
  <c r="C141" i="13"/>
  <c r="C142" i="13"/>
  <c r="C143" i="13"/>
  <c r="C144" i="13"/>
  <c r="C159" i="13"/>
  <c r="C160" i="13"/>
  <c r="C161" i="13"/>
  <c r="C162" i="13"/>
  <c r="C177" i="13"/>
  <c r="C178" i="13"/>
  <c r="C179" i="13"/>
  <c r="C180" i="13"/>
  <c r="C200" i="13"/>
  <c r="C201" i="13"/>
  <c r="C202" i="13"/>
  <c r="C203" i="13"/>
  <c r="C216" i="13"/>
  <c r="C217" i="13"/>
  <c r="C218" i="13"/>
  <c r="C219" i="13"/>
  <c r="L224" i="24" l="1"/>
  <c r="O198" i="24" s="1"/>
  <c r="O197" i="24"/>
  <c r="L97" i="24"/>
  <c r="O79" i="24" s="1"/>
  <c r="O78" i="24"/>
  <c r="L17" i="24"/>
  <c r="O6" i="24" s="1"/>
  <c r="O5" i="24"/>
  <c r="L72" i="26"/>
  <c r="O60" i="26" s="1"/>
  <c r="O59" i="26"/>
  <c r="O230" i="25"/>
  <c r="L246" i="25"/>
  <c r="O231" i="25" s="1"/>
  <c r="O165" i="25"/>
  <c r="L191" i="25"/>
  <c r="O166" i="25" s="1"/>
  <c r="O103" i="25"/>
  <c r="L128" i="25"/>
  <c r="O104" i="25" s="1"/>
  <c r="O59" i="25"/>
  <c r="L72" i="25"/>
  <c r="O60" i="25" s="1"/>
  <c r="O23" i="25"/>
  <c r="L34" i="25"/>
  <c r="O24" i="25" s="1"/>
  <c r="F230" i="26"/>
  <c r="C246" i="26"/>
  <c r="F231" i="26" s="1"/>
  <c r="F78" i="26"/>
  <c r="C97" i="26"/>
  <c r="F79" i="26" s="1"/>
  <c r="F5" i="26"/>
  <c r="C17" i="26"/>
  <c r="F6" i="26" s="1"/>
  <c r="F134" i="25"/>
  <c r="C159" i="25"/>
  <c r="F135" i="25" s="1"/>
  <c r="F78" i="25"/>
  <c r="C97" i="25"/>
  <c r="F79" i="25" s="1"/>
  <c r="F40" i="25"/>
  <c r="C53" i="25"/>
  <c r="F41" i="25" s="1"/>
  <c r="F5" i="25"/>
  <c r="C17" i="25"/>
  <c r="F6" i="25" s="1"/>
  <c r="L191" i="26"/>
  <c r="O166" i="26" s="1"/>
  <c r="O165" i="26"/>
  <c r="L246" i="27"/>
  <c r="O231" i="27" s="1"/>
  <c r="O230" i="27"/>
  <c r="C191" i="24"/>
  <c r="F166" i="24" s="1"/>
  <c r="F165" i="24"/>
  <c r="C72" i="24"/>
  <c r="F60" i="24" s="1"/>
  <c r="F59" i="24"/>
  <c r="F230" i="25"/>
  <c r="C246" i="25"/>
  <c r="F231" i="25" s="1"/>
  <c r="F165" i="25"/>
  <c r="C191" i="25"/>
  <c r="F166" i="25" s="1"/>
  <c r="F103" i="25"/>
  <c r="C128" i="25"/>
  <c r="F104" i="25" s="1"/>
  <c r="F59" i="25"/>
  <c r="C72" i="25"/>
  <c r="F60" i="25" s="1"/>
  <c r="F23" i="25"/>
  <c r="C34" i="25"/>
  <c r="F24" i="25" s="1"/>
  <c r="F197" i="26"/>
  <c r="C224" i="26"/>
  <c r="F198" i="26" s="1"/>
  <c r="F197" i="25"/>
  <c r="C224" i="25"/>
  <c r="F198" i="25" s="1"/>
  <c r="C224" i="24"/>
  <c r="F198" i="24" s="1"/>
  <c r="F134" i="24"/>
  <c r="F40" i="24"/>
  <c r="O197" i="25"/>
  <c r="L224" i="25"/>
  <c r="O198" i="25" s="1"/>
  <c r="O134" i="25"/>
  <c r="L159" i="25"/>
  <c r="O135" i="25" s="1"/>
  <c r="O78" i="25"/>
  <c r="L97" i="25"/>
  <c r="O79" i="25" s="1"/>
  <c r="O40" i="25"/>
  <c r="L53" i="25"/>
  <c r="O41" i="25" s="1"/>
  <c r="O5" i="25"/>
  <c r="L17" i="25"/>
  <c r="O6" i="25" s="1"/>
  <c r="L246" i="26"/>
  <c r="O231" i="26" s="1"/>
  <c r="F165" i="26"/>
  <c r="C191" i="26"/>
  <c r="F166" i="26" s="1"/>
  <c r="F59" i="26"/>
  <c r="C72" i="26"/>
  <c r="F60" i="26" s="1"/>
  <c r="F230" i="27"/>
  <c r="C246" i="27"/>
  <c r="F231" i="27" s="1"/>
  <c r="F134" i="26"/>
  <c r="C159" i="26"/>
  <c r="F135" i="26" s="1"/>
  <c r="F40" i="26"/>
  <c r="C53" i="26"/>
  <c r="F41" i="26" s="1"/>
  <c r="F103" i="26"/>
  <c r="C128" i="26"/>
  <c r="F104" i="26" s="1"/>
  <c r="F23" i="26"/>
  <c r="C34" i="26"/>
  <c r="F24" i="26" s="1"/>
  <c r="C224" i="27"/>
  <c r="F198" i="27" s="1"/>
  <c r="C191" i="27"/>
  <c r="F166" i="27" s="1"/>
  <c r="C159" i="27"/>
  <c r="F135" i="27" s="1"/>
  <c r="C128" i="27"/>
  <c r="F104" i="27" s="1"/>
  <c r="C97" i="27"/>
  <c r="F79" i="27" s="1"/>
  <c r="C72" i="27"/>
  <c r="F60" i="27" s="1"/>
  <c r="C53" i="27"/>
  <c r="F41" i="27" s="1"/>
  <c r="C34" i="27"/>
  <c r="F24" i="27" s="1"/>
  <c r="C17" i="27"/>
  <c r="F6" i="27" s="1"/>
  <c r="C246" i="28"/>
  <c r="F231" i="28" s="1"/>
  <c r="C224" i="28"/>
  <c r="F198" i="28" s="1"/>
  <c r="C191" i="28"/>
  <c r="F166" i="28" s="1"/>
  <c r="C159" i="28"/>
  <c r="F135" i="28" s="1"/>
  <c r="C128" i="28"/>
  <c r="F104" i="28" s="1"/>
  <c r="C97" i="28"/>
  <c r="F79" i="28" s="1"/>
  <c r="C72" i="28"/>
  <c r="F60" i="28" s="1"/>
  <c r="C53" i="28"/>
  <c r="F41" i="28" s="1"/>
  <c r="C34" i="28"/>
  <c r="F24" i="28" s="1"/>
  <c r="C17" i="28"/>
  <c r="F6" i="28" s="1"/>
  <c r="C74" i="15"/>
  <c r="C14" i="15" s="1"/>
  <c r="F122" i="15"/>
  <c r="L14" i="15"/>
  <c r="O6" i="15" s="1"/>
  <c r="O5" i="15"/>
  <c r="L51" i="16"/>
  <c r="O42" i="16" s="1"/>
  <c r="O206" i="18"/>
  <c r="L225" i="18"/>
  <c r="O207" i="18" s="1"/>
  <c r="C74" i="19"/>
  <c r="C14" i="19" s="1"/>
  <c r="F122" i="19"/>
  <c r="O231" i="20"/>
  <c r="L243" i="20"/>
  <c r="O232" i="20" s="1"/>
  <c r="L180" i="16"/>
  <c r="O167" i="16" s="1"/>
  <c r="O166" i="16"/>
  <c r="O5" i="16"/>
  <c r="F231" i="18"/>
  <c r="C243" i="18"/>
  <c r="F232" i="18" s="1"/>
  <c r="L74" i="15"/>
  <c r="O58" i="15" s="1"/>
  <c r="C74" i="17"/>
  <c r="C14" i="17" s="1"/>
  <c r="F122" i="17"/>
  <c r="C51" i="17"/>
  <c r="F98" i="17"/>
  <c r="L93" i="17"/>
  <c r="O81" i="17" s="1"/>
  <c r="O80" i="17"/>
  <c r="O231" i="18"/>
  <c r="L243" i="18"/>
  <c r="O232" i="18" s="1"/>
  <c r="O148" i="18"/>
  <c r="L160" i="18"/>
  <c r="O149" i="18" s="1"/>
  <c r="C51" i="19"/>
  <c r="F98" i="19"/>
  <c r="C51" i="15"/>
  <c r="F98" i="15"/>
  <c r="L93" i="15"/>
  <c r="O81" i="15" s="1"/>
  <c r="O80" i="15"/>
  <c r="O121" i="16"/>
  <c r="L142" i="16"/>
  <c r="O122" i="16" s="1"/>
  <c r="O41" i="16"/>
  <c r="L14" i="17"/>
  <c r="O6" i="17" s="1"/>
  <c r="O5" i="17"/>
  <c r="C74" i="20"/>
  <c r="C14" i="20" s="1"/>
  <c r="F122" i="20"/>
  <c r="C243" i="16"/>
  <c r="F232" i="16" s="1"/>
  <c r="F231" i="16"/>
  <c r="O148" i="16"/>
  <c r="L160" i="16"/>
  <c r="O149" i="16" s="1"/>
  <c r="L35" i="18"/>
  <c r="O27" i="18" s="1"/>
  <c r="O26" i="18"/>
  <c r="L93" i="19"/>
  <c r="O81" i="19" s="1"/>
  <c r="O80" i="19"/>
  <c r="F206" i="18"/>
  <c r="C225" i="18"/>
  <c r="F207" i="18" s="1"/>
  <c r="O166" i="18"/>
  <c r="L180" i="18"/>
  <c r="O167" i="18" s="1"/>
  <c r="O206" i="20"/>
  <c r="L225" i="20"/>
  <c r="O207" i="20" s="1"/>
  <c r="O166" i="20"/>
  <c r="L180" i="20"/>
  <c r="O167" i="20" s="1"/>
  <c r="O121" i="20"/>
  <c r="L142" i="20"/>
  <c r="O122" i="20" s="1"/>
  <c r="O121" i="18"/>
  <c r="L142" i="18"/>
  <c r="O122" i="18" s="1"/>
  <c r="C74" i="18"/>
  <c r="C14" i="18" s="1"/>
  <c r="L51" i="18"/>
  <c r="O42" i="18" s="1"/>
  <c r="O41" i="18"/>
  <c r="C35" i="20"/>
  <c r="F80" i="20"/>
  <c r="L35" i="20"/>
  <c r="O27" i="20" s="1"/>
  <c r="O26" i="20"/>
  <c r="O186" i="18"/>
  <c r="L200" i="18"/>
  <c r="O187" i="18" s="1"/>
  <c r="O186" i="20"/>
  <c r="L200" i="20"/>
  <c r="O187" i="20" s="1"/>
  <c r="O148" i="20"/>
  <c r="L160" i="20"/>
  <c r="O149" i="20" s="1"/>
  <c r="L115" i="20"/>
  <c r="O100" i="20" s="1"/>
  <c r="O99" i="20"/>
  <c r="O5" i="19"/>
  <c r="O41" i="20"/>
  <c r="C243" i="20"/>
  <c r="F232" i="20" s="1"/>
  <c r="C225" i="20"/>
  <c r="F207" i="20" s="1"/>
  <c r="L41" i="10"/>
  <c r="C41" i="10"/>
  <c r="L45" i="11"/>
  <c r="C45" i="11"/>
  <c r="L42" i="9"/>
  <c r="C42" i="9"/>
  <c r="L42" i="8"/>
  <c r="C42" i="8"/>
  <c r="L43" i="10" l="1"/>
  <c r="C43" i="10"/>
  <c r="L42" i="10"/>
  <c r="O37" i="10" s="1"/>
  <c r="C42" i="10"/>
  <c r="F37" i="10" s="1"/>
  <c r="O40" i="10"/>
  <c r="F40" i="10"/>
  <c r="L47" i="11"/>
  <c r="C47" i="11"/>
  <c r="L46" i="11"/>
  <c r="O41" i="11" s="1"/>
  <c r="C46" i="11"/>
  <c r="F41" i="11" s="1"/>
  <c r="O44" i="11"/>
  <c r="F44" i="11"/>
  <c r="L44" i="9"/>
  <c r="O39" i="9" s="1"/>
  <c r="C44" i="9"/>
  <c r="L43" i="9"/>
  <c r="O38" i="9" s="1"/>
  <c r="C43" i="9"/>
  <c r="F38" i="9" s="1"/>
  <c r="O41" i="9"/>
  <c r="F41" i="9"/>
  <c r="L44" i="8"/>
  <c r="O39" i="8" s="1"/>
  <c r="C44" i="8"/>
  <c r="L43" i="8"/>
  <c r="O38" i="8" s="1"/>
  <c r="C43" i="8"/>
  <c r="F38" i="8" s="1"/>
  <c r="O41" i="8"/>
  <c r="F41" i="8"/>
  <c r="L44" i="10" l="1"/>
  <c r="O39" i="10" s="1"/>
  <c r="C44" i="10"/>
  <c r="F39" i="10" s="1"/>
  <c r="F38" i="10"/>
  <c r="O38" i="10"/>
  <c r="L48" i="11"/>
  <c r="O43" i="11" s="1"/>
  <c r="C48" i="11"/>
  <c r="F43" i="11" s="1"/>
  <c r="F42" i="11"/>
  <c r="O42" i="11"/>
  <c r="L45" i="9"/>
  <c r="O40" i="9" s="1"/>
  <c r="C45" i="9"/>
  <c r="F40" i="9" s="1"/>
  <c r="F39" i="9"/>
  <c r="L45" i="8"/>
  <c r="O40" i="8" s="1"/>
  <c r="C45" i="8"/>
  <c r="F40" i="8" s="1"/>
  <c r="F39" i="8"/>
  <c r="F44" i="4"/>
  <c r="O44" i="4"/>
  <c r="C45" i="4"/>
  <c r="L45" i="4"/>
  <c r="C46" i="4"/>
  <c r="F41" i="4" s="1"/>
  <c r="L46" i="4"/>
  <c r="O41" i="4" s="1"/>
  <c r="C47" i="4"/>
  <c r="F42" i="4" s="1"/>
  <c r="L47" i="4"/>
  <c r="O42" i="4" s="1"/>
  <c r="L44" i="2"/>
  <c r="O39" i="2" s="1"/>
  <c r="C44" i="2"/>
  <c r="L43" i="2"/>
  <c r="O38" i="2" s="1"/>
  <c r="C43" i="2"/>
  <c r="F38" i="2" s="1"/>
  <c r="L42" i="2"/>
  <c r="C42" i="2"/>
  <c r="O41" i="2"/>
  <c r="F41" i="2"/>
  <c r="C85" i="12"/>
  <c r="C86" i="12" s="1"/>
  <c r="C84" i="12"/>
  <c r="C48" i="4" l="1"/>
  <c r="F43" i="4" s="1"/>
  <c r="L48" i="4"/>
  <c r="O43" i="4" s="1"/>
  <c r="L45" i="2"/>
  <c r="O40" i="2" s="1"/>
  <c r="C45" i="2"/>
  <c r="F40" i="2" s="1"/>
  <c r="F39" i="2"/>
  <c r="L33" i="8"/>
  <c r="O25" i="8" s="1"/>
  <c r="C33" i="8"/>
  <c r="L32" i="8"/>
  <c r="C32" i="8"/>
  <c r="F24" i="8" s="1"/>
  <c r="L31" i="8"/>
  <c r="C31" i="8"/>
  <c r="O28" i="8"/>
  <c r="F28" i="8"/>
  <c r="O27" i="8"/>
  <c r="F27" i="8"/>
  <c r="O24" i="8"/>
  <c r="L31" i="10"/>
  <c r="C31" i="10"/>
  <c r="L30" i="10"/>
  <c r="O22" i="10" s="1"/>
  <c r="C30" i="10"/>
  <c r="F22" i="10" s="1"/>
  <c r="L29" i="10"/>
  <c r="C29" i="10"/>
  <c r="O26" i="10"/>
  <c r="F26" i="10"/>
  <c r="O25" i="10"/>
  <c r="F25" i="10"/>
  <c r="L34" i="11"/>
  <c r="C34" i="11"/>
  <c r="L33" i="11"/>
  <c r="O25" i="11" s="1"/>
  <c r="C33" i="11"/>
  <c r="F25" i="11" s="1"/>
  <c r="L32" i="11"/>
  <c r="C32" i="11"/>
  <c r="O29" i="11"/>
  <c r="F29" i="11"/>
  <c r="O28" i="11"/>
  <c r="F28" i="11"/>
  <c r="F30" i="11" s="1"/>
  <c r="L32" i="9"/>
  <c r="C32" i="9"/>
  <c r="F24" i="9" s="1"/>
  <c r="L31" i="9"/>
  <c r="O23" i="9" s="1"/>
  <c r="C31" i="9"/>
  <c r="F23" i="9" s="1"/>
  <c r="L30" i="9"/>
  <c r="C30" i="9"/>
  <c r="O27" i="9"/>
  <c r="F27" i="9"/>
  <c r="O26" i="9"/>
  <c r="F26" i="9"/>
  <c r="L35" i="4"/>
  <c r="O27" i="4" s="1"/>
  <c r="L34" i="4"/>
  <c r="O26" i="4" s="1"/>
  <c r="L33" i="4"/>
  <c r="O30" i="4"/>
  <c r="O29" i="4"/>
  <c r="C34" i="4"/>
  <c r="C33" i="4"/>
  <c r="F25" i="4" s="1"/>
  <c r="C32" i="4"/>
  <c r="F29" i="4"/>
  <c r="F28" i="4"/>
  <c r="O27" i="2"/>
  <c r="O26" i="2"/>
  <c r="F27" i="2"/>
  <c r="F26" i="2"/>
  <c r="L32" i="2"/>
  <c r="L31" i="2"/>
  <c r="O23" i="2" s="1"/>
  <c r="L30" i="2"/>
  <c r="C32" i="2"/>
  <c r="C31" i="2"/>
  <c r="F23" i="2" s="1"/>
  <c r="C30" i="2"/>
  <c r="C55" i="12"/>
  <c r="C54" i="12"/>
  <c r="L16" i="10"/>
  <c r="O4" i="10" s="1"/>
  <c r="C16" i="10"/>
  <c r="F4" i="10" s="1"/>
  <c r="L15" i="10"/>
  <c r="O3" i="10" s="1"/>
  <c r="C15" i="10"/>
  <c r="F3" i="10" s="1"/>
  <c r="L14" i="10"/>
  <c r="C14" i="10"/>
  <c r="O7" i="10"/>
  <c r="F7" i="10"/>
  <c r="O6" i="10"/>
  <c r="F6" i="10"/>
  <c r="L17" i="11"/>
  <c r="O5" i="11" s="1"/>
  <c r="C17" i="11"/>
  <c r="F5" i="11" s="1"/>
  <c r="L16" i="11"/>
  <c r="O4" i="11" s="1"/>
  <c r="C16" i="11"/>
  <c r="F4" i="11" s="1"/>
  <c r="L15" i="11"/>
  <c r="C15" i="11"/>
  <c r="O8" i="11"/>
  <c r="F8" i="11"/>
  <c r="O7" i="11"/>
  <c r="F7" i="11"/>
  <c r="L16" i="9"/>
  <c r="O4" i="9" s="1"/>
  <c r="C16" i="9"/>
  <c r="F4" i="9" s="1"/>
  <c r="L15" i="9"/>
  <c r="C15" i="9"/>
  <c r="F3" i="9" s="1"/>
  <c r="L14" i="9"/>
  <c r="C14" i="9"/>
  <c r="O7" i="9"/>
  <c r="F7" i="9"/>
  <c r="O6" i="9"/>
  <c r="F6" i="9"/>
  <c r="O3" i="9"/>
  <c r="L16" i="8"/>
  <c r="O4" i="8" s="1"/>
  <c r="C16" i="8"/>
  <c r="F4" i="8" s="1"/>
  <c r="L15" i="8"/>
  <c r="O3" i="8" s="1"/>
  <c r="C15" i="8"/>
  <c r="F3" i="8" s="1"/>
  <c r="L14" i="8"/>
  <c r="C14" i="8"/>
  <c r="O7" i="8"/>
  <c r="F7" i="8"/>
  <c r="O6" i="8"/>
  <c r="F6" i="8"/>
  <c r="L17" i="4"/>
  <c r="O5" i="4" s="1"/>
  <c r="C17" i="4"/>
  <c r="F5" i="4" s="1"/>
  <c r="L16" i="4"/>
  <c r="O4" i="4" s="1"/>
  <c r="C16" i="4"/>
  <c r="F4" i="4" s="1"/>
  <c r="L15" i="4"/>
  <c r="C15" i="4"/>
  <c r="O8" i="4"/>
  <c r="F8" i="4"/>
  <c r="O7" i="4"/>
  <c r="F7" i="4"/>
  <c r="L17" i="2"/>
  <c r="O5" i="2" s="1"/>
  <c r="C17" i="2"/>
  <c r="F5" i="2" s="1"/>
  <c r="L16" i="2"/>
  <c r="O4" i="2" s="1"/>
  <c r="C16" i="2"/>
  <c r="F4" i="2" s="1"/>
  <c r="L15" i="2"/>
  <c r="C15" i="2"/>
  <c r="O8" i="2"/>
  <c r="F8" i="2"/>
  <c r="O7" i="2"/>
  <c r="F7" i="2"/>
  <c r="C28" i="12"/>
  <c r="C27" i="12"/>
  <c r="O28" i="9" l="1"/>
  <c r="F28" i="9"/>
  <c r="O30" i="11"/>
  <c r="F29" i="8"/>
  <c r="C34" i="8"/>
  <c r="F26" i="8" s="1"/>
  <c r="O29" i="8"/>
  <c r="L34" i="8"/>
  <c r="O26" i="8" s="1"/>
  <c r="F25" i="8"/>
  <c r="C56" i="12"/>
  <c r="F9" i="2"/>
  <c r="F9" i="11"/>
  <c r="F27" i="10"/>
  <c r="O27" i="10"/>
  <c r="L32" i="10"/>
  <c r="O24" i="10" s="1"/>
  <c r="C32" i="10"/>
  <c r="F24" i="10" s="1"/>
  <c r="O23" i="10"/>
  <c r="L35" i="11"/>
  <c r="O27" i="11" s="1"/>
  <c r="O9" i="11"/>
  <c r="C35" i="11"/>
  <c r="F27" i="11" s="1"/>
  <c r="O26" i="11"/>
  <c r="L33" i="9"/>
  <c r="O25" i="9" s="1"/>
  <c r="C33" i="9"/>
  <c r="F25" i="9" s="1"/>
  <c r="O24" i="9"/>
  <c r="O8" i="8"/>
  <c r="F8" i="8"/>
  <c r="O31" i="4"/>
  <c r="C35" i="4"/>
  <c r="F27" i="4" s="1"/>
  <c r="F26" i="4"/>
  <c r="F30" i="4"/>
  <c r="L36" i="4"/>
  <c r="O28" i="4" s="1"/>
  <c r="F28" i="2"/>
  <c r="O28" i="2"/>
  <c r="L33" i="2"/>
  <c r="O25" i="2" s="1"/>
  <c r="C33" i="2"/>
  <c r="F25" i="2" s="1"/>
  <c r="O24" i="2"/>
  <c r="F24" i="2"/>
  <c r="O9" i="2"/>
  <c r="F23" i="10"/>
  <c r="F26" i="11"/>
  <c r="C29" i="12"/>
  <c r="O9" i="4"/>
  <c r="O8" i="9"/>
  <c r="O8" i="10"/>
  <c r="F9" i="4"/>
  <c r="F8" i="9"/>
  <c r="F8" i="10"/>
  <c r="L17" i="10"/>
  <c r="O5" i="10" s="1"/>
  <c r="C17" i="10"/>
  <c r="F5" i="10" s="1"/>
  <c r="C18" i="11"/>
  <c r="F6" i="11" s="1"/>
  <c r="L18" i="11"/>
  <c r="O6" i="11" s="1"/>
  <c r="L17" i="9"/>
  <c r="O5" i="9" s="1"/>
  <c r="C17" i="9"/>
  <c r="F5" i="9" s="1"/>
  <c r="C17" i="8"/>
  <c r="F5" i="8" s="1"/>
  <c r="L17" i="8"/>
  <c r="O5" i="8" s="1"/>
  <c r="L18" i="4"/>
  <c r="O6" i="4" s="1"/>
  <c r="C18" i="4"/>
  <c r="F6" i="4" s="1"/>
  <c r="L18" i="2"/>
  <c r="O6" i="2" s="1"/>
  <c r="C18" i="2"/>
  <c r="F6" i="2" s="1"/>
</calcChain>
</file>

<file path=xl/sharedStrings.xml><?xml version="1.0" encoding="utf-8"?>
<sst xmlns="http://schemas.openxmlformats.org/spreadsheetml/2006/main" count="5590" uniqueCount="255">
  <si>
    <t>N</t>
  </si>
  <si>
    <t>Média</t>
  </si>
  <si>
    <t>Dpadrão</t>
  </si>
  <si>
    <t>Iconfiança</t>
  </si>
  <si>
    <t>Estacas</t>
  </si>
  <si>
    <t>J</t>
  </si>
  <si>
    <t>D</t>
  </si>
  <si>
    <t>pH</t>
  </si>
  <si>
    <t>Dias</t>
  </si>
  <si>
    <t>Dpadrao</t>
  </si>
  <si>
    <t>Máximo</t>
  </si>
  <si>
    <t>Mínimo</t>
  </si>
  <si>
    <t>Amplitude</t>
  </si>
  <si>
    <t>ORP (mV)</t>
  </si>
  <si>
    <t>Condutividade (µs/cm)</t>
  </si>
  <si>
    <t>Salinidade (ppm)</t>
  </si>
  <si>
    <t>Temperatura (ºC) Sensor pH</t>
  </si>
  <si>
    <t>Temperatura (ºC) Sensor ORP</t>
  </si>
  <si>
    <t>Temperatura (ºC) Sensor Condutividade</t>
  </si>
  <si>
    <t>Temperatura (ºC) Sensor Salinidade</t>
  </si>
  <si>
    <t>Temperatura (ºC) Sensor TDS</t>
  </si>
  <si>
    <t>Temperatura Água Mar</t>
  </si>
  <si>
    <t>ºC</t>
  </si>
  <si>
    <t>TDS</t>
  </si>
  <si>
    <t>Oxigénio (mg/l)</t>
  </si>
  <si>
    <r>
      <t>Temperatura (ºC): Sensor O</t>
    </r>
    <r>
      <rPr>
        <vertAlign val="subscript"/>
        <sz val="8"/>
        <rFont val="Times New Roman"/>
        <family val="1"/>
      </rPr>
      <t>2</t>
    </r>
  </si>
  <si>
    <t>Outubro 2016</t>
  </si>
  <si>
    <t>pH outubro2016</t>
  </si>
  <si>
    <t>Temperatura outubro 2016</t>
  </si>
  <si>
    <t>ORP outubro 2016</t>
  </si>
  <si>
    <t>Salinidade outubro 2016</t>
  </si>
  <si>
    <t>TDS outubro 2016</t>
  </si>
  <si>
    <t>Oxigénio outubro 2016</t>
  </si>
  <si>
    <t>Setembro 2016</t>
  </si>
  <si>
    <t>pH setembro 2016</t>
  </si>
  <si>
    <t>Temperatura setembro 2016</t>
  </si>
  <si>
    <t>ORP setembro 2016</t>
  </si>
  <si>
    <t>Condutividade setembro 2016</t>
  </si>
  <si>
    <t>Temperatura setembrpo 2016</t>
  </si>
  <si>
    <t>Salinidade setembro 2016</t>
  </si>
  <si>
    <t>TDS setembro 2016</t>
  </si>
  <si>
    <t>Oxigénio setembro 2016</t>
  </si>
  <si>
    <t>novembro 2016</t>
  </si>
  <si>
    <t>pH novembro 2016</t>
  </si>
  <si>
    <t>Temperatura novembro 2016</t>
  </si>
  <si>
    <t>ORP novembro 2016</t>
  </si>
  <si>
    <t>D Novembro</t>
  </si>
  <si>
    <t>Novembro</t>
  </si>
  <si>
    <t>Salinidade novembro 2016</t>
  </si>
  <si>
    <t>TDS novembro 2016</t>
  </si>
  <si>
    <t>Oxigénio novembro 2016</t>
  </si>
  <si>
    <t>dezembro 2017</t>
  </si>
  <si>
    <t>novembro 2017</t>
  </si>
  <si>
    <t>outubro 2017</t>
  </si>
  <si>
    <t>setembro 2017</t>
  </si>
  <si>
    <t>agosto 2017</t>
  </si>
  <si>
    <t>julho 2017</t>
  </si>
  <si>
    <t>junho 2017</t>
  </si>
  <si>
    <t>maio 2017</t>
  </si>
  <si>
    <t>abril 2017</t>
  </si>
  <si>
    <t>março 2017</t>
  </si>
  <si>
    <t>fevereiro 2017</t>
  </si>
  <si>
    <t>janeiro 2017</t>
  </si>
  <si>
    <t>--</t>
  </si>
  <si>
    <t>Ponto</t>
  </si>
  <si>
    <t>Altura da Água (cm)</t>
  </si>
  <si>
    <t>Altura da Água dezembro 2017</t>
  </si>
  <si>
    <t>Paul do Belo Jardim</t>
  </si>
  <si>
    <t>Altura da Água novembro 2017</t>
  </si>
  <si>
    <t>Altura da Água outubro 2017</t>
  </si>
  <si>
    <t>Altura da Água setembro 2017</t>
  </si>
  <si>
    <t>Altura da Água agosto 2017</t>
  </si>
  <si>
    <t>Altura da Água julho 2017</t>
  </si>
  <si>
    <t>Altura da Água junho 2017</t>
  </si>
  <si>
    <t>Altura da Água maio 2017</t>
  </si>
  <si>
    <t>Altura da Água abril 2017</t>
  </si>
  <si>
    <t>Altura da Água março 2017</t>
  </si>
  <si>
    <t>Altura da Água fevereiro 2017</t>
  </si>
  <si>
    <t>Altura da Água janeiro 2017</t>
  </si>
  <si>
    <t>Ponto 1</t>
  </si>
  <si>
    <t>Temperatura dezembro 2017</t>
  </si>
  <si>
    <t>pH dezembro 2017</t>
  </si>
  <si>
    <t>Temperatura novembro 2017</t>
  </si>
  <si>
    <t>pH novembro 2017</t>
  </si>
  <si>
    <t>Temperatura outubro 2017</t>
  </si>
  <si>
    <t>pH outubro 2017</t>
  </si>
  <si>
    <t>Temperatura setembro 2017</t>
  </si>
  <si>
    <t>pH setembro 2017</t>
  </si>
  <si>
    <t>Temperatura agosto 2017</t>
  </si>
  <si>
    <t>pH agosto 2017</t>
  </si>
  <si>
    <t>Temperatura julho 2017</t>
  </si>
  <si>
    <t>pH julho 2017</t>
  </si>
  <si>
    <t>Temperatura junho 2017</t>
  </si>
  <si>
    <t>pH junho 2017</t>
  </si>
  <si>
    <t>Temperatura maio 2017</t>
  </si>
  <si>
    <t>pH maio 2017</t>
  </si>
  <si>
    <t>abril  2017</t>
  </si>
  <si>
    <t>Temperatura abril 2017</t>
  </si>
  <si>
    <t>pH abril 2017</t>
  </si>
  <si>
    <t>março  2017</t>
  </si>
  <si>
    <t>Temperatura março 2017</t>
  </si>
  <si>
    <t>pH março 2017</t>
  </si>
  <si>
    <t>fevereiro2017</t>
  </si>
  <si>
    <t>fevereiro  2017</t>
  </si>
  <si>
    <t>Temperatura fevereiro 2017</t>
  </si>
  <si>
    <t>pH fevereiro 2017</t>
  </si>
  <si>
    <t>janeiro  2017</t>
  </si>
  <si>
    <t>Temperatura janeiro 2017</t>
  </si>
  <si>
    <t>pH janeiro 2017</t>
  </si>
  <si>
    <t>ORP</t>
  </si>
  <si>
    <t>ORP dezembro 2017</t>
  </si>
  <si>
    <t>ORP novembro 2017</t>
  </si>
  <si>
    <t>ORP outubro 2017</t>
  </si>
  <si>
    <t>ORP setembro 2017</t>
  </si>
  <si>
    <t>ORP agosto 2017</t>
  </si>
  <si>
    <t>ORP julho 2017</t>
  </si>
  <si>
    <t>ORP junho 2017</t>
  </si>
  <si>
    <t>ORP maio 2017</t>
  </si>
  <si>
    <t>ORP abril 2017</t>
  </si>
  <si>
    <t>ORP março 2017</t>
  </si>
  <si>
    <t>ORP fevereiro 2017</t>
  </si>
  <si>
    <t>ORP janeiro 2017</t>
  </si>
  <si>
    <t>Condutividade dezembro 2017</t>
  </si>
  <si>
    <t>Condutividade novembro 2017</t>
  </si>
  <si>
    <t>Condutividade outubro 2017</t>
  </si>
  <si>
    <t>Condutividade setembro 2017</t>
  </si>
  <si>
    <t>Bloqueio</t>
  </si>
  <si>
    <t>Condutividade agosto 2017</t>
  </si>
  <si>
    <t>Condutividade julho 2017</t>
  </si>
  <si>
    <t>Condutividade junho 2017</t>
  </si>
  <si>
    <t>Condutividade maio 2017</t>
  </si>
  <si>
    <t>Condutividade abril 2017</t>
  </si>
  <si>
    <t>Condutividade março 2017</t>
  </si>
  <si>
    <t>Condutividade fevereiro 2017</t>
  </si>
  <si>
    <t>Condutividade janeiro 2017</t>
  </si>
  <si>
    <t>Salinidade dezembro 2017</t>
  </si>
  <si>
    <t>Salinidade novembro 2017</t>
  </si>
  <si>
    <t>Salinidade outubro 2017</t>
  </si>
  <si>
    <t>Salinidade setembro 2017</t>
  </si>
  <si>
    <t>Salinidade agosto 2017</t>
  </si>
  <si>
    <t>Salinidade julho 2017</t>
  </si>
  <si>
    <t>Salinidade junho 2017</t>
  </si>
  <si>
    <t>Salinidade maio 2017</t>
  </si>
  <si>
    <t>Salinidade abril 2017</t>
  </si>
  <si>
    <t>Salinidade março 2017</t>
  </si>
  <si>
    <t>Salinidade fevereiro 2017</t>
  </si>
  <si>
    <t>Salinidade janeiro 2017</t>
  </si>
  <si>
    <t>TDS dezembro 2017</t>
  </si>
  <si>
    <t>TDS novembro 2017</t>
  </si>
  <si>
    <t>TDS outubro 2017</t>
  </si>
  <si>
    <t>TDS setembro 2017</t>
  </si>
  <si>
    <t>TDS agosto 2017</t>
  </si>
  <si>
    <t>TDS julho 2017</t>
  </si>
  <si>
    <t>TDS junho 2017</t>
  </si>
  <si>
    <t>TDS maio 2017</t>
  </si>
  <si>
    <t>TDS abril 2017</t>
  </si>
  <si>
    <t>TDS março 2017</t>
  </si>
  <si>
    <t>TDS fevereiro 2017</t>
  </si>
  <si>
    <t>TDS janeiro 2017</t>
  </si>
  <si>
    <t>Temperatura (ºC) Sensor Oxigénio</t>
  </si>
  <si>
    <t>Oxigénio dezembro 2017</t>
  </si>
  <si>
    <t>Oxigénio novembro 2017</t>
  </si>
  <si>
    <t>Oxigénio outubro 2017</t>
  </si>
  <si>
    <t>Oxigénio setembro 2017</t>
  </si>
  <si>
    <t>Oxigénio agosto 2017</t>
  </si>
  <si>
    <t>Oxigénio julho 2017</t>
  </si>
  <si>
    <t>Oxigénio junho 2017</t>
  </si>
  <si>
    <t>Oxigénio maio 2017</t>
  </si>
  <si>
    <t>Oxigénio abril 2017</t>
  </si>
  <si>
    <t>Oxigénio março 2017</t>
  </si>
  <si>
    <t>Oxigénio fevereiro 2017</t>
  </si>
  <si>
    <t>Oxigénio janeiro 2017</t>
  </si>
  <si>
    <t>setembro 2018</t>
  </si>
  <si>
    <t>agosto 2018</t>
  </si>
  <si>
    <t>julho 2018</t>
  </si>
  <si>
    <t>junho 2018</t>
  </si>
  <si>
    <t>maio 2018</t>
  </si>
  <si>
    <t>abril 2018</t>
  </si>
  <si>
    <t>março 2018</t>
  </si>
  <si>
    <t>fevereiro 2018</t>
  </si>
  <si>
    <t>janeiro 2018</t>
  </si>
  <si>
    <t>Altura da Água setembro 2018</t>
  </si>
  <si>
    <t>Altura da Água agosto 2018</t>
  </si>
  <si>
    <t>Altura da Água julho 2018</t>
  </si>
  <si>
    <t>Altura da Água junho 2018</t>
  </si>
  <si>
    <t>Altura da Água maio 2018</t>
  </si>
  <si>
    <t>Altura da Água abril 2018</t>
  </si>
  <si>
    <t>Altura da Água março 2018</t>
  </si>
  <si>
    <t>Altura da Água fevereiro 2018</t>
  </si>
  <si>
    <t>Altura da Água janeiro 2018</t>
  </si>
  <si>
    <t>Temperatura setembro 2018</t>
  </si>
  <si>
    <t>pH setembro 2018</t>
  </si>
  <si>
    <t>Temperatura agosto 2018</t>
  </si>
  <si>
    <t>pH agosto 2018</t>
  </si>
  <si>
    <t>Temperatura julho 2018</t>
  </si>
  <si>
    <t>pH julho 2018</t>
  </si>
  <si>
    <t>Temperatura junho 2018</t>
  </si>
  <si>
    <t>pH junho 2018</t>
  </si>
  <si>
    <t>Temperatura maio 2018</t>
  </si>
  <si>
    <t>pH maio 2018</t>
  </si>
  <si>
    <t>Temperatura abril 2018</t>
  </si>
  <si>
    <t>pH abril 2018</t>
  </si>
  <si>
    <t>Temperatura março 2018</t>
  </si>
  <si>
    <t>pH março 2018</t>
  </si>
  <si>
    <t>Temperatura fevereiro 2018</t>
  </si>
  <si>
    <t>pH fevereiro 2018</t>
  </si>
  <si>
    <t>Temperatura janeiro 2018</t>
  </si>
  <si>
    <t>pH janeiro 2018</t>
  </si>
  <si>
    <t>ORP setembro 2018</t>
  </si>
  <si>
    <t>ORP agosto 2018</t>
  </si>
  <si>
    <t>ORP julho 2018</t>
  </si>
  <si>
    <t>ORP junho 2018</t>
  </si>
  <si>
    <t>ORP maio 2018</t>
  </si>
  <si>
    <t>ORP abril 2018</t>
  </si>
  <si>
    <t>ORP março 2018</t>
  </si>
  <si>
    <t>ORP fevereiro 2018</t>
  </si>
  <si>
    <t>ORP janeiro 2018</t>
  </si>
  <si>
    <t>Condutividade setembro 2018</t>
  </si>
  <si>
    <t>Condutividade agosto 2018</t>
  </si>
  <si>
    <t>Condutividade julho 2018</t>
  </si>
  <si>
    <t>Condutividade junho 2018</t>
  </si>
  <si>
    <t>ERRO</t>
  </si>
  <si>
    <t>Condutividade maio 2018</t>
  </si>
  <si>
    <t>Condutividade abril 2018</t>
  </si>
  <si>
    <t>Condutividade março 2018</t>
  </si>
  <si>
    <t>Condutividade fevereiro 2018</t>
  </si>
  <si>
    <t>Condutividade janeiro 2018</t>
  </si>
  <si>
    <t>Salinidade setembro 2018</t>
  </si>
  <si>
    <t>Salinidade agosto 2018</t>
  </si>
  <si>
    <t>20.7</t>
  </si>
  <si>
    <t>Salinidade julho 2018</t>
  </si>
  <si>
    <t>Salinidade junho 2018</t>
  </si>
  <si>
    <t>Salinidade maio 2018</t>
  </si>
  <si>
    <t>Salinidade abril 2018</t>
  </si>
  <si>
    <t>Salinidade março 2018</t>
  </si>
  <si>
    <t>Salinidade fevereiro 2018</t>
  </si>
  <si>
    <t>Salinidade janeiro 2018</t>
  </si>
  <si>
    <t>TDS setembro 2018</t>
  </si>
  <si>
    <t>TDS agosto 2018</t>
  </si>
  <si>
    <t>TDS julho 2018</t>
  </si>
  <si>
    <t>TDS junho 2018</t>
  </si>
  <si>
    <t>TDS maio 2018</t>
  </si>
  <si>
    <t>TDS abril 2018</t>
  </si>
  <si>
    <t>TDS março 2018</t>
  </si>
  <si>
    <t>TDS fevereiro 2018</t>
  </si>
  <si>
    <t>TDS janeiro 2018</t>
  </si>
  <si>
    <t>Oxigénio setembro 2018</t>
  </si>
  <si>
    <t>Oxigénio agosto 2018</t>
  </si>
  <si>
    <t>Oxigénio julho 2018</t>
  </si>
  <si>
    <t>Oxigénio junho 2018</t>
  </si>
  <si>
    <t>Oxigénio maio 2018</t>
  </si>
  <si>
    <t>Oxigénio abril 2018</t>
  </si>
  <si>
    <t>Oxigénio março 2018</t>
  </si>
  <si>
    <t>Oxigénio fevereiro 2018</t>
  </si>
  <si>
    <t>Oxigénio janeiro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</si>
</sst>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</font>
    <font>
      <sz val="10"/>
      <name val="Garamond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vertAlign val="subscript"/>
      <sz val="8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8"/>
      <color indexed="10"/>
      <name val="Times New Roman"/>
      <family val="1"/>
    </font>
    <font>
      <sz val="8"/>
      <color indexed="4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0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right"/>
    </xf>
    <xf numFmtId="2" fontId="5" fillId="0" borderId="1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Fill="1" applyBorder="1"/>
    <xf numFmtId="0" fontId="3" fillId="0" borderId="5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0" fontId="4" fillId="0" borderId="0" xfId="0" applyFont="1"/>
    <xf numFmtId="0" fontId="2" fillId="3" borderId="1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4" fillId="0" borderId="21" xfId="0" applyFont="1" applyFill="1" applyBorder="1"/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/>
    </xf>
    <xf numFmtId="49" fontId="4" fillId="0" borderId="22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7" fillId="0" borderId="0" xfId="1"/>
    <xf numFmtId="0" fontId="4" fillId="0" borderId="18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1" fontId="4" fillId="0" borderId="31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4" fillId="0" borderId="32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3" borderId="32" xfId="1" applyFont="1" applyFill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0" fontId="4" fillId="0" borderId="15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4" fillId="0" borderId="33" xfId="1" applyFont="1" applyFill="1" applyBorder="1" applyAlignment="1">
      <alignment horizontal="center"/>
    </xf>
    <xf numFmtId="0" fontId="3" fillId="0" borderId="34" xfId="1" applyFont="1" applyFill="1" applyBorder="1" applyAlignment="1">
      <alignment horizontal="center"/>
    </xf>
    <xf numFmtId="0" fontId="9" fillId="0" borderId="0" xfId="1" applyFont="1"/>
    <xf numFmtId="2" fontId="1" fillId="0" borderId="0" xfId="1" quotePrefix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2" fontId="1" fillId="0" borderId="11" xfId="1" quotePrefix="1" applyNumberFormat="1" applyFont="1" applyFill="1" applyBorder="1" applyAlignment="1">
      <alignment horizontal="center"/>
    </xf>
    <xf numFmtId="0" fontId="6" fillId="0" borderId="11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right"/>
    </xf>
    <xf numFmtId="49" fontId="4" fillId="0" borderId="32" xfId="1" applyNumberFormat="1" applyFont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/>
    </xf>
    <xf numFmtId="0" fontId="6" fillId="0" borderId="0" xfId="1" applyFont="1" applyFill="1"/>
    <xf numFmtId="49" fontId="6" fillId="0" borderId="9" xfId="1" applyNumberFormat="1" applyFont="1" applyFill="1" applyBorder="1" applyAlignment="1">
      <alignment horizontal="center" wrapText="1"/>
    </xf>
    <xf numFmtId="0" fontId="5" fillId="0" borderId="0" xfId="1" applyFont="1" applyFill="1"/>
    <xf numFmtId="0" fontId="3" fillId="0" borderId="12" xfId="1" applyFont="1" applyFill="1" applyBorder="1" applyAlignment="1">
      <alignment horizontal="center"/>
    </xf>
    <xf numFmtId="0" fontId="7" fillId="0" borderId="0" xfId="1" applyBorder="1"/>
    <xf numFmtId="0" fontId="7" fillId="0" borderId="0" xfId="1" applyFill="1" applyBorder="1"/>
    <xf numFmtId="0" fontId="4" fillId="0" borderId="0" xfId="1" applyFont="1" applyFill="1" applyBorder="1"/>
    <xf numFmtId="0" fontId="4" fillId="0" borderId="18" xfId="1" applyFont="1" applyFill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0" borderId="16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32" xfId="1" applyFont="1" applyFill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/>
    </xf>
    <xf numFmtId="0" fontId="7" fillId="0" borderId="0" xfId="1" applyFont="1" applyFill="1" applyBorder="1"/>
    <xf numFmtId="0" fontId="4" fillId="0" borderId="16" xfId="1" quotePrefix="1" applyFont="1" applyFill="1" applyBorder="1" applyAlignment="1">
      <alignment horizontal="center" vertical="center" wrapText="1"/>
    </xf>
    <xf numFmtId="2" fontId="5" fillId="0" borderId="11" xfId="1" applyNumberFormat="1" applyFont="1" applyFill="1" applyBorder="1" applyAlignment="1">
      <alignment horizontal="center"/>
    </xf>
    <xf numFmtId="0" fontId="4" fillId="0" borderId="15" xfId="1" quotePrefix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4" fillId="7" borderId="23" xfId="1" applyFont="1" applyFill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49" fontId="6" fillId="0" borderId="9" xfId="1" applyNumberFormat="1" applyFont="1" applyFill="1" applyBorder="1" applyAlignment="1">
      <alignment horizontal="center" vertical="center" wrapText="1"/>
    </xf>
    <xf numFmtId="0" fontId="7" fillId="0" borderId="0" xfId="1" applyBorder="1" applyAlignment="1">
      <alignment vertical="center" wrapText="1"/>
    </xf>
    <xf numFmtId="0" fontId="4" fillId="0" borderId="18" xfId="1" quotePrefix="1" applyFont="1" applyFill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32" xfId="1" applyFont="1" applyFill="1" applyBorder="1" applyAlignment="1">
      <alignment horizontal="center"/>
    </xf>
    <xf numFmtId="0" fontId="4" fillId="0" borderId="1" xfId="1" quotePrefix="1" applyFont="1" applyFill="1" applyBorder="1" applyAlignment="1">
      <alignment horizontal="center" vertical="center" wrapText="1"/>
    </xf>
    <xf numFmtId="0" fontId="3" fillId="0" borderId="32" xfId="1" quotePrefix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/>
    </xf>
    <xf numFmtId="0" fontId="4" fillId="0" borderId="41" xfId="1" quotePrefix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/>
    </xf>
    <xf numFmtId="0" fontId="4" fillId="0" borderId="42" xfId="1" quotePrefix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/>
    </xf>
    <xf numFmtId="0" fontId="4" fillId="0" borderId="43" xfId="1" quotePrefix="1" applyFont="1" applyFill="1" applyBorder="1" applyAlignment="1">
      <alignment horizontal="center" vertical="center" wrapText="1"/>
    </xf>
    <xf numFmtId="0" fontId="4" fillId="0" borderId="0" xfId="1" applyFont="1"/>
    <xf numFmtId="0" fontId="11" fillId="0" borderId="3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4" fillId="0" borderId="33" xfId="1" quotePrefix="1" applyFont="1" applyFill="1" applyBorder="1" applyAlignment="1">
      <alignment horizontal="center" vertical="center" wrapText="1"/>
    </xf>
    <xf numFmtId="0" fontId="3" fillId="0" borderId="44" xfId="1" applyFont="1" applyFill="1" applyBorder="1" applyAlignment="1">
      <alignment horizontal="center"/>
    </xf>
    <xf numFmtId="0" fontId="4" fillId="0" borderId="33" xfId="1" applyFont="1" applyBorder="1" applyAlignment="1">
      <alignment horizontal="center" vertical="center" wrapText="1"/>
    </xf>
    <xf numFmtId="164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164" fontId="4" fillId="0" borderId="16" xfId="1" applyNumberFormat="1" applyFont="1" applyBorder="1" applyAlignment="1">
      <alignment horizontal="center" vertical="center" wrapText="1"/>
    </xf>
    <xf numFmtId="2" fontId="4" fillId="0" borderId="33" xfId="1" applyNumberFormat="1" applyFont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49" fontId="4" fillId="4" borderId="23" xfId="1" applyNumberFormat="1" applyFont="1" applyFill="1" applyBorder="1" applyAlignment="1">
      <alignment horizontal="center" vertical="center" wrapText="1"/>
    </xf>
    <xf numFmtId="49" fontId="7" fillId="0" borderId="24" xfId="1" applyNumberFormat="1" applyFont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6" xfId="1" quotePrefix="1" applyFont="1" applyFill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7" fillId="0" borderId="22" xfId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21" xfId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7" fillId="0" borderId="24" xfId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wrapText="1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7" fillId="0" borderId="39" xfId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4" fillId="0" borderId="14" xfId="1" quotePrefix="1" applyFont="1" applyFill="1" applyBorder="1" applyAlignment="1">
      <alignment horizontal="center" vertical="center" wrapText="1"/>
    </xf>
    <xf numFmtId="0" fontId="3" fillId="0" borderId="17" xfId="1" quotePrefix="1" applyFont="1" applyFill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7" fillId="0" borderId="26" xfId="1" applyBorder="1" applyAlignment="1">
      <alignment horizontal="center" vertical="center" wrapText="1"/>
    </xf>
    <xf numFmtId="0" fontId="4" fillId="0" borderId="20" xfId="1" quotePrefix="1" applyFont="1" applyFill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7" fillId="0" borderId="38" xfId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5" xfId="1" quotePrefix="1" applyFont="1" applyFill="1" applyBorder="1" applyAlignment="1">
      <alignment horizontal="center" vertical="center" wrapText="1"/>
    </xf>
    <xf numFmtId="0" fontId="4" fillId="0" borderId="42" xfId="1" quotePrefix="1" applyFont="1" applyFill="1" applyBorder="1" applyAlignment="1">
      <alignment horizontal="center" vertical="center" wrapText="1"/>
    </xf>
    <xf numFmtId="0" fontId="4" fillId="0" borderId="13" xfId="1" quotePrefix="1" applyFont="1" applyFill="1" applyBorder="1" applyAlignment="1">
      <alignment horizontal="center" vertical="center" wrapText="1"/>
    </xf>
    <xf numFmtId="0" fontId="4" fillId="0" borderId="41" xfId="1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 pH &amp; Temperatura'!$F$203</c:f>
              <c:strCache>
                <c:ptCount val="1"/>
                <c:pt idx="0">
                  <c:v>pH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 pH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pH &amp; Temperatura'!$F$205</c:f>
              <c:numCache>
                <c:formatCode>0.00</c:formatCode>
                <c:ptCount val="1"/>
                <c:pt idx="0">
                  <c:v>9.216428571428569</c:v>
                </c:pt>
              </c:numCache>
            </c:numRef>
          </c:val>
        </c:ser>
        <c:ser>
          <c:idx val="1"/>
          <c:order val="1"/>
          <c:tx>
            <c:strRef>
              <c:f>'2017 pH &amp; Temperatura'!$F$228</c:f>
              <c:strCache>
                <c:ptCount val="1"/>
                <c:pt idx="0">
                  <c:v>pH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 pH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pH &amp; Temperatura'!$F$230</c:f>
              <c:numCache>
                <c:formatCode>0.00</c:formatCode>
                <c:ptCount val="1"/>
                <c:pt idx="0">
                  <c:v>10.327142857142858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489152"/>
        <c:axId val="259507328"/>
      </c:barChart>
      <c:lineChart>
        <c:grouping val="standard"/>
        <c:varyColors val="0"/>
        <c:ser>
          <c:idx val="2"/>
          <c:order val="2"/>
          <c:tx>
            <c:strRef>
              <c:f>'2017 pH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 pH &amp; Temperatura'!$O$230</c:f>
              <c:numCache>
                <c:formatCode>0.00</c:formatCode>
                <c:ptCount val="1"/>
                <c:pt idx="0">
                  <c:v>18.12857142857143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 pH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 pH &amp; Temperatura'!$O$205</c:f>
              <c:numCache>
                <c:formatCode>0.00</c:formatCode>
                <c:ptCount val="1"/>
                <c:pt idx="0">
                  <c:v>18.671428571428571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489152"/>
        <c:axId val="259507328"/>
      </c:lineChart>
      <c:catAx>
        <c:axId val="25948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9507328"/>
        <c:crosses val="autoZero"/>
        <c:auto val="1"/>
        <c:lblAlgn val="ctr"/>
        <c:lblOffset val="100"/>
        <c:noMultiLvlLbl val="0"/>
      </c:catAx>
      <c:valAx>
        <c:axId val="259507328"/>
        <c:scaling>
          <c:orientation val="minMax"/>
          <c:min val="7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9489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783295711060946"/>
          <c:y val="0.1977412992867417"/>
          <c:w val="0.27088036117381487"/>
          <c:h val="0.49717810697391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Salinidade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Salinidade &amp; Temperatura'!$F$194</c:f>
              <c:strCache>
                <c:ptCount val="1"/>
                <c:pt idx="0">
                  <c:v>Salinidade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 Salinidade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Salinidade &amp; Temperatura'!$F$196</c:f>
              <c:numCache>
                <c:formatCode>0.00</c:formatCode>
                <c:ptCount val="1"/>
                <c:pt idx="0">
                  <c:v>3.0272727272727282</c:v>
                </c:pt>
              </c:numCache>
            </c:numRef>
          </c:val>
        </c:ser>
        <c:ser>
          <c:idx val="0"/>
          <c:order val="2"/>
          <c:tx>
            <c:strRef>
              <c:f>'2018 Salinidade &amp; Temperatura'!$F$227</c:f>
              <c:strCache>
                <c:ptCount val="1"/>
                <c:pt idx="0">
                  <c:v>Salinidade setembro 2018</c:v>
                </c:pt>
              </c:strCache>
            </c:strRef>
          </c:tx>
          <c:invertIfNegative val="0"/>
          <c:cat>
            <c:numRef>
              <c:f>'2018 Salinidade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Salinidade &amp; Temperatura'!$F$229</c:f>
              <c:numCache>
                <c:formatCode>0.00</c:formatCode>
                <c:ptCount val="1"/>
                <c:pt idx="0">
                  <c:v>3.2545454545454544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559744"/>
        <c:axId val="274561280"/>
      </c:barChart>
      <c:lineChart>
        <c:grouping val="standard"/>
        <c:varyColors val="0"/>
        <c:ser>
          <c:idx val="2"/>
          <c:order val="1"/>
          <c:tx>
            <c:strRef>
              <c:f>'2018 Salinidade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 Salinidade &amp; Temperatura'!$O$196</c:f>
              <c:numCache>
                <c:formatCode>0.00</c:formatCode>
                <c:ptCount val="1"/>
                <c:pt idx="0">
                  <c:v>26.372727272727278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 Salinidade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 Salinidade &amp; Temperatura'!$O$229</c:f>
              <c:numCache>
                <c:formatCode>0.00</c:formatCode>
                <c:ptCount val="1"/>
                <c:pt idx="0">
                  <c:v>24.181818181818183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559744"/>
        <c:axId val="274561280"/>
      </c:lineChart>
      <c:catAx>
        <c:axId val="2745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561280"/>
        <c:crosses val="autoZero"/>
        <c:auto val="1"/>
        <c:lblAlgn val="ctr"/>
        <c:lblOffset val="100"/>
        <c:noMultiLvlLbl val="0"/>
      </c:catAx>
      <c:valAx>
        <c:axId val="274561280"/>
        <c:scaling>
          <c:orientation val="minMax"/>
          <c:max val="8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559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6207041361209162"/>
          <c:y val="0.27638243711998312"/>
          <c:w val="0.99080676984342486"/>
          <c:h val="0.75879555256597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TDS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TDS &amp; Temperatura'!$F$194</c:f>
              <c:strCache>
                <c:ptCount val="1"/>
                <c:pt idx="0">
                  <c:v>TDS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 TDS &amp; Temperatura'!#REF!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TDS &amp; Temperatura'!$F$196</c:f>
              <c:numCache>
                <c:formatCode>0.00</c:formatCode>
                <c:ptCount val="1"/>
                <c:pt idx="0">
                  <c:v>5.5359090909090911</c:v>
                </c:pt>
              </c:numCache>
            </c:numRef>
          </c:val>
        </c:ser>
        <c:ser>
          <c:idx val="0"/>
          <c:order val="2"/>
          <c:tx>
            <c:strRef>
              <c:f>'2018 TDS &amp; Temperatura'!$F$227</c:f>
              <c:strCache>
                <c:ptCount val="1"/>
                <c:pt idx="0">
                  <c:v>TDS setembro 2018</c:v>
                </c:pt>
              </c:strCache>
            </c:strRef>
          </c:tx>
          <c:invertIfNegative val="0"/>
          <c:val>
            <c:numRef>
              <c:f>'2018 TDS &amp; Temperatura'!$F$229</c:f>
              <c:numCache>
                <c:formatCode>0.00</c:formatCode>
                <c:ptCount val="1"/>
                <c:pt idx="0">
                  <c:v>5.9863636363636354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707968"/>
        <c:axId val="274709504"/>
      </c:barChart>
      <c:lineChart>
        <c:grouping val="standard"/>
        <c:varyColors val="0"/>
        <c:ser>
          <c:idx val="2"/>
          <c:order val="1"/>
          <c:tx>
            <c:strRef>
              <c:f>'2018 TDS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 TDS &amp; Temperatura'!$O$196</c:f>
              <c:numCache>
                <c:formatCode>0.00</c:formatCode>
                <c:ptCount val="1"/>
                <c:pt idx="0">
                  <c:v>26.354545454545459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 TDS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 TDS &amp; Temperatura'!$O$229</c:f>
              <c:numCache>
                <c:formatCode>0.00</c:formatCode>
                <c:ptCount val="1"/>
                <c:pt idx="0">
                  <c:v>24.172727272727272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707968"/>
        <c:axId val="274709504"/>
      </c:lineChart>
      <c:catAx>
        <c:axId val="27470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709504"/>
        <c:crosses val="autoZero"/>
        <c:auto val="1"/>
        <c:lblAlgn val="ctr"/>
        <c:lblOffset val="100"/>
        <c:noMultiLvlLbl val="0"/>
      </c:catAx>
      <c:valAx>
        <c:axId val="274709504"/>
        <c:scaling>
          <c:orientation val="minMax"/>
          <c:max val="10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4707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5011286681715574"/>
          <c:y val="0.34010152284263961"/>
          <c:w val="0.97291196388261847"/>
          <c:h val="0.786802030456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Oxigénio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Oxigénio &amp; Temperatura'!$F$194</c:f>
              <c:strCache>
                <c:ptCount val="1"/>
                <c:pt idx="0">
                  <c:v>Oxigénio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 Oxigénio &amp; Temperatura'!#REF!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Oxigénio &amp; Temperatura'!$F$196</c:f>
              <c:numCache>
                <c:formatCode>0.00</c:formatCode>
                <c:ptCount val="1"/>
                <c:pt idx="0">
                  <c:v>7.9454545454545444</c:v>
                </c:pt>
              </c:numCache>
            </c:numRef>
          </c:val>
        </c:ser>
        <c:ser>
          <c:idx val="0"/>
          <c:order val="2"/>
          <c:tx>
            <c:strRef>
              <c:f>'2018 Oxigénio &amp; Temperatura'!$F$227</c:f>
              <c:strCache>
                <c:ptCount val="1"/>
                <c:pt idx="0">
                  <c:v>Oxigénio setembro 2018</c:v>
                </c:pt>
              </c:strCache>
            </c:strRef>
          </c:tx>
          <c:invertIfNegative val="0"/>
          <c:val>
            <c:numRef>
              <c:f>'2018 Oxigénio &amp; Temperatura'!$F$229</c:f>
              <c:numCache>
                <c:formatCode>0.00</c:formatCode>
                <c:ptCount val="1"/>
                <c:pt idx="0">
                  <c:v>9.7027272727272713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705216"/>
        <c:axId val="273707008"/>
      </c:barChart>
      <c:lineChart>
        <c:grouping val="standard"/>
        <c:varyColors val="0"/>
        <c:ser>
          <c:idx val="2"/>
          <c:order val="1"/>
          <c:tx>
            <c:strRef>
              <c:f>'2018 Oxigénio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 Oxigénio &amp; Temperatura'!$O$196</c:f>
              <c:numCache>
                <c:formatCode>0.00</c:formatCode>
                <c:ptCount val="1"/>
                <c:pt idx="0">
                  <c:v>26.295454545454547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 Oxigénio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 Oxigénio &amp; Temperatura'!$O$229</c:f>
              <c:numCache>
                <c:formatCode>0.00</c:formatCode>
                <c:ptCount val="1"/>
                <c:pt idx="0">
                  <c:v>24.190909090909088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705216"/>
        <c:axId val="273707008"/>
      </c:lineChart>
      <c:catAx>
        <c:axId val="27370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707008"/>
        <c:crosses val="autoZero"/>
        <c:auto val="1"/>
        <c:lblAlgn val="ctr"/>
        <c:lblOffset val="100"/>
        <c:noMultiLvlLbl val="0"/>
      </c:catAx>
      <c:valAx>
        <c:axId val="273707008"/>
        <c:scaling>
          <c:orientation val="minMax"/>
          <c:max val="15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705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627802690582964"/>
          <c:y val="0.21917777865706486"/>
          <c:w val="0.28475336322869949"/>
          <c:h val="0.61643809599176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ORP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 ORP &amp; Temperatura'!$F$203</c:f>
              <c:strCache>
                <c:ptCount val="1"/>
                <c:pt idx="0">
                  <c:v>ORP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 ORP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ORP &amp; Temperatura'!$F$205</c:f>
              <c:numCache>
                <c:formatCode>0.00</c:formatCode>
                <c:ptCount val="1"/>
                <c:pt idx="0">
                  <c:v>-110.41428571428573</c:v>
                </c:pt>
              </c:numCache>
            </c:numRef>
          </c:val>
        </c:ser>
        <c:ser>
          <c:idx val="1"/>
          <c:order val="1"/>
          <c:tx>
            <c:strRef>
              <c:f>'2017 ORP &amp; Temperatura'!$F$228</c:f>
              <c:strCache>
                <c:ptCount val="1"/>
                <c:pt idx="0">
                  <c:v>ORP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 ORP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ORP &amp; Temperatura'!$F$230</c:f>
              <c:numCache>
                <c:formatCode>0.00</c:formatCode>
                <c:ptCount val="1"/>
                <c:pt idx="0">
                  <c:v>-174.4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923712"/>
        <c:axId val="255925248"/>
      </c:barChart>
      <c:lineChart>
        <c:grouping val="standard"/>
        <c:varyColors val="0"/>
        <c:ser>
          <c:idx val="2"/>
          <c:order val="2"/>
          <c:tx>
            <c:strRef>
              <c:f>'2017 ORP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 ORP &amp; Temperatura'!$O$230</c:f>
              <c:numCache>
                <c:formatCode>0.00</c:formatCode>
                <c:ptCount val="1"/>
                <c:pt idx="0">
                  <c:v>18.100000000000001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 ORP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 ORP &amp; Temperatura'!$O$205</c:f>
              <c:numCache>
                <c:formatCode>0.00</c:formatCode>
                <c:ptCount val="1"/>
                <c:pt idx="0">
                  <c:v>18.707142857142859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923712"/>
        <c:axId val="255925248"/>
      </c:lineChart>
      <c:catAx>
        <c:axId val="2559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5925248"/>
        <c:crosses val="autoZero"/>
        <c:auto val="1"/>
        <c:lblAlgn val="ctr"/>
        <c:lblOffset val="100"/>
        <c:noMultiLvlLbl val="0"/>
      </c:catAx>
      <c:valAx>
        <c:axId val="255925248"/>
        <c:scaling>
          <c:orientation val="minMax"/>
          <c:max val="0"/>
          <c:min val="-20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5592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847012366697405"/>
          <c:y val="0.2701167526472984"/>
          <c:w val="0.27252323189331062"/>
          <c:h val="0.528738649048179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Condutividade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'2017Condutividade &amp; Temperatura'!$F$203</c:f>
              <c:strCache>
                <c:ptCount val="1"/>
                <c:pt idx="0">
                  <c:v>Condutividade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'2017Condutividade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'2017Condutividade &amp; Temperatura'!$F$205</c:f>
              <c:numCache>
                <c:formatCode>0.00</c:formatCode>
                <c:ptCount val="1"/>
                <c:pt idx="0">
                  <c:v>4.543571428571429</c:v>
                </c:pt>
              </c:numCache>
            </c:numRef>
          </c:val>
        </c:ser>
        <c:ser>
          <c:idx val="1"/>
          <c:order val="1"/>
          <c:tx>
            <c:strRef>
              <c:f>'2017Condutividade &amp; Temperatura'!$F$228</c:f>
              <c:strCache>
                <c:ptCount val="1"/>
                <c:pt idx="0">
                  <c:v>Condutividade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'2017Condutividade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'2017Condutividade &amp; Temperatura'!$F$230</c:f>
              <c:numCache>
                <c:formatCode>0.00</c:formatCode>
                <c:ptCount val="1"/>
                <c:pt idx="0">
                  <c:v>618.53142857142859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646720"/>
        <c:axId val="271648256"/>
      </c:barChart>
      <c:lineChart>
        <c:grouping val="standard"/>
        <c:varyColors val="0"/>
        <c:ser>
          <c:idx val="2"/>
          <c:order val="2"/>
          <c:tx>
            <c:strRef>
              <c:f>'2017Condutividade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'2017Condutividade &amp; Temperatura'!$O$230</c:f>
              <c:numCache>
                <c:formatCode>0.00</c:formatCode>
                <c:ptCount val="1"/>
                <c:pt idx="0">
                  <c:v>17.928571428571427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'2017Condutividade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'2017Condutividade &amp; Temperatura'!$O$205</c:f>
              <c:numCache>
                <c:formatCode>0.00</c:formatCode>
                <c:ptCount val="1"/>
                <c:pt idx="0">
                  <c:v>18.55714285714286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646720"/>
        <c:axId val="271648256"/>
      </c:lineChart>
      <c:catAx>
        <c:axId val="27164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648256"/>
        <c:crosses val="autoZero"/>
        <c:auto val="1"/>
        <c:lblAlgn val="ctr"/>
        <c:lblOffset val="100"/>
        <c:noMultiLvlLbl val="0"/>
      </c:catAx>
      <c:valAx>
        <c:axId val="271648256"/>
        <c:scaling>
          <c:orientation val="minMax"/>
          <c:max val="10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646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1783295711060946"/>
          <c:y val="0.26519395020373832"/>
          <c:w val="0.99097065462753942"/>
          <c:h val="0.707184060555966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Salinidade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 Salinidade &amp; Temperatura'!$F$203</c:f>
              <c:strCache>
                <c:ptCount val="1"/>
                <c:pt idx="0">
                  <c:v>Salinidade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 Salinidade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Salinidade &amp; Temperatura'!$F$205</c:f>
              <c:numCache>
                <c:formatCode>0.00</c:formatCode>
                <c:ptCount val="1"/>
                <c:pt idx="0">
                  <c:v>2.4285714285714284</c:v>
                </c:pt>
              </c:numCache>
            </c:numRef>
          </c:val>
        </c:ser>
        <c:ser>
          <c:idx val="1"/>
          <c:order val="1"/>
          <c:tx>
            <c:strRef>
              <c:f>'2017 Salinidade &amp; Temperatura'!$F$228</c:f>
              <c:strCache>
                <c:ptCount val="1"/>
                <c:pt idx="0">
                  <c:v>Salinidade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 Salinidade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Salinidade &amp; Temperatura'!$F$230</c:f>
              <c:numCache>
                <c:formatCode>0.00</c:formatCode>
                <c:ptCount val="1"/>
                <c:pt idx="0">
                  <c:v>0.67142857142857149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479552"/>
        <c:axId val="271481088"/>
      </c:barChart>
      <c:lineChart>
        <c:grouping val="standard"/>
        <c:varyColors val="0"/>
        <c:ser>
          <c:idx val="2"/>
          <c:order val="2"/>
          <c:tx>
            <c:strRef>
              <c:f>'2017 Salinidade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 Salinidade &amp; Temperatura'!$O$230</c:f>
              <c:numCache>
                <c:formatCode>0.00</c:formatCode>
                <c:ptCount val="1"/>
                <c:pt idx="0">
                  <c:v>17.928571428571427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 Salinidade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 Salinidade &amp; Temperatura'!$O$205</c:f>
              <c:numCache>
                <c:formatCode>0.00</c:formatCode>
                <c:ptCount val="1"/>
                <c:pt idx="0">
                  <c:v>18.592857142857149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479552"/>
        <c:axId val="271481088"/>
      </c:lineChart>
      <c:catAx>
        <c:axId val="2714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481088"/>
        <c:crosses val="autoZero"/>
        <c:auto val="1"/>
        <c:lblAlgn val="ctr"/>
        <c:lblOffset val="100"/>
        <c:noMultiLvlLbl val="0"/>
      </c:catAx>
      <c:valAx>
        <c:axId val="271481088"/>
        <c:scaling>
          <c:orientation val="minMax"/>
          <c:max val="10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14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513833706566494"/>
          <c:y val="0.27932960893854747"/>
          <c:w val="0.32110115822678131"/>
          <c:h val="0.469273743016759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TDS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 TDS &amp; Temperatura'!$F$203</c:f>
              <c:strCache>
                <c:ptCount val="1"/>
                <c:pt idx="0">
                  <c:v>TDS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 TDS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TDS &amp; Temperatura'!$F$205</c:f>
              <c:numCache>
                <c:formatCode>0.00</c:formatCode>
                <c:ptCount val="1"/>
                <c:pt idx="0">
                  <c:v>4.5442857142857145</c:v>
                </c:pt>
              </c:numCache>
            </c:numRef>
          </c:val>
        </c:ser>
        <c:ser>
          <c:idx val="1"/>
          <c:order val="1"/>
          <c:tx>
            <c:strRef>
              <c:f>'2017 TDS &amp; Temperatura'!$F$228</c:f>
              <c:strCache>
                <c:ptCount val="1"/>
                <c:pt idx="0">
                  <c:v>TDS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 TDS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TDS &amp; Temperatura'!$F$230</c:f>
              <c:numCache>
                <c:formatCode>0.00</c:formatCode>
                <c:ptCount val="1"/>
                <c:pt idx="0">
                  <c:v>614.48571428571427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045568"/>
        <c:axId val="272047104"/>
      </c:barChart>
      <c:lineChart>
        <c:grouping val="standard"/>
        <c:varyColors val="0"/>
        <c:ser>
          <c:idx val="2"/>
          <c:order val="2"/>
          <c:tx>
            <c:strRef>
              <c:f>'2017 TDS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 TDS &amp; Temperatura'!$O$230</c:f>
              <c:numCache>
                <c:formatCode>0.00</c:formatCode>
                <c:ptCount val="1"/>
                <c:pt idx="0">
                  <c:v>17.985714285714284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 TDS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 TDS &amp; Temperatura'!$O$205</c:f>
              <c:numCache>
                <c:formatCode>0.00</c:formatCode>
                <c:ptCount val="1"/>
                <c:pt idx="0">
                  <c:v>18.600000000000001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5568"/>
        <c:axId val="272047104"/>
      </c:lineChart>
      <c:catAx>
        <c:axId val="27204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047104"/>
        <c:crosses val="autoZero"/>
        <c:auto val="1"/>
        <c:lblAlgn val="ctr"/>
        <c:lblOffset val="100"/>
        <c:noMultiLvlLbl val="0"/>
      </c:catAx>
      <c:valAx>
        <c:axId val="272047104"/>
        <c:scaling>
          <c:orientation val="minMax"/>
          <c:max val="700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045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090231964247713"/>
          <c:y val="0.34972849705262249"/>
          <c:w val="0.34009079946087828"/>
          <c:h val="0.437160764740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Médias de Oxigénio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 Oxigénio &amp; Temperatura'!$F$203</c:f>
              <c:strCache>
                <c:ptCount val="1"/>
                <c:pt idx="0">
                  <c:v>Oxigénio novembro 2017</c:v>
                </c:pt>
              </c:strCache>
            </c:strRef>
          </c:tx>
          <c:spPr>
            <a:ln>
              <a:solidFill>
                <a:srgbClr val="00FFFF"/>
              </a:solidFill>
            </a:ln>
          </c:spPr>
          <c:invertIfNegative val="0"/>
          <c:cat>
            <c:numRef>
              <c:f>'2017 Oxigénio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Oxigénio &amp; Temperatura'!$F$205</c:f>
              <c:numCache>
                <c:formatCode>0.00</c:formatCode>
                <c:ptCount val="1"/>
                <c:pt idx="0">
                  <c:v>10.206428571428573</c:v>
                </c:pt>
              </c:numCache>
            </c:numRef>
          </c:val>
        </c:ser>
        <c:ser>
          <c:idx val="1"/>
          <c:order val="1"/>
          <c:tx>
            <c:strRef>
              <c:f>'2017 Oxigénio &amp; Temperatura'!$F$228</c:f>
              <c:strCache>
                <c:ptCount val="1"/>
                <c:pt idx="0">
                  <c:v>Oxigénio dezembro 2017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'2017 Oxigénio &amp; Temperatura'!$F$55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'2017 Oxigénio &amp; Temperatura'!$F$230</c:f>
              <c:numCache>
                <c:formatCode>0.00</c:formatCode>
                <c:ptCount val="1"/>
                <c:pt idx="0">
                  <c:v>7.7657142857142869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456320"/>
        <c:axId val="272458112"/>
      </c:barChart>
      <c:lineChart>
        <c:grouping val="standard"/>
        <c:varyColors val="0"/>
        <c:ser>
          <c:idx val="2"/>
          <c:order val="2"/>
          <c:tx>
            <c:strRef>
              <c:f>'2017 Oxigénio &amp; Temperatura'!$O$228</c:f>
              <c:strCache>
                <c:ptCount val="1"/>
                <c:pt idx="0">
                  <c:v>Temperatura dezembro 2017</c:v>
                </c:pt>
              </c:strCache>
            </c:strRef>
          </c:tx>
          <c:marker>
            <c:symbol val="none"/>
          </c:marker>
          <c:val>
            <c:numRef>
              <c:f>'2017 Oxigénio &amp; Temperatura'!$O$230</c:f>
              <c:numCache>
                <c:formatCode>0.00</c:formatCode>
                <c:ptCount val="1"/>
                <c:pt idx="0">
                  <c:v>17.885714285714286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'2017 Oxigénio &amp; Temperatura'!$O$203</c:f>
              <c:strCache>
                <c:ptCount val="1"/>
                <c:pt idx="0">
                  <c:v>Temperatura novembro 2017</c:v>
                </c:pt>
              </c:strCache>
            </c:strRef>
          </c:tx>
          <c:marker>
            <c:symbol val="none"/>
          </c:marker>
          <c:val>
            <c:numRef>
              <c:f>'2017 Oxigénio &amp; Temperatura'!$O$205</c:f>
              <c:numCache>
                <c:formatCode>0.00</c:formatCode>
                <c:ptCount val="1"/>
                <c:pt idx="0">
                  <c:v>18.571428571428573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456320"/>
        <c:axId val="272458112"/>
      </c:lineChart>
      <c:catAx>
        <c:axId val="27245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458112"/>
        <c:crosses val="autoZero"/>
        <c:auto val="1"/>
        <c:lblAlgn val="ctr"/>
        <c:lblOffset val="100"/>
        <c:noMultiLvlLbl val="0"/>
      </c:catAx>
      <c:valAx>
        <c:axId val="272458112"/>
        <c:scaling>
          <c:orientation val="minMax"/>
          <c:max val="15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45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748878923766812"/>
          <c:y val="0.38547486033519551"/>
          <c:w val="0.27130044843049328"/>
          <c:h val="0.424581005586592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pH &amp; Temperatura'!$F$194</c:f>
              <c:strCache>
                <c:ptCount val="1"/>
                <c:pt idx="0">
                  <c:v>pH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 pH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pH &amp; Temperatura'!$F$196</c:f>
              <c:numCache>
                <c:formatCode>0.00</c:formatCode>
                <c:ptCount val="1"/>
                <c:pt idx="0">
                  <c:v>8.79590909090909</c:v>
                </c:pt>
              </c:numCache>
            </c:numRef>
          </c:val>
        </c:ser>
        <c:ser>
          <c:idx val="0"/>
          <c:order val="2"/>
          <c:tx>
            <c:strRef>
              <c:f>'2018 pH &amp; Temperatura'!$F$227</c:f>
              <c:strCache>
                <c:ptCount val="1"/>
                <c:pt idx="0">
                  <c:v>pH setembro 2018</c:v>
                </c:pt>
              </c:strCache>
            </c:strRef>
          </c:tx>
          <c:invertIfNegative val="0"/>
          <c:cat>
            <c:numRef>
              <c:f>'2018 pH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pH &amp; Temperatura'!$F$229</c:f>
              <c:numCache>
                <c:formatCode>0.00</c:formatCode>
                <c:ptCount val="1"/>
                <c:pt idx="0">
                  <c:v>8.5499999999999989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352576"/>
        <c:axId val="273354112"/>
      </c:barChart>
      <c:lineChart>
        <c:grouping val="standard"/>
        <c:varyColors val="0"/>
        <c:ser>
          <c:idx val="2"/>
          <c:order val="1"/>
          <c:tx>
            <c:strRef>
              <c:f>'2018 pH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 pH &amp; Temperatura'!$O$196</c:f>
              <c:numCache>
                <c:formatCode>0.00</c:formatCode>
                <c:ptCount val="1"/>
                <c:pt idx="0">
                  <c:v>26.195454545454549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 pH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 pH &amp; Temperatura'!$O$229</c:f>
              <c:numCache>
                <c:formatCode>0.00</c:formatCode>
                <c:ptCount val="1"/>
                <c:pt idx="0">
                  <c:v>24.136363636363637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352576"/>
        <c:axId val="273354112"/>
      </c:lineChart>
      <c:catAx>
        <c:axId val="27335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354112"/>
        <c:crosses val="autoZero"/>
        <c:auto val="1"/>
        <c:lblAlgn val="ctr"/>
        <c:lblOffset val="100"/>
        <c:noMultiLvlLbl val="0"/>
      </c:catAx>
      <c:valAx>
        <c:axId val="273354112"/>
        <c:scaling>
          <c:orientation val="minMax"/>
          <c:max val="14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35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0428893905191869"/>
          <c:y val="7.0000000000000007E-2"/>
          <c:w val="0.98419864559819414"/>
          <c:h val="0.63999999999999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ORP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ORP &amp; Temperatura'!$F$194</c:f>
              <c:strCache>
                <c:ptCount val="1"/>
                <c:pt idx="0">
                  <c:v>ORP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 ORP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ORP &amp; Temperatura'!$F$196</c:f>
              <c:numCache>
                <c:formatCode>0.00</c:formatCode>
                <c:ptCount val="1"/>
                <c:pt idx="0">
                  <c:v>-88.499999999999986</c:v>
                </c:pt>
              </c:numCache>
            </c:numRef>
          </c:val>
        </c:ser>
        <c:ser>
          <c:idx val="0"/>
          <c:order val="2"/>
          <c:tx>
            <c:strRef>
              <c:f>'2018 ORP &amp; Temperatura'!$F$227</c:f>
              <c:strCache>
                <c:ptCount val="1"/>
                <c:pt idx="0">
                  <c:v>ORP setembro 2018</c:v>
                </c:pt>
              </c:strCache>
            </c:strRef>
          </c:tx>
          <c:invertIfNegative val="0"/>
          <c:cat>
            <c:numRef>
              <c:f>'2018 ORP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 ORP &amp; Temperatura'!$F$229</c:f>
              <c:numCache>
                <c:formatCode>0.00</c:formatCode>
                <c:ptCount val="1"/>
                <c:pt idx="0">
                  <c:v>-73.318181818181813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104256"/>
        <c:axId val="273110144"/>
      </c:barChart>
      <c:lineChart>
        <c:grouping val="standard"/>
        <c:varyColors val="0"/>
        <c:ser>
          <c:idx val="2"/>
          <c:order val="1"/>
          <c:tx>
            <c:strRef>
              <c:f>'2018 ORP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 ORP &amp; Temperatura'!$O$196</c:f>
              <c:numCache>
                <c:formatCode>0.00</c:formatCode>
                <c:ptCount val="1"/>
                <c:pt idx="0">
                  <c:v>26.290909090909096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 ORP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 ORP &amp; Temperatura'!$O$229</c:f>
              <c:numCache>
                <c:formatCode>0.00</c:formatCode>
                <c:ptCount val="1"/>
                <c:pt idx="0">
                  <c:v>24.172727272727276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104256"/>
        <c:axId val="273110144"/>
      </c:lineChart>
      <c:catAx>
        <c:axId val="2731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110144"/>
        <c:crosses val="autoZero"/>
        <c:auto val="1"/>
        <c:lblAlgn val="ctr"/>
        <c:lblOffset val="100"/>
        <c:noMultiLvlLbl val="0"/>
      </c:catAx>
      <c:valAx>
        <c:axId val="273110144"/>
        <c:scaling>
          <c:orientation val="minMax"/>
          <c:max val="50"/>
          <c:min val="-20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104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1171336691021736"/>
          <c:y val="0.26"/>
          <c:w val="0.99099335556028478"/>
          <c:h val="0.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Médias de Condutividade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4969295136149"/>
          <c:y val="0.17030603998797422"/>
          <c:w val="0.59008261421196861"/>
          <c:h val="0.624455479955905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'2018Condutividade &amp; Temperatura'!$F$194</c:f>
              <c:strCache>
                <c:ptCount val="1"/>
                <c:pt idx="0">
                  <c:v>Condutividade agosto 2018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accent1"/>
              </a:solidFill>
            </a:ln>
          </c:spPr>
          <c:invertIfNegative val="0"/>
          <c:cat>
            <c:numRef>
              <c:f>'2018Condutividade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'2018Condutividade &amp; Temperatura'!$F$196</c:f>
              <c:numCache>
                <c:formatCode>0.00</c:formatCode>
                <c:ptCount val="1"/>
                <c:pt idx="0">
                  <c:v>5.5895454545454548</c:v>
                </c:pt>
              </c:numCache>
            </c:numRef>
          </c:val>
        </c:ser>
        <c:ser>
          <c:idx val="0"/>
          <c:order val="2"/>
          <c:tx>
            <c:strRef>
              <c:f>'2018Condutividade &amp; Temperatura'!$F$227</c:f>
              <c:strCache>
                <c:ptCount val="1"/>
                <c:pt idx="0">
                  <c:v>Condutividade setembro 2018</c:v>
                </c:pt>
              </c:strCache>
            </c:strRef>
          </c:tx>
          <c:invertIfNegative val="0"/>
          <c:cat>
            <c:numRef>
              <c:f>'2018Condutividade &amp; Temperatura'!$F$38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'2018Condutividade &amp; Temperatura'!$F$229</c:f>
              <c:numCache>
                <c:formatCode>0.00</c:formatCode>
                <c:ptCount val="1"/>
                <c:pt idx="0">
                  <c:v>5.9927272727272713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994112"/>
        <c:axId val="273995648"/>
      </c:barChart>
      <c:lineChart>
        <c:grouping val="standard"/>
        <c:varyColors val="0"/>
        <c:ser>
          <c:idx val="2"/>
          <c:order val="1"/>
          <c:tx>
            <c:strRef>
              <c:f>'2018Condutividade &amp; Temperatura'!$O$194</c:f>
              <c:strCache>
                <c:ptCount val="1"/>
                <c:pt idx="0">
                  <c:v>Temperatura agosto 2018</c:v>
                </c:pt>
              </c:strCache>
            </c:strRef>
          </c:tx>
          <c:marker>
            <c:symbol val="none"/>
          </c:marker>
          <c:val>
            <c:numRef>
              <c:f>'2018Condutividade &amp; Temperatura'!$O$196</c:f>
              <c:numCache>
                <c:formatCode>0.00</c:formatCode>
                <c:ptCount val="1"/>
                <c:pt idx="0">
                  <c:v>26.368181818181821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'2018Condutividade &amp; Temperatura'!$O$227</c:f>
              <c:strCache>
                <c:ptCount val="1"/>
                <c:pt idx="0">
                  <c:v>Temperatura setembro 2018</c:v>
                </c:pt>
              </c:strCache>
            </c:strRef>
          </c:tx>
          <c:marker>
            <c:symbol val="none"/>
          </c:marker>
          <c:val>
            <c:numRef>
              <c:f>'2018Condutividade &amp; Temperatura'!$O$229</c:f>
              <c:numCache>
                <c:formatCode>0.00</c:formatCode>
                <c:ptCount val="1"/>
                <c:pt idx="0">
                  <c:v>24.172727272727272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994112"/>
        <c:axId val="273995648"/>
      </c:lineChart>
      <c:catAx>
        <c:axId val="2739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995648"/>
        <c:crosses val="autoZero"/>
        <c:auto val="1"/>
        <c:lblAlgn val="ctr"/>
        <c:lblOffset val="100"/>
        <c:noMultiLvlLbl val="0"/>
      </c:catAx>
      <c:valAx>
        <c:axId val="273995648"/>
        <c:scaling>
          <c:orientation val="minMax"/>
          <c:max val="10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994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0880361173814899"/>
          <c:y val="0.25520942694663168"/>
          <c:w val="0.99097065462753953"/>
          <c:h val="0.734378280839895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8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/>
    <c:pageMargins b="1" l="0.75000000000000011" r="0.75000000000000011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6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6.png"/><Relationship Id="rId21" Type="http://schemas.openxmlformats.org/officeDocument/2006/relationships/image" Target="../media/image37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9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chart" Target="../charts/chart7.xml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0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1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13" Type="http://schemas.openxmlformats.org/officeDocument/2006/relationships/image" Target="../media/image37.png"/><Relationship Id="rId3" Type="http://schemas.openxmlformats.org/officeDocument/2006/relationships/image" Target="../media/image6.png"/><Relationship Id="rId7" Type="http://schemas.openxmlformats.org/officeDocument/2006/relationships/image" Target="../media/image25.png"/><Relationship Id="rId12" Type="http://schemas.openxmlformats.org/officeDocument/2006/relationships/image" Target="../media/image35.png"/><Relationship Id="rId2" Type="http://schemas.openxmlformats.org/officeDocument/2006/relationships/image" Target="../media/image19.png"/><Relationship Id="rId1" Type="http://schemas.openxmlformats.org/officeDocument/2006/relationships/chart" Target="../charts/chart8.xml"/><Relationship Id="rId6" Type="http://schemas.openxmlformats.org/officeDocument/2006/relationships/image" Target="../media/image22.png"/><Relationship Id="rId11" Type="http://schemas.openxmlformats.org/officeDocument/2006/relationships/image" Target="../media/image33.png"/><Relationship Id="rId5" Type="http://schemas.openxmlformats.org/officeDocument/2006/relationships/image" Target="../media/image20.png"/><Relationship Id="rId10" Type="http://schemas.openxmlformats.org/officeDocument/2006/relationships/image" Target="../media/image31.png"/><Relationship Id="rId4" Type="http://schemas.openxmlformats.org/officeDocument/2006/relationships/image" Target="../media/image21.png"/><Relationship Id="rId9" Type="http://schemas.openxmlformats.org/officeDocument/2006/relationships/image" Target="../media/image29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13" Type="http://schemas.openxmlformats.org/officeDocument/2006/relationships/image" Target="../media/image37.png"/><Relationship Id="rId3" Type="http://schemas.openxmlformats.org/officeDocument/2006/relationships/image" Target="../media/image6.png"/><Relationship Id="rId7" Type="http://schemas.openxmlformats.org/officeDocument/2006/relationships/image" Target="../media/image25.png"/><Relationship Id="rId12" Type="http://schemas.openxmlformats.org/officeDocument/2006/relationships/image" Target="../media/image35.png"/><Relationship Id="rId2" Type="http://schemas.openxmlformats.org/officeDocument/2006/relationships/image" Target="../media/image19.png"/><Relationship Id="rId1" Type="http://schemas.openxmlformats.org/officeDocument/2006/relationships/chart" Target="../charts/chart9.xml"/><Relationship Id="rId6" Type="http://schemas.openxmlformats.org/officeDocument/2006/relationships/image" Target="../media/image22.png"/><Relationship Id="rId11" Type="http://schemas.openxmlformats.org/officeDocument/2006/relationships/image" Target="../media/image33.png"/><Relationship Id="rId5" Type="http://schemas.openxmlformats.org/officeDocument/2006/relationships/image" Target="../media/image20.png"/><Relationship Id="rId10" Type="http://schemas.openxmlformats.org/officeDocument/2006/relationships/image" Target="../media/image31.png"/><Relationship Id="rId4" Type="http://schemas.openxmlformats.org/officeDocument/2006/relationships/image" Target="../media/image21.png"/><Relationship Id="rId9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0.png"/><Relationship Id="rId5" Type="http://schemas.openxmlformats.org/officeDocument/2006/relationships/image" Target="../media/image4.png"/><Relationship Id="rId4" Type="http://schemas.openxmlformats.org/officeDocument/2006/relationships/image" Target="../media/image9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29.png"/><Relationship Id="rId18" Type="http://schemas.openxmlformats.org/officeDocument/2006/relationships/image" Target="../media/image44.png"/><Relationship Id="rId3" Type="http://schemas.openxmlformats.org/officeDocument/2006/relationships/image" Target="../media/image6.png"/><Relationship Id="rId21" Type="http://schemas.openxmlformats.org/officeDocument/2006/relationships/image" Target="../media/image37.png"/><Relationship Id="rId7" Type="http://schemas.openxmlformats.org/officeDocument/2006/relationships/image" Target="../media/image21.png"/><Relationship Id="rId12" Type="http://schemas.openxmlformats.org/officeDocument/2006/relationships/image" Target="../media/image41.png"/><Relationship Id="rId17" Type="http://schemas.openxmlformats.org/officeDocument/2006/relationships/image" Target="../media/image33.png"/><Relationship Id="rId2" Type="http://schemas.openxmlformats.org/officeDocument/2006/relationships/image" Target="../media/image19.png"/><Relationship Id="rId16" Type="http://schemas.openxmlformats.org/officeDocument/2006/relationships/image" Target="../media/image43.png"/><Relationship Id="rId20" Type="http://schemas.openxmlformats.org/officeDocument/2006/relationships/image" Target="../media/image45.png"/><Relationship Id="rId1" Type="http://schemas.openxmlformats.org/officeDocument/2006/relationships/chart" Target="../charts/chart10.xml"/><Relationship Id="rId6" Type="http://schemas.openxmlformats.org/officeDocument/2006/relationships/image" Target="../media/image38.png"/><Relationship Id="rId11" Type="http://schemas.openxmlformats.org/officeDocument/2006/relationships/image" Target="../media/image27.png"/><Relationship Id="rId5" Type="http://schemas.openxmlformats.org/officeDocument/2006/relationships/image" Target="../media/image22.png"/><Relationship Id="rId15" Type="http://schemas.openxmlformats.org/officeDocument/2006/relationships/image" Target="../media/image31.png"/><Relationship Id="rId10" Type="http://schemas.openxmlformats.org/officeDocument/2006/relationships/image" Target="../media/image40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42.png"/><Relationship Id="rId22" Type="http://schemas.openxmlformats.org/officeDocument/2006/relationships/image" Target="../media/image46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28.png"/><Relationship Id="rId18" Type="http://schemas.openxmlformats.org/officeDocument/2006/relationships/image" Target="../media/image35.png"/><Relationship Id="rId3" Type="http://schemas.openxmlformats.org/officeDocument/2006/relationships/image" Target="../media/image6.png"/><Relationship Id="rId21" Type="http://schemas.openxmlformats.org/officeDocument/2006/relationships/image" Target="../media/image36.png"/><Relationship Id="rId7" Type="http://schemas.openxmlformats.org/officeDocument/2006/relationships/image" Target="../media/image23.png"/><Relationship Id="rId12" Type="http://schemas.openxmlformats.org/officeDocument/2006/relationships/image" Target="../media/image29.png"/><Relationship Id="rId17" Type="http://schemas.openxmlformats.org/officeDocument/2006/relationships/image" Target="../media/image32.png"/><Relationship Id="rId2" Type="http://schemas.openxmlformats.org/officeDocument/2006/relationships/image" Target="../media/image19.png"/><Relationship Id="rId16" Type="http://schemas.openxmlformats.org/officeDocument/2006/relationships/image" Target="../media/image33.png"/><Relationship Id="rId20" Type="http://schemas.openxmlformats.org/officeDocument/2006/relationships/image" Target="../media/image37.png"/><Relationship Id="rId1" Type="http://schemas.openxmlformats.org/officeDocument/2006/relationships/chart" Target="../charts/chart11.xml"/><Relationship Id="rId6" Type="http://schemas.openxmlformats.org/officeDocument/2006/relationships/image" Target="../media/image22.png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10" Type="http://schemas.openxmlformats.org/officeDocument/2006/relationships/image" Target="../media/image27.png"/><Relationship Id="rId19" Type="http://schemas.openxmlformats.org/officeDocument/2006/relationships/image" Target="../media/image34.png"/><Relationship Id="rId4" Type="http://schemas.openxmlformats.org/officeDocument/2006/relationships/image" Target="../media/image21.png"/><Relationship Id="rId9" Type="http://schemas.openxmlformats.org/officeDocument/2006/relationships/image" Target="../media/image24.png"/><Relationship Id="rId14" Type="http://schemas.openxmlformats.org/officeDocument/2006/relationships/image" Target="../media/image31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26.png"/><Relationship Id="rId3" Type="http://schemas.openxmlformats.org/officeDocument/2006/relationships/image" Target="../media/image6.png"/><Relationship Id="rId7" Type="http://schemas.openxmlformats.org/officeDocument/2006/relationships/image" Target="../media/image22.png"/><Relationship Id="rId12" Type="http://schemas.openxmlformats.org/officeDocument/2006/relationships/image" Target="../media/image27.png"/><Relationship Id="rId17" Type="http://schemas.openxmlformats.org/officeDocument/2006/relationships/image" Target="../media/image52.png"/><Relationship Id="rId2" Type="http://schemas.openxmlformats.org/officeDocument/2006/relationships/image" Target="../media/image18.png"/><Relationship Id="rId16" Type="http://schemas.openxmlformats.org/officeDocument/2006/relationships/image" Target="../media/image51.png"/><Relationship Id="rId1" Type="http://schemas.openxmlformats.org/officeDocument/2006/relationships/chart" Target="../charts/chart12.xml"/><Relationship Id="rId6" Type="http://schemas.openxmlformats.org/officeDocument/2006/relationships/image" Target="../media/image48.png"/><Relationship Id="rId11" Type="http://schemas.openxmlformats.org/officeDocument/2006/relationships/image" Target="../media/image50.png"/><Relationship Id="rId5" Type="http://schemas.openxmlformats.org/officeDocument/2006/relationships/image" Target="../media/image47.png"/><Relationship Id="rId15" Type="http://schemas.openxmlformats.org/officeDocument/2006/relationships/image" Target="../media/image28.png"/><Relationship Id="rId10" Type="http://schemas.openxmlformats.org/officeDocument/2006/relationships/image" Target="../media/image49.png"/><Relationship Id="rId4" Type="http://schemas.openxmlformats.org/officeDocument/2006/relationships/image" Target="../media/image20.png"/><Relationship Id="rId9" Type="http://schemas.openxmlformats.org/officeDocument/2006/relationships/image" Target="../media/image23.png"/><Relationship Id="rId14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.png"/><Relationship Id="rId1" Type="http://schemas.openxmlformats.org/officeDocument/2006/relationships/image" Target="../media/image1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image" Target="../media/image6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0.png"/><Relationship Id="rId5" Type="http://schemas.openxmlformats.org/officeDocument/2006/relationships/image" Target="../media/image4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2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22860</xdr:rowOff>
    </xdr:to>
    <xdr:pic>
      <xdr:nvPicPr>
        <xdr:cNvPr id="331006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91440"/>
          <a:ext cx="5638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45720</xdr:colOff>
      <xdr:row>0</xdr:row>
      <xdr:rowOff>0</xdr:rowOff>
    </xdr:from>
    <xdr:to>
      <xdr:col>11</xdr:col>
      <xdr:colOff>617220</xdr:colOff>
      <xdr:row>3</xdr:row>
      <xdr:rowOff>45720</xdr:rowOff>
    </xdr:to>
    <xdr:pic>
      <xdr:nvPicPr>
        <xdr:cNvPr id="331006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2120" y="762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53340</xdr:rowOff>
    </xdr:to>
    <xdr:pic>
      <xdr:nvPicPr>
        <xdr:cNvPr id="331007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632460</xdr:colOff>
      <xdr:row>3</xdr:row>
      <xdr:rowOff>53340</xdr:rowOff>
    </xdr:to>
    <xdr:pic>
      <xdr:nvPicPr>
        <xdr:cNvPr id="33100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498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10287164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1545934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1545934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1545934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2095926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2095926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3163135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3163135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3163135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371312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371312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42303454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42303454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</xdr:row>
      <xdr:rowOff>38100</xdr:rowOff>
    </xdr:from>
    <xdr:to>
      <xdr:col>1</xdr:col>
      <xdr:colOff>335280</xdr:colOff>
      <xdr:row>2</xdr:row>
      <xdr:rowOff>137160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716" y="47745035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30480</xdr:rowOff>
    </xdr:from>
    <xdr:to>
      <xdr:col>2</xdr:col>
      <xdr:colOff>22860</xdr:colOff>
      <xdr:row>2</xdr:row>
      <xdr:rowOff>137160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516" y="47737415"/>
          <a:ext cx="358796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</xdr:row>
      <xdr:rowOff>38100</xdr:rowOff>
    </xdr:from>
    <xdr:to>
      <xdr:col>10</xdr:col>
      <xdr:colOff>335280</xdr:colOff>
      <xdr:row>2</xdr:row>
      <xdr:rowOff>137160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7006" y="47745035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1</xdr:row>
      <xdr:rowOff>30480</xdr:rowOff>
    </xdr:from>
    <xdr:to>
      <xdr:col>11</xdr:col>
      <xdr:colOff>22860</xdr:colOff>
      <xdr:row>2</xdr:row>
      <xdr:rowOff>137160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1806" y="47737415"/>
          <a:ext cx="358796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19</xdr:row>
      <xdr:rowOff>0</xdr:rowOff>
    </xdr:from>
    <xdr:ext cx="563880" cy="545199"/>
    <xdr:pic>
      <xdr:nvPicPr>
        <xdr:cNvPr id="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45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75679"/>
    <xdr:pic>
      <xdr:nvPicPr>
        <xdr:cNvPr id="2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7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3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4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20</xdr:row>
      <xdr:rowOff>38100</xdr:rowOff>
    </xdr:from>
    <xdr:to>
      <xdr:col>1</xdr:col>
      <xdr:colOff>335280</xdr:colOff>
      <xdr:row>21</xdr:row>
      <xdr:rowOff>137160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716" y="212213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</xdr:row>
      <xdr:rowOff>30480</xdr:rowOff>
    </xdr:from>
    <xdr:to>
      <xdr:col>2</xdr:col>
      <xdr:colOff>22860</xdr:colOff>
      <xdr:row>21</xdr:row>
      <xdr:rowOff>137160</xdr:rowOff>
    </xdr:to>
    <xdr:pic>
      <xdr:nvPicPr>
        <xdr:cNvPr id="4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516" y="204593"/>
          <a:ext cx="358796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45720</xdr:colOff>
      <xdr:row>19</xdr:row>
      <xdr:rowOff>0</xdr:rowOff>
    </xdr:from>
    <xdr:ext cx="571500" cy="568059"/>
    <xdr:pic>
      <xdr:nvPicPr>
        <xdr:cNvPr id="4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462" y="0"/>
          <a:ext cx="571500" cy="568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75679"/>
    <xdr:pic>
      <xdr:nvPicPr>
        <xdr:cNvPr id="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7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4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4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322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20</xdr:row>
      <xdr:rowOff>38100</xdr:rowOff>
    </xdr:from>
    <xdr:to>
      <xdr:col>10</xdr:col>
      <xdr:colOff>335280</xdr:colOff>
      <xdr:row>21</xdr:row>
      <xdr:rowOff>137160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7006" y="212213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20</xdr:row>
      <xdr:rowOff>30480</xdr:rowOff>
    </xdr:from>
    <xdr:to>
      <xdr:col>11</xdr:col>
      <xdr:colOff>22860</xdr:colOff>
      <xdr:row>21</xdr:row>
      <xdr:rowOff>137160</xdr:rowOff>
    </xdr:to>
    <xdr:pic>
      <xdr:nvPicPr>
        <xdr:cNvPr id="6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1806" y="204593"/>
          <a:ext cx="358796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34</xdr:row>
      <xdr:rowOff>0</xdr:rowOff>
    </xdr:from>
    <xdr:ext cx="563880" cy="545199"/>
    <xdr:pic>
      <xdr:nvPicPr>
        <xdr:cNvPr id="6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45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75679"/>
    <xdr:pic>
      <xdr:nvPicPr>
        <xdr:cNvPr id="6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7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032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35</xdr:row>
      <xdr:rowOff>38100</xdr:rowOff>
    </xdr:from>
    <xdr:to>
      <xdr:col>1</xdr:col>
      <xdr:colOff>335280</xdr:colOff>
      <xdr:row>36</xdr:row>
      <xdr:rowOff>137160</xdr:rowOff>
    </xdr:to>
    <xdr:pic>
      <xdr:nvPicPr>
        <xdr:cNvPr id="7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716" y="5384390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35</xdr:row>
      <xdr:rowOff>30480</xdr:rowOff>
    </xdr:from>
    <xdr:to>
      <xdr:col>2</xdr:col>
      <xdr:colOff>22860</xdr:colOff>
      <xdr:row>36</xdr:row>
      <xdr:rowOff>137160</xdr:rowOff>
    </xdr:to>
    <xdr:pic>
      <xdr:nvPicPr>
        <xdr:cNvPr id="7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516" y="5376770"/>
          <a:ext cx="358796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45720</xdr:colOff>
      <xdr:row>34</xdr:row>
      <xdr:rowOff>0</xdr:rowOff>
    </xdr:from>
    <xdr:ext cx="571500" cy="568059"/>
    <xdr:pic>
      <xdr:nvPicPr>
        <xdr:cNvPr id="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3220" y="5172177"/>
          <a:ext cx="571500" cy="568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75679"/>
    <xdr:pic>
      <xdr:nvPicPr>
        <xdr:cNvPr id="8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7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6080" y="517217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35</xdr:row>
      <xdr:rowOff>38100</xdr:rowOff>
    </xdr:from>
    <xdr:to>
      <xdr:col>10</xdr:col>
      <xdr:colOff>335280</xdr:colOff>
      <xdr:row>36</xdr:row>
      <xdr:rowOff>137160</xdr:rowOff>
    </xdr:to>
    <xdr:pic>
      <xdr:nvPicPr>
        <xdr:cNvPr id="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6765" y="5384390"/>
          <a:ext cx="259080" cy="273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35</xdr:row>
      <xdr:rowOff>30480</xdr:rowOff>
    </xdr:from>
    <xdr:to>
      <xdr:col>11</xdr:col>
      <xdr:colOff>22860</xdr:colOff>
      <xdr:row>36</xdr:row>
      <xdr:rowOff>137160</xdr:rowOff>
    </xdr:to>
    <xdr:pic>
      <xdr:nvPicPr>
        <xdr:cNvPr id="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1565" y="5376770"/>
          <a:ext cx="358795" cy="28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</xdr:colOff>
      <xdr:row>214</xdr:row>
      <xdr:rowOff>95250</xdr:rowOff>
    </xdr:from>
    <xdr:to>
      <xdr:col>9</xdr:col>
      <xdr:colOff>9525</xdr:colOff>
      <xdr:row>224</xdr:row>
      <xdr:rowOff>114300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</xdr:colOff>
      <xdr:row>214</xdr:row>
      <xdr:rowOff>66675</xdr:rowOff>
    </xdr:from>
    <xdr:to>
      <xdr:col>8</xdr:col>
      <xdr:colOff>600075</xdr:colOff>
      <xdr:row>224</xdr:row>
      <xdr:rowOff>152400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228600</xdr:colOff>
      <xdr:row>214</xdr:row>
      <xdr:rowOff>142875</xdr:rowOff>
    </xdr:from>
    <xdr:to>
      <xdr:col>8</xdr:col>
      <xdr:colOff>485775</xdr:colOff>
      <xdr:row>225</xdr:row>
      <xdr:rowOff>38100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7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7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7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8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8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8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8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8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8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8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9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9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9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9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9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9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9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9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9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10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10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10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10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10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10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10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10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10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10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1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</xdr:colOff>
      <xdr:row>214</xdr:row>
      <xdr:rowOff>57150</xdr:rowOff>
    </xdr:from>
    <xdr:to>
      <xdr:col>9</xdr:col>
      <xdr:colOff>9525</xdr:colOff>
      <xdr:row>224</xdr:row>
      <xdr:rowOff>161925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</xdr:colOff>
      <xdr:row>214</xdr:row>
      <xdr:rowOff>85725</xdr:rowOff>
    </xdr:from>
    <xdr:to>
      <xdr:col>8</xdr:col>
      <xdr:colOff>609600</xdr:colOff>
      <xdr:row>224</xdr:row>
      <xdr:rowOff>152400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38100</xdr:rowOff>
    </xdr:from>
    <xdr:to>
      <xdr:col>1</xdr:col>
      <xdr:colOff>333375</xdr:colOff>
      <xdr:row>2</xdr:row>
      <xdr:rowOff>133350</xdr:rowOff>
    </xdr:to>
    <xdr:pic>
      <xdr:nvPicPr>
        <xdr:cNvPr id="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28575</xdr:rowOff>
    </xdr:from>
    <xdr:to>
      <xdr:col>2</xdr:col>
      <xdr:colOff>19050</xdr:colOff>
      <xdr:row>2</xdr:row>
      <xdr:rowOff>133350</xdr:rowOff>
    </xdr:to>
    <xdr:pic>
      <xdr:nvPicPr>
        <xdr:cNvPr id="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19</xdr:row>
      <xdr:rowOff>38100</xdr:rowOff>
    </xdr:from>
    <xdr:to>
      <xdr:col>1</xdr:col>
      <xdr:colOff>333375</xdr:colOff>
      <xdr:row>20</xdr:row>
      <xdr:rowOff>133350</xdr:rowOff>
    </xdr:to>
    <xdr:pic>
      <xdr:nvPicPr>
        <xdr:cNvPr id="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28575</xdr:rowOff>
    </xdr:from>
    <xdr:to>
      <xdr:col>2</xdr:col>
      <xdr:colOff>19050</xdr:colOff>
      <xdr:row>20</xdr:row>
      <xdr:rowOff>133350</xdr:rowOff>
    </xdr:to>
    <xdr:pic>
      <xdr:nvPicPr>
        <xdr:cNvPr id="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1051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18</xdr:row>
      <xdr:rowOff>142875</xdr:rowOff>
    </xdr:from>
    <xdr:ext cx="504825" cy="427983"/>
    <xdr:pic>
      <xdr:nvPicPr>
        <xdr:cNvPr id="6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057525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0</xdr:row>
      <xdr:rowOff>123825</xdr:rowOff>
    </xdr:from>
    <xdr:ext cx="504825" cy="437508"/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23825"/>
          <a:ext cx="504825" cy="437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36</xdr:row>
      <xdr:rowOff>38100</xdr:rowOff>
    </xdr:from>
    <xdr:to>
      <xdr:col>1</xdr:col>
      <xdr:colOff>333375</xdr:colOff>
      <xdr:row>37</xdr:row>
      <xdr:rowOff>133350</xdr:rowOff>
    </xdr:to>
    <xdr:pic>
      <xdr:nvPicPr>
        <xdr:cNvPr id="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36</xdr:row>
      <xdr:rowOff>28575</xdr:rowOff>
    </xdr:from>
    <xdr:to>
      <xdr:col>2</xdr:col>
      <xdr:colOff>19050</xdr:colOff>
      <xdr:row>37</xdr:row>
      <xdr:rowOff>133350</xdr:rowOff>
    </xdr:to>
    <xdr:pic>
      <xdr:nvPicPr>
        <xdr:cNvPr id="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8578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35</xdr:row>
      <xdr:rowOff>142875</xdr:rowOff>
    </xdr:from>
    <xdr:ext cx="504825" cy="427983"/>
    <xdr:pic>
      <xdr:nvPicPr>
        <xdr:cNvPr id="10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5810250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64</xdr:row>
      <xdr:rowOff>38100</xdr:rowOff>
    </xdr:from>
    <xdr:to>
      <xdr:col>1</xdr:col>
      <xdr:colOff>333375</xdr:colOff>
      <xdr:row>65</xdr:row>
      <xdr:rowOff>133350</xdr:rowOff>
    </xdr:to>
    <xdr:pic>
      <xdr:nvPicPr>
        <xdr:cNvPr id="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401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64</xdr:row>
      <xdr:rowOff>28575</xdr:rowOff>
    </xdr:from>
    <xdr:to>
      <xdr:col>2</xdr:col>
      <xdr:colOff>19050</xdr:colOff>
      <xdr:row>65</xdr:row>
      <xdr:rowOff>133350</xdr:rowOff>
    </xdr:to>
    <xdr:pic>
      <xdr:nvPicPr>
        <xdr:cNvPr id="1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03917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63</xdr:row>
      <xdr:rowOff>142875</xdr:rowOff>
    </xdr:from>
    <xdr:ext cx="504825" cy="427983"/>
    <xdr:pic>
      <xdr:nvPicPr>
        <xdr:cNvPr id="13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0344150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83</xdr:row>
      <xdr:rowOff>38100</xdr:rowOff>
    </xdr:from>
    <xdr:to>
      <xdr:col>1</xdr:col>
      <xdr:colOff>333375</xdr:colOff>
      <xdr:row>84</xdr:row>
      <xdr:rowOff>133350</xdr:rowOff>
    </xdr:to>
    <xdr:pic>
      <xdr:nvPicPr>
        <xdr:cNvPr id="1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778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83</xdr:row>
      <xdr:rowOff>28575</xdr:rowOff>
    </xdr:from>
    <xdr:to>
      <xdr:col>2</xdr:col>
      <xdr:colOff>19050</xdr:colOff>
      <xdr:row>84</xdr:row>
      <xdr:rowOff>133350</xdr:rowOff>
    </xdr:to>
    <xdr:pic>
      <xdr:nvPicPr>
        <xdr:cNvPr id="1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34683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82</xdr:row>
      <xdr:rowOff>142875</xdr:rowOff>
    </xdr:from>
    <xdr:ext cx="504825" cy="427983"/>
    <xdr:pic>
      <xdr:nvPicPr>
        <xdr:cNvPr id="16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3420725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108</xdr:row>
      <xdr:rowOff>38100</xdr:rowOff>
    </xdr:from>
    <xdr:to>
      <xdr:col>1</xdr:col>
      <xdr:colOff>333375</xdr:colOff>
      <xdr:row>109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75260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108</xdr:row>
      <xdr:rowOff>28575</xdr:rowOff>
    </xdr:from>
    <xdr:to>
      <xdr:col>2</xdr:col>
      <xdr:colOff>19050</xdr:colOff>
      <xdr:row>109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75164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107</xdr:row>
      <xdr:rowOff>142875</xdr:rowOff>
    </xdr:from>
    <xdr:ext cx="504825" cy="427983"/>
    <xdr:pic>
      <xdr:nvPicPr>
        <xdr:cNvPr id="19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17468850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139</xdr:row>
      <xdr:rowOff>38100</xdr:rowOff>
    </xdr:from>
    <xdr:to>
      <xdr:col>1</xdr:col>
      <xdr:colOff>333375</xdr:colOff>
      <xdr:row>140</xdr:row>
      <xdr:rowOff>133350</xdr:rowOff>
    </xdr:to>
    <xdr:pic>
      <xdr:nvPicPr>
        <xdr:cNvPr id="2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2545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139</xdr:row>
      <xdr:rowOff>28575</xdr:rowOff>
    </xdr:from>
    <xdr:to>
      <xdr:col>2</xdr:col>
      <xdr:colOff>19050</xdr:colOff>
      <xdr:row>140</xdr:row>
      <xdr:rowOff>133350</xdr:rowOff>
    </xdr:to>
    <xdr:pic>
      <xdr:nvPicPr>
        <xdr:cNvPr id="2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25361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138</xdr:row>
      <xdr:rowOff>142875</xdr:rowOff>
    </xdr:from>
    <xdr:ext cx="504825" cy="427982"/>
    <xdr:pic>
      <xdr:nvPicPr>
        <xdr:cNvPr id="22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22488525"/>
          <a:ext cx="504825" cy="427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170</xdr:row>
      <xdr:rowOff>38100</xdr:rowOff>
    </xdr:from>
    <xdr:to>
      <xdr:col>1</xdr:col>
      <xdr:colOff>333375</xdr:colOff>
      <xdr:row>171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7565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170</xdr:row>
      <xdr:rowOff>28575</xdr:rowOff>
    </xdr:from>
    <xdr:to>
      <xdr:col>2</xdr:col>
      <xdr:colOff>19050</xdr:colOff>
      <xdr:row>171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7555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169</xdr:row>
      <xdr:rowOff>142875</xdr:rowOff>
    </xdr:from>
    <xdr:ext cx="504825" cy="427983"/>
    <xdr:pic>
      <xdr:nvPicPr>
        <xdr:cNvPr id="25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27508200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202</xdr:row>
      <xdr:rowOff>38100</xdr:rowOff>
    </xdr:from>
    <xdr:to>
      <xdr:col>1</xdr:col>
      <xdr:colOff>333375</xdr:colOff>
      <xdr:row>203</xdr:row>
      <xdr:rowOff>133350</xdr:rowOff>
    </xdr:to>
    <xdr:pic>
      <xdr:nvPicPr>
        <xdr:cNvPr id="2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202</xdr:row>
      <xdr:rowOff>28575</xdr:rowOff>
    </xdr:from>
    <xdr:to>
      <xdr:col>2</xdr:col>
      <xdr:colOff>19050</xdr:colOff>
      <xdr:row>203</xdr:row>
      <xdr:rowOff>133350</xdr:rowOff>
    </xdr:to>
    <xdr:pic>
      <xdr:nvPicPr>
        <xdr:cNvPr id="2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737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201</xdr:row>
      <xdr:rowOff>142875</xdr:rowOff>
    </xdr:from>
    <xdr:ext cx="504825" cy="427983"/>
    <xdr:pic>
      <xdr:nvPicPr>
        <xdr:cNvPr id="28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2689800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235</xdr:row>
      <xdr:rowOff>38100</xdr:rowOff>
    </xdr:from>
    <xdr:to>
      <xdr:col>1</xdr:col>
      <xdr:colOff>333375</xdr:colOff>
      <xdr:row>236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80904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235</xdr:row>
      <xdr:rowOff>28575</xdr:rowOff>
    </xdr:from>
    <xdr:to>
      <xdr:col>2</xdr:col>
      <xdr:colOff>19050</xdr:colOff>
      <xdr:row>236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80809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104775</xdr:colOff>
      <xdr:row>234</xdr:row>
      <xdr:rowOff>142875</xdr:rowOff>
    </xdr:from>
    <xdr:ext cx="504825" cy="427983"/>
    <xdr:pic>
      <xdr:nvPicPr>
        <xdr:cNvPr id="31" name="Imagem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8033325"/>
          <a:ext cx="504825" cy="427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212</xdr:row>
      <xdr:rowOff>66675</xdr:rowOff>
    </xdr:from>
    <xdr:to>
      <xdr:col>8</xdr:col>
      <xdr:colOff>581025</xdr:colOff>
      <xdr:row>223</xdr:row>
      <xdr:rowOff>171450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0</xdr:row>
      <xdr:rowOff>142875</xdr:rowOff>
    </xdr:from>
    <xdr:ext cx="504825" cy="436614"/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875"/>
          <a:ext cx="504825" cy="436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0</xdr:row>
      <xdr:rowOff>142875</xdr:rowOff>
    </xdr:from>
    <xdr:ext cx="504825" cy="427089"/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42875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638175</xdr:colOff>
      <xdr:row>18</xdr:row>
      <xdr:rowOff>142875</xdr:rowOff>
    </xdr:from>
    <xdr:ext cx="514350" cy="427089"/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57525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18</xdr:row>
      <xdr:rowOff>142875</xdr:rowOff>
    </xdr:from>
    <xdr:ext cx="504825" cy="427089"/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57525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35</xdr:row>
      <xdr:rowOff>142875</xdr:rowOff>
    </xdr:from>
    <xdr:ext cx="514350" cy="436613"/>
    <xdr:pic>
      <xdr:nvPicPr>
        <xdr:cNvPr id="19" name="Imagem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10250"/>
          <a:ext cx="514350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35</xdr:row>
      <xdr:rowOff>142875</xdr:rowOff>
    </xdr:from>
    <xdr:ext cx="504825" cy="436613"/>
    <xdr:pic>
      <xdr:nvPicPr>
        <xdr:cNvPr id="20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10250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54</xdr:row>
      <xdr:rowOff>142875</xdr:rowOff>
    </xdr:from>
    <xdr:ext cx="514350" cy="446138"/>
    <xdr:pic>
      <xdr:nvPicPr>
        <xdr:cNvPr id="25" name="Imagem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86825"/>
          <a:ext cx="514350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54</xdr:row>
      <xdr:rowOff>142875</xdr:rowOff>
    </xdr:from>
    <xdr:ext cx="504825" cy="446138"/>
    <xdr:pic>
      <xdr:nvPicPr>
        <xdr:cNvPr id="26" name="Imagem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86825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73</xdr:row>
      <xdr:rowOff>142875</xdr:rowOff>
    </xdr:from>
    <xdr:ext cx="514350" cy="455664"/>
    <xdr:pic>
      <xdr:nvPicPr>
        <xdr:cNvPr id="31" name="Imagem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63400"/>
          <a:ext cx="514350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73</xdr:row>
      <xdr:rowOff>142875</xdr:rowOff>
    </xdr:from>
    <xdr:ext cx="504825" cy="455664"/>
    <xdr:pic>
      <xdr:nvPicPr>
        <xdr:cNvPr id="32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63400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98</xdr:row>
      <xdr:rowOff>142875</xdr:rowOff>
    </xdr:from>
    <xdr:ext cx="514350" cy="465189"/>
    <xdr:pic>
      <xdr:nvPicPr>
        <xdr:cNvPr id="37" name="Imagem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11525"/>
          <a:ext cx="514350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98</xdr:row>
      <xdr:rowOff>142875</xdr:rowOff>
    </xdr:from>
    <xdr:ext cx="504825" cy="465189"/>
    <xdr:pic>
      <xdr:nvPicPr>
        <xdr:cNvPr id="38" name="Imagem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11525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129</xdr:row>
      <xdr:rowOff>142875</xdr:rowOff>
    </xdr:from>
    <xdr:ext cx="514350" cy="474714"/>
    <xdr:pic>
      <xdr:nvPicPr>
        <xdr:cNvPr id="43" name="Imagem 1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31200"/>
          <a:ext cx="514350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129</xdr:row>
      <xdr:rowOff>142875</xdr:rowOff>
    </xdr:from>
    <xdr:ext cx="504825" cy="474714"/>
    <xdr:pic>
      <xdr:nvPicPr>
        <xdr:cNvPr id="44" name="Imagem 1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31200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160</xdr:row>
      <xdr:rowOff>142875</xdr:rowOff>
    </xdr:from>
    <xdr:ext cx="514350" cy="484238"/>
    <xdr:pic>
      <xdr:nvPicPr>
        <xdr:cNvPr id="49" name="Imagem 1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50875"/>
          <a:ext cx="514350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160</xdr:row>
      <xdr:rowOff>142875</xdr:rowOff>
    </xdr:from>
    <xdr:ext cx="504825" cy="484238"/>
    <xdr:pic>
      <xdr:nvPicPr>
        <xdr:cNvPr id="50" name="Imagem 1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50875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192</xdr:row>
      <xdr:rowOff>142875</xdr:rowOff>
    </xdr:from>
    <xdr:ext cx="514350" cy="493764"/>
    <xdr:pic>
      <xdr:nvPicPr>
        <xdr:cNvPr id="55" name="Imagem 1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32475"/>
          <a:ext cx="514350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192</xdr:row>
      <xdr:rowOff>142875</xdr:rowOff>
    </xdr:from>
    <xdr:ext cx="504825" cy="493764"/>
    <xdr:pic>
      <xdr:nvPicPr>
        <xdr:cNvPr id="56" name="Imagem 1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32475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225</xdr:row>
      <xdr:rowOff>142875</xdr:rowOff>
    </xdr:from>
    <xdr:ext cx="514350" cy="503288"/>
    <xdr:pic>
      <xdr:nvPicPr>
        <xdr:cNvPr id="61" name="Imagem 1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76000"/>
          <a:ext cx="51435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225</xdr:row>
      <xdr:rowOff>142875</xdr:rowOff>
    </xdr:from>
    <xdr:ext cx="504825" cy="503288"/>
    <xdr:pic>
      <xdr:nvPicPr>
        <xdr:cNvPr id="62" name="Imagem 13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76000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0.1028</cdr:x>
      <cdr:y>0.73623</cdr:y>
    </cdr:from>
    <cdr:to>
      <cdr:x>0.68763</cdr:x>
      <cdr:y>0.74024</cdr:y>
    </cdr:to>
    <cdr:sp macro="" textlink="">
      <cdr:nvSpPr>
        <cdr:cNvPr id="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8398" y="1617685"/>
          <a:ext cx="2835387" cy="7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dash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0.78037</cdr:x>
      <cdr:y>0.63329</cdr:y>
    </cdr:from>
    <cdr:to>
      <cdr:x>0.97045</cdr:x>
      <cdr:y>0.71832</cdr:y>
    </cdr:to>
    <cdr:sp macro="" textlink="">
      <cdr:nvSpPr>
        <cdr:cNvPr id="3" name="Text Box 3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0144" y="900656"/>
          <a:ext cx="810261" cy="12189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cdr:txBody>
    </cdr:sp>
  </cdr:relSizeAnchor>
  <cdr:relSizeAnchor xmlns:cdr="http://schemas.openxmlformats.org/drawingml/2006/chartDrawing">
    <cdr:from>
      <cdr:x>0.73576</cdr:x>
      <cdr:y>0.68917</cdr:y>
    </cdr:from>
    <cdr:to>
      <cdr:x>0.77408</cdr:x>
      <cdr:y>0.69057</cdr:y>
    </cdr:to>
    <cdr:sp macro="" textlink="">
      <cdr:nvSpPr>
        <cdr:cNvPr id="4" name="Line 30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10181" y="980554"/>
          <a:ext cx="163322" cy="231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sysDot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212</xdr:row>
      <xdr:rowOff>28575</xdr:rowOff>
    </xdr:from>
    <xdr:to>
      <xdr:col>8</xdr:col>
      <xdr:colOff>600075</xdr:colOff>
      <xdr:row>223</xdr:row>
      <xdr:rowOff>133350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0</xdr:row>
      <xdr:rowOff>142875</xdr:rowOff>
    </xdr:from>
    <xdr:ext cx="504825" cy="436614"/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875"/>
          <a:ext cx="504825" cy="436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18</xdr:row>
      <xdr:rowOff>133350</xdr:rowOff>
    </xdr:from>
    <xdr:ext cx="504825" cy="427089"/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638175</xdr:colOff>
      <xdr:row>0</xdr:row>
      <xdr:rowOff>142875</xdr:rowOff>
    </xdr:from>
    <xdr:ext cx="514350" cy="427089"/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42875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18</xdr:row>
      <xdr:rowOff>142875</xdr:rowOff>
    </xdr:from>
    <xdr:ext cx="504825" cy="427089"/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57525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35</xdr:row>
      <xdr:rowOff>133350</xdr:rowOff>
    </xdr:from>
    <xdr:ext cx="504825" cy="436613"/>
    <xdr:pic>
      <xdr:nvPicPr>
        <xdr:cNvPr id="19" name="Imagem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00725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35</xdr:row>
      <xdr:rowOff>142875</xdr:rowOff>
    </xdr:from>
    <xdr:ext cx="504825" cy="436613"/>
    <xdr:pic>
      <xdr:nvPicPr>
        <xdr:cNvPr id="20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10250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54</xdr:row>
      <xdr:rowOff>133350</xdr:rowOff>
    </xdr:from>
    <xdr:ext cx="504825" cy="446138"/>
    <xdr:pic>
      <xdr:nvPicPr>
        <xdr:cNvPr id="25" name="Imagem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77300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54</xdr:row>
      <xdr:rowOff>142875</xdr:rowOff>
    </xdr:from>
    <xdr:ext cx="504825" cy="446138"/>
    <xdr:pic>
      <xdr:nvPicPr>
        <xdr:cNvPr id="26" name="Imagem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86825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73</xdr:row>
      <xdr:rowOff>133350</xdr:rowOff>
    </xdr:from>
    <xdr:ext cx="504825" cy="455664"/>
    <xdr:pic>
      <xdr:nvPicPr>
        <xdr:cNvPr id="31" name="Imagem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53875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73</xdr:row>
      <xdr:rowOff>142875</xdr:rowOff>
    </xdr:from>
    <xdr:ext cx="504825" cy="455664"/>
    <xdr:pic>
      <xdr:nvPicPr>
        <xdr:cNvPr id="32" name="Imagem 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63400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98</xdr:row>
      <xdr:rowOff>133350</xdr:rowOff>
    </xdr:from>
    <xdr:ext cx="504825" cy="465189"/>
    <xdr:pic>
      <xdr:nvPicPr>
        <xdr:cNvPr id="37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02000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98</xdr:row>
      <xdr:rowOff>142875</xdr:rowOff>
    </xdr:from>
    <xdr:ext cx="504825" cy="465189"/>
    <xdr:pic>
      <xdr:nvPicPr>
        <xdr:cNvPr id="38" name="Imagem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11525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129</xdr:row>
      <xdr:rowOff>133350</xdr:rowOff>
    </xdr:from>
    <xdr:ext cx="504825" cy="474714"/>
    <xdr:pic>
      <xdr:nvPicPr>
        <xdr:cNvPr id="43" name="Image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21675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129</xdr:row>
      <xdr:rowOff>142875</xdr:rowOff>
    </xdr:from>
    <xdr:ext cx="504825" cy="474714"/>
    <xdr:pic>
      <xdr:nvPicPr>
        <xdr:cNvPr id="44" name="Imagem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31200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160</xdr:row>
      <xdr:rowOff>133350</xdr:rowOff>
    </xdr:from>
    <xdr:ext cx="504825" cy="484238"/>
    <xdr:pic>
      <xdr:nvPicPr>
        <xdr:cNvPr id="49" name="Imagem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41350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160</xdr:row>
      <xdr:rowOff>142875</xdr:rowOff>
    </xdr:from>
    <xdr:ext cx="504825" cy="484238"/>
    <xdr:pic>
      <xdr:nvPicPr>
        <xdr:cNvPr id="50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50875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192</xdr:row>
      <xdr:rowOff>133350</xdr:rowOff>
    </xdr:from>
    <xdr:ext cx="504825" cy="493764"/>
    <xdr:pic>
      <xdr:nvPicPr>
        <xdr:cNvPr id="55" name="Imagem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22950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192</xdr:row>
      <xdr:rowOff>142875</xdr:rowOff>
    </xdr:from>
    <xdr:ext cx="504825" cy="493764"/>
    <xdr:pic>
      <xdr:nvPicPr>
        <xdr:cNvPr id="56" name="Image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32475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225</xdr:row>
      <xdr:rowOff>133350</xdr:rowOff>
    </xdr:from>
    <xdr:ext cx="504825" cy="503288"/>
    <xdr:pic>
      <xdr:nvPicPr>
        <xdr:cNvPr id="61" name="Imagem 1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66475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225</xdr:row>
      <xdr:rowOff>142875</xdr:rowOff>
    </xdr:from>
    <xdr:ext cx="504825" cy="503288"/>
    <xdr:pic>
      <xdr:nvPicPr>
        <xdr:cNvPr id="62" name="Imagem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76000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212</xdr:row>
      <xdr:rowOff>123825</xdr:rowOff>
    </xdr:from>
    <xdr:to>
      <xdr:col>8</xdr:col>
      <xdr:colOff>600075</xdr:colOff>
      <xdr:row>223</xdr:row>
      <xdr:rowOff>152400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0</xdr:row>
      <xdr:rowOff>152400</xdr:rowOff>
    </xdr:from>
    <xdr:ext cx="504825" cy="436614"/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2400"/>
          <a:ext cx="504825" cy="436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638175</xdr:colOff>
      <xdr:row>18</xdr:row>
      <xdr:rowOff>133350</xdr:rowOff>
    </xdr:from>
    <xdr:ext cx="504825" cy="427089"/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48000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638175</xdr:colOff>
      <xdr:row>0</xdr:row>
      <xdr:rowOff>142875</xdr:rowOff>
    </xdr:from>
    <xdr:ext cx="514350" cy="427089"/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42875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18</xdr:row>
      <xdr:rowOff>133350</xdr:rowOff>
    </xdr:from>
    <xdr:ext cx="504825" cy="427089"/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48000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35</xdr:row>
      <xdr:rowOff>133350</xdr:rowOff>
    </xdr:from>
    <xdr:ext cx="504825" cy="436613"/>
    <xdr:pic>
      <xdr:nvPicPr>
        <xdr:cNvPr id="19" name="Imagem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00725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35</xdr:row>
      <xdr:rowOff>133350</xdr:rowOff>
    </xdr:from>
    <xdr:ext cx="504825" cy="436613"/>
    <xdr:pic>
      <xdr:nvPicPr>
        <xdr:cNvPr id="20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00725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54</xdr:row>
      <xdr:rowOff>133350</xdr:rowOff>
    </xdr:from>
    <xdr:ext cx="504825" cy="446138"/>
    <xdr:pic>
      <xdr:nvPicPr>
        <xdr:cNvPr id="25" name="Imagem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77300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54</xdr:row>
      <xdr:rowOff>133350</xdr:rowOff>
    </xdr:from>
    <xdr:ext cx="504825" cy="446138"/>
    <xdr:pic>
      <xdr:nvPicPr>
        <xdr:cNvPr id="26" name="Imagem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77300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73</xdr:row>
      <xdr:rowOff>133350</xdr:rowOff>
    </xdr:from>
    <xdr:ext cx="504825" cy="455664"/>
    <xdr:pic>
      <xdr:nvPicPr>
        <xdr:cNvPr id="31" name="Imagem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53875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73</xdr:row>
      <xdr:rowOff>133350</xdr:rowOff>
    </xdr:from>
    <xdr:ext cx="504825" cy="455664"/>
    <xdr:pic>
      <xdr:nvPicPr>
        <xdr:cNvPr id="32" name="Imagem 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53875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98</xdr:row>
      <xdr:rowOff>133350</xdr:rowOff>
    </xdr:from>
    <xdr:ext cx="504825" cy="465189"/>
    <xdr:pic>
      <xdr:nvPicPr>
        <xdr:cNvPr id="37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02000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98</xdr:row>
      <xdr:rowOff>133350</xdr:rowOff>
    </xdr:from>
    <xdr:ext cx="504825" cy="465189"/>
    <xdr:pic>
      <xdr:nvPicPr>
        <xdr:cNvPr id="38" name="Imagem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02000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129</xdr:row>
      <xdr:rowOff>133350</xdr:rowOff>
    </xdr:from>
    <xdr:ext cx="504825" cy="474714"/>
    <xdr:pic>
      <xdr:nvPicPr>
        <xdr:cNvPr id="43" name="Image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21675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129</xdr:row>
      <xdr:rowOff>133350</xdr:rowOff>
    </xdr:from>
    <xdr:ext cx="504825" cy="474714"/>
    <xdr:pic>
      <xdr:nvPicPr>
        <xdr:cNvPr id="44" name="Imagem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21675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160</xdr:row>
      <xdr:rowOff>133350</xdr:rowOff>
    </xdr:from>
    <xdr:ext cx="504825" cy="484238"/>
    <xdr:pic>
      <xdr:nvPicPr>
        <xdr:cNvPr id="49" name="Imagem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41350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160</xdr:row>
      <xdr:rowOff>133350</xdr:rowOff>
    </xdr:from>
    <xdr:ext cx="504825" cy="484238"/>
    <xdr:pic>
      <xdr:nvPicPr>
        <xdr:cNvPr id="50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41350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192</xdr:row>
      <xdr:rowOff>133350</xdr:rowOff>
    </xdr:from>
    <xdr:ext cx="504825" cy="493764"/>
    <xdr:pic>
      <xdr:nvPicPr>
        <xdr:cNvPr id="55" name="Imagem 1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22950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192</xdr:row>
      <xdr:rowOff>133350</xdr:rowOff>
    </xdr:from>
    <xdr:ext cx="504825" cy="493764"/>
    <xdr:pic>
      <xdr:nvPicPr>
        <xdr:cNvPr id="56" name="Image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22950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225</xdr:row>
      <xdr:rowOff>133350</xdr:rowOff>
    </xdr:from>
    <xdr:ext cx="504825" cy="503288"/>
    <xdr:pic>
      <xdr:nvPicPr>
        <xdr:cNvPr id="61" name="Imagem 1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66475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628650</xdr:colOff>
      <xdr:row>225</xdr:row>
      <xdr:rowOff>133350</xdr:rowOff>
    </xdr:from>
    <xdr:ext cx="504825" cy="503288"/>
    <xdr:pic>
      <xdr:nvPicPr>
        <xdr:cNvPr id="62" name="Imagem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66475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</xdr:colOff>
      <xdr:row>0</xdr:row>
      <xdr:rowOff>0</xdr:rowOff>
    </xdr:from>
    <xdr:to>
      <xdr:col>11</xdr:col>
      <xdr:colOff>624840</xdr:colOff>
      <xdr:row>2</xdr:row>
      <xdr:rowOff>115993</xdr:rowOff>
    </xdr:to>
    <xdr:pic>
      <xdr:nvPicPr>
        <xdr:cNvPr id="333360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06680"/>
          <a:ext cx="5638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45720</xdr:rowOff>
    </xdr:to>
    <xdr:pic>
      <xdr:nvPicPr>
        <xdr:cNvPr id="333360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5720"/>
          <a:ext cx="563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53340</xdr:rowOff>
    </xdr:to>
    <xdr:pic>
      <xdr:nvPicPr>
        <xdr:cNvPr id="333360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640080</xdr:colOff>
      <xdr:row>3</xdr:row>
      <xdr:rowOff>53340</xdr:rowOff>
    </xdr:to>
    <xdr:pic>
      <xdr:nvPicPr>
        <xdr:cNvPr id="33336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2120" y="5196840"/>
          <a:ext cx="5715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787" y="15381528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57" y="15381528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20490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20490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0999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30999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6333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36333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1349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</xdr:row>
      <xdr:rowOff>38100</xdr:rowOff>
    </xdr:from>
    <xdr:to>
      <xdr:col>1</xdr:col>
      <xdr:colOff>335280</xdr:colOff>
      <xdr:row>2</xdr:row>
      <xdr:rowOff>137160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466259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30480</xdr:rowOff>
    </xdr:from>
    <xdr:to>
      <xdr:col>2</xdr:col>
      <xdr:colOff>22860</xdr:colOff>
      <xdr:row>2</xdr:row>
      <xdr:rowOff>137160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4661831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1</xdr:row>
      <xdr:rowOff>38100</xdr:rowOff>
    </xdr:from>
    <xdr:to>
      <xdr:col>10</xdr:col>
      <xdr:colOff>335280</xdr:colOff>
      <xdr:row>2</xdr:row>
      <xdr:rowOff>137160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66259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1</xdr:row>
      <xdr:rowOff>30480</xdr:rowOff>
    </xdr:from>
    <xdr:to>
      <xdr:col>11</xdr:col>
      <xdr:colOff>22860</xdr:colOff>
      <xdr:row>2</xdr:row>
      <xdr:rowOff>137160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6618313"/>
          <a:ext cx="350943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21</xdr:row>
      <xdr:rowOff>0</xdr:rowOff>
    </xdr:from>
    <xdr:ext cx="563880" cy="553720"/>
    <xdr:pic>
      <xdr:nvPicPr>
        <xdr:cNvPr id="2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5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61340"/>
    <xdr:pic>
      <xdr:nvPicPr>
        <xdr:cNvPr id="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2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</xdr:row>
      <xdr:rowOff>38100</xdr:rowOff>
    </xdr:from>
    <xdr:to>
      <xdr:col>1</xdr:col>
      <xdr:colOff>335280</xdr:colOff>
      <xdr:row>23</xdr:row>
      <xdr:rowOff>137160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207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</xdr:row>
      <xdr:rowOff>30480</xdr:rowOff>
    </xdr:from>
    <xdr:to>
      <xdr:col>2</xdr:col>
      <xdr:colOff>22860</xdr:colOff>
      <xdr:row>23</xdr:row>
      <xdr:rowOff>137160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19981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60960</xdr:colOff>
      <xdr:row>22</xdr:row>
      <xdr:rowOff>0</xdr:rowOff>
    </xdr:from>
    <xdr:ext cx="563880" cy="454660"/>
    <xdr:pic>
      <xdr:nvPicPr>
        <xdr:cNvPr id="4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7293" y="0"/>
          <a:ext cx="563880" cy="45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71500" cy="561340"/>
    <xdr:pic>
      <xdr:nvPicPr>
        <xdr:cNvPr id="4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7150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4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4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5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5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22</xdr:row>
      <xdr:rowOff>0</xdr:rowOff>
    </xdr:from>
    <xdr:ext cx="563880" cy="585807"/>
    <xdr:pic>
      <xdr:nvPicPr>
        <xdr:cNvPr id="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4913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23</xdr:row>
      <xdr:rowOff>38100</xdr:rowOff>
    </xdr:from>
    <xdr:to>
      <xdr:col>10</xdr:col>
      <xdr:colOff>335280</xdr:colOff>
      <xdr:row>24</xdr:row>
      <xdr:rowOff>137160</xdr:rowOff>
    </xdr:to>
    <xdr:pic>
      <xdr:nvPicPr>
        <xdr:cNvPr id="5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07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23</xdr:row>
      <xdr:rowOff>30480</xdr:rowOff>
    </xdr:from>
    <xdr:to>
      <xdr:col>11</xdr:col>
      <xdr:colOff>22860</xdr:colOff>
      <xdr:row>24</xdr:row>
      <xdr:rowOff>137160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99813"/>
          <a:ext cx="350943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92710</xdr:colOff>
      <xdr:row>37</xdr:row>
      <xdr:rowOff>137583</xdr:rowOff>
    </xdr:from>
    <xdr:ext cx="563880" cy="454660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043" y="10541000"/>
          <a:ext cx="563880" cy="45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79164</xdr:colOff>
      <xdr:row>37</xdr:row>
      <xdr:rowOff>74084</xdr:rowOff>
    </xdr:from>
    <xdr:ext cx="563880" cy="585807"/>
    <xdr:pic>
      <xdr:nvPicPr>
        <xdr:cNvPr id="10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664" y="10477501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38</xdr:row>
      <xdr:rowOff>38100</xdr:rowOff>
    </xdr:from>
    <xdr:to>
      <xdr:col>1</xdr:col>
      <xdr:colOff>335280</xdr:colOff>
      <xdr:row>39</xdr:row>
      <xdr:rowOff>137160</xdr:rowOff>
    </xdr:to>
    <xdr:pic>
      <xdr:nvPicPr>
        <xdr:cNvPr id="10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061085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38</xdr:row>
      <xdr:rowOff>30480</xdr:rowOff>
    </xdr:from>
    <xdr:to>
      <xdr:col>2</xdr:col>
      <xdr:colOff>22860</xdr:colOff>
      <xdr:row>39</xdr:row>
      <xdr:rowOff>137160</xdr:rowOff>
    </xdr:to>
    <xdr:pic>
      <xdr:nvPicPr>
        <xdr:cNvPr id="10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0603230"/>
          <a:ext cx="287443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38</xdr:row>
      <xdr:rowOff>62230</xdr:rowOff>
    </xdr:from>
    <xdr:to>
      <xdr:col>11</xdr:col>
      <xdr:colOff>22860</xdr:colOff>
      <xdr:row>39</xdr:row>
      <xdr:rowOff>168911</xdr:rowOff>
    </xdr:to>
    <xdr:pic>
      <xdr:nvPicPr>
        <xdr:cNvPr id="1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33" y="10634980"/>
          <a:ext cx="308610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38</xdr:row>
      <xdr:rowOff>38100</xdr:rowOff>
    </xdr:from>
    <xdr:to>
      <xdr:col>10</xdr:col>
      <xdr:colOff>335280</xdr:colOff>
      <xdr:row>39</xdr:row>
      <xdr:rowOff>137160</xdr:rowOff>
    </xdr:to>
    <xdr:pic>
      <xdr:nvPicPr>
        <xdr:cNvPr id="1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8533" y="1061085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212</xdr:row>
      <xdr:rowOff>66675</xdr:rowOff>
    </xdr:from>
    <xdr:to>
      <xdr:col>8</xdr:col>
      <xdr:colOff>504825</xdr:colOff>
      <xdr:row>223</xdr:row>
      <xdr:rowOff>161925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1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1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0</xdr:row>
      <xdr:rowOff>133350</xdr:rowOff>
    </xdr:from>
    <xdr:ext cx="504825" cy="427089"/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3350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657225</xdr:colOff>
      <xdr:row>18</xdr:row>
      <xdr:rowOff>142875</xdr:rowOff>
    </xdr:from>
    <xdr:ext cx="504825" cy="427089"/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57525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638175</xdr:colOff>
      <xdr:row>0</xdr:row>
      <xdr:rowOff>133350</xdr:rowOff>
    </xdr:from>
    <xdr:ext cx="514350" cy="427089"/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33350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18</xdr:row>
      <xdr:rowOff>142875</xdr:rowOff>
    </xdr:from>
    <xdr:ext cx="500830" cy="427089"/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57525"/>
          <a:ext cx="50083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35</xdr:row>
      <xdr:rowOff>142875</xdr:rowOff>
    </xdr:from>
    <xdr:ext cx="504825" cy="436613"/>
    <xdr:pic>
      <xdr:nvPicPr>
        <xdr:cNvPr id="31" name="Imagem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10250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35</xdr:row>
      <xdr:rowOff>142875</xdr:rowOff>
    </xdr:from>
    <xdr:ext cx="500830" cy="436613"/>
    <xdr:pic>
      <xdr:nvPicPr>
        <xdr:cNvPr id="32" name="Imagem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10250"/>
          <a:ext cx="500830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54</xdr:row>
      <xdr:rowOff>142875</xdr:rowOff>
    </xdr:from>
    <xdr:ext cx="504825" cy="446138"/>
    <xdr:pic>
      <xdr:nvPicPr>
        <xdr:cNvPr id="41" name="Imagem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86825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54</xdr:row>
      <xdr:rowOff>142875</xdr:rowOff>
    </xdr:from>
    <xdr:ext cx="500830" cy="446138"/>
    <xdr:pic>
      <xdr:nvPicPr>
        <xdr:cNvPr id="42" name="Imagem 2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86825"/>
          <a:ext cx="500830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73</xdr:row>
      <xdr:rowOff>142875</xdr:rowOff>
    </xdr:from>
    <xdr:ext cx="504825" cy="455664"/>
    <xdr:pic>
      <xdr:nvPicPr>
        <xdr:cNvPr id="51" name="Imagem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63400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73</xdr:row>
      <xdr:rowOff>142875</xdr:rowOff>
    </xdr:from>
    <xdr:ext cx="500830" cy="455664"/>
    <xdr:pic>
      <xdr:nvPicPr>
        <xdr:cNvPr id="52" name="Imagem 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63400"/>
          <a:ext cx="500830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98</xdr:row>
      <xdr:rowOff>142875</xdr:rowOff>
    </xdr:from>
    <xdr:ext cx="504825" cy="465189"/>
    <xdr:pic>
      <xdr:nvPicPr>
        <xdr:cNvPr id="61" name="Imagem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11525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98</xdr:row>
      <xdr:rowOff>142875</xdr:rowOff>
    </xdr:from>
    <xdr:ext cx="500830" cy="465189"/>
    <xdr:pic>
      <xdr:nvPicPr>
        <xdr:cNvPr id="62" name="Imagem 2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11525"/>
          <a:ext cx="500830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6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6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6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6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6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7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129</xdr:row>
      <xdr:rowOff>142875</xdr:rowOff>
    </xdr:from>
    <xdr:ext cx="504825" cy="474714"/>
    <xdr:pic>
      <xdr:nvPicPr>
        <xdr:cNvPr id="71" name="Imagem 1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31200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129</xdr:row>
      <xdr:rowOff>142875</xdr:rowOff>
    </xdr:from>
    <xdr:ext cx="500830" cy="474714"/>
    <xdr:pic>
      <xdr:nvPicPr>
        <xdr:cNvPr id="72" name="Imagem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31200"/>
          <a:ext cx="500830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7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7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7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7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7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8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160</xdr:row>
      <xdr:rowOff>142875</xdr:rowOff>
    </xdr:from>
    <xdr:ext cx="504825" cy="484238"/>
    <xdr:pic>
      <xdr:nvPicPr>
        <xdr:cNvPr id="81" name="Imagem 1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50875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160</xdr:row>
      <xdr:rowOff>142875</xdr:rowOff>
    </xdr:from>
    <xdr:ext cx="500830" cy="484238"/>
    <xdr:pic>
      <xdr:nvPicPr>
        <xdr:cNvPr id="82" name="Imagem 2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50875"/>
          <a:ext cx="500830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8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8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8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8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8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8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192</xdr:row>
      <xdr:rowOff>142875</xdr:rowOff>
    </xdr:from>
    <xdr:ext cx="504825" cy="493764"/>
    <xdr:pic>
      <xdr:nvPicPr>
        <xdr:cNvPr id="91" name="Imagem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32475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192</xdr:row>
      <xdr:rowOff>142875</xdr:rowOff>
    </xdr:from>
    <xdr:ext cx="500830" cy="493764"/>
    <xdr:pic>
      <xdr:nvPicPr>
        <xdr:cNvPr id="92" name="Imagem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32475"/>
          <a:ext cx="500830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9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9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9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9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9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9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10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225</xdr:row>
      <xdr:rowOff>142875</xdr:rowOff>
    </xdr:from>
    <xdr:ext cx="504825" cy="503288"/>
    <xdr:pic>
      <xdr:nvPicPr>
        <xdr:cNvPr id="101" name="Imagem 1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76000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666750</xdr:colOff>
      <xdr:row>225</xdr:row>
      <xdr:rowOff>142875</xdr:rowOff>
    </xdr:from>
    <xdr:ext cx="500830" cy="503288"/>
    <xdr:pic>
      <xdr:nvPicPr>
        <xdr:cNvPr id="102" name="Imagem 21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76000"/>
          <a:ext cx="50083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212</xdr:row>
      <xdr:rowOff>66675</xdr:rowOff>
    </xdr:from>
    <xdr:to>
      <xdr:col>8</xdr:col>
      <xdr:colOff>609600</xdr:colOff>
      <xdr:row>223</xdr:row>
      <xdr:rowOff>142875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0</xdr:row>
      <xdr:rowOff>142875</xdr:rowOff>
    </xdr:from>
    <xdr:ext cx="504825" cy="436614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875"/>
          <a:ext cx="504825" cy="436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638175</xdr:colOff>
      <xdr:row>18</xdr:row>
      <xdr:rowOff>142875</xdr:rowOff>
    </xdr:from>
    <xdr:ext cx="504825" cy="427089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57525"/>
          <a:ext cx="504825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638175</xdr:colOff>
      <xdr:row>0</xdr:row>
      <xdr:rowOff>133350</xdr:rowOff>
    </xdr:from>
    <xdr:ext cx="514350" cy="427089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33350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18</xdr:row>
      <xdr:rowOff>133350</xdr:rowOff>
    </xdr:from>
    <xdr:ext cx="514350" cy="427089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48000"/>
          <a:ext cx="514350" cy="427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35</xdr:row>
      <xdr:rowOff>142875</xdr:rowOff>
    </xdr:from>
    <xdr:ext cx="504825" cy="436613"/>
    <xdr:pic>
      <xdr:nvPicPr>
        <xdr:cNvPr id="19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10250"/>
          <a:ext cx="504825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35</xdr:row>
      <xdr:rowOff>133350</xdr:rowOff>
    </xdr:from>
    <xdr:ext cx="514350" cy="436613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00725"/>
          <a:ext cx="514350" cy="436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54</xdr:row>
      <xdr:rowOff>142875</xdr:rowOff>
    </xdr:from>
    <xdr:ext cx="504825" cy="446138"/>
    <xdr:pic>
      <xdr:nvPicPr>
        <xdr:cNvPr id="25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86825"/>
          <a:ext cx="504825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54</xdr:row>
      <xdr:rowOff>133350</xdr:rowOff>
    </xdr:from>
    <xdr:ext cx="514350" cy="446138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77300"/>
          <a:ext cx="514350" cy="446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73</xdr:row>
      <xdr:rowOff>142875</xdr:rowOff>
    </xdr:from>
    <xdr:ext cx="504825" cy="455664"/>
    <xdr:pic>
      <xdr:nvPicPr>
        <xdr:cNvPr id="31" name="Imagem 7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63400"/>
          <a:ext cx="504825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73</xdr:row>
      <xdr:rowOff>133350</xdr:rowOff>
    </xdr:from>
    <xdr:ext cx="514350" cy="455664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53875"/>
          <a:ext cx="514350" cy="455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98</xdr:row>
      <xdr:rowOff>142875</xdr:rowOff>
    </xdr:from>
    <xdr:ext cx="504825" cy="465189"/>
    <xdr:pic>
      <xdr:nvPicPr>
        <xdr:cNvPr id="37" name="Imagem 7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11525"/>
          <a:ext cx="504825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98</xdr:row>
      <xdr:rowOff>133350</xdr:rowOff>
    </xdr:from>
    <xdr:ext cx="514350" cy="465189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02000"/>
          <a:ext cx="514350" cy="46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129</xdr:row>
      <xdr:rowOff>142875</xdr:rowOff>
    </xdr:from>
    <xdr:ext cx="504825" cy="474714"/>
    <xdr:pic>
      <xdr:nvPicPr>
        <xdr:cNvPr id="43" name="Imagem 7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31200"/>
          <a:ext cx="504825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129</xdr:row>
      <xdr:rowOff>133350</xdr:rowOff>
    </xdr:from>
    <xdr:ext cx="514350" cy="474714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21675"/>
          <a:ext cx="514350" cy="474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160</xdr:row>
      <xdr:rowOff>142875</xdr:rowOff>
    </xdr:from>
    <xdr:ext cx="504825" cy="484238"/>
    <xdr:pic>
      <xdr:nvPicPr>
        <xdr:cNvPr id="49" name="Imagem 7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50875"/>
          <a:ext cx="504825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160</xdr:row>
      <xdr:rowOff>133350</xdr:rowOff>
    </xdr:from>
    <xdr:ext cx="514350" cy="484238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41350"/>
          <a:ext cx="514350" cy="48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192</xdr:row>
      <xdr:rowOff>142875</xdr:rowOff>
    </xdr:from>
    <xdr:ext cx="504825" cy="493764"/>
    <xdr:pic>
      <xdr:nvPicPr>
        <xdr:cNvPr id="55" name="Imagem 7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32475"/>
          <a:ext cx="504825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192</xdr:row>
      <xdr:rowOff>133350</xdr:rowOff>
    </xdr:from>
    <xdr:ext cx="514350" cy="493764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22950"/>
          <a:ext cx="514350" cy="49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638175</xdr:colOff>
      <xdr:row>225</xdr:row>
      <xdr:rowOff>142875</xdr:rowOff>
    </xdr:from>
    <xdr:ext cx="504825" cy="503288"/>
    <xdr:pic>
      <xdr:nvPicPr>
        <xdr:cNvPr id="61" name="Imagem 79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76000"/>
          <a:ext cx="504825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225</xdr:row>
      <xdr:rowOff>133350</xdr:rowOff>
    </xdr:from>
    <xdr:ext cx="514350" cy="503288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66475"/>
          <a:ext cx="514350" cy="503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212</xdr:row>
      <xdr:rowOff>38100</xdr:rowOff>
    </xdr:from>
    <xdr:to>
      <xdr:col>9</xdr:col>
      <xdr:colOff>9525</xdr:colOff>
      <xdr:row>223</xdr:row>
      <xdr:rowOff>133350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19</xdr:row>
      <xdr:rowOff>38100</xdr:rowOff>
    </xdr:from>
    <xdr:to>
      <xdr:col>1</xdr:col>
      <xdr:colOff>295275</xdr:colOff>
      <xdr:row>20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</xdr:row>
      <xdr:rowOff>47625</xdr:rowOff>
    </xdr:from>
    <xdr:to>
      <xdr:col>1</xdr:col>
      <xdr:colOff>638175</xdr:colOff>
      <xdr:row>20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</xdr:row>
      <xdr:rowOff>38100</xdr:rowOff>
    </xdr:from>
    <xdr:to>
      <xdr:col>10</xdr:col>
      <xdr:colOff>295275</xdr:colOff>
      <xdr:row>20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14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</xdr:row>
      <xdr:rowOff>47625</xdr:rowOff>
    </xdr:from>
    <xdr:to>
      <xdr:col>10</xdr:col>
      <xdr:colOff>638175</xdr:colOff>
      <xdr:row>20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4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657225</xdr:colOff>
      <xdr:row>0</xdr:row>
      <xdr:rowOff>142875</xdr:rowOff>
    </xdr:from>
    <xdr:ext cx="504825" cy="428625"/>
    <xdr:pic>
      <xdr:nvPicPr>
        <xdr:cNvPr id="11" name="Imagem 7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2875"/>
          <a:ext cx="504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18</xdr:row>
      <xdr:rowOff>152400</xdr:rowOff>
    </xdr:from>
    <xdr:ext cx="504825" cy="419100"/>
    <xdr:pic>
      <xdr:nvPicPr>
        <xdr:cNvPr id="12" name="Imagem 7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67050"/>
          <a:ext cx="5048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657225</xdr:colOff>
      <xdr:row>0</xdr:row>
      <xdr:rowOff>161925</xdr:rowOff>
    </xdr:from>
    <xdr:ext cx="504825" cy="419100"/>
    <xdr:pic>
      <xdr:nvPicPr>
        <xdr:cNvPr id="13" name="Imagem 8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5048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18</xdr:row>
      <xdr:rowOff>142875</xdr:rowOff>
    </xdr:from>
    <xdr:ext cx="514350" cy="419100"/>
    <xdr:pic>
      <xdr:nvPicPr>
        <xdr:cNvPr id="14" name="Imagem 8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057525"/>
          <a:ext cx="514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36</xdr:row>
      <xdr:rowOff>38100</xdr:rowOff>
    </xdr:from>
    <xdr:to>
      <xdr:col>1</xdr:col>
      <xdr:colOff>295275</xdr:colOff>
      <xdr:row>37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36</xdr:row>
      <xdr:rowOff>47625</xdr:rowOff>
    </xdr:from>
    <xdr:to>
      <xdr:col>1</xdr:col>
      <xdr:colOff>638175</xdr:colOff>
      <xdr:row>37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36</xdr:row>
      <xdr:rowOff>38100</xdr:rowOff>
    </xdr:from>
    <xdr:to>
      <xdr:col>10</xdr:col>
      <xdr:colOff>295275</xdr:colOff>
      <xdr:row>37</xdr:row>
      <xdr:rowOff>133350</xdr:rowOff>
    </xdr:to>
    <xdr:pic>
      <xdr:nvPicPr>
        <xdr:cNvPr id="1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867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36</xdr:row>
      <xdr:rowOff>47625</xdr:rowOff>
    </xdr:from>
    <xdr:to>
      <xdr:col>10</xdr:col>
      <xdr:colOff>638175</xdr:colOff>
      <xdr:row>37</xdr:row>
      <xdr:rowOff>133350</xdr:rowOff>
    </xdr:to>
    <xdr:pic>
      <xdr:nvPicPr>
        <xdr:cNvPr id="1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876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35</xdr:row>
      <xdr:rowOff>152400</xdr:rowOff>
    </xdr:from>
    <xdr:ext cx="504825" cy="428625"/>
    <xdr:pic>
      <xdr:nvPicPr>
        <xdr:cNvPr id="19" name="Imagem 7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19775"/>
          <a:ext cx="504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35</xdr:row>
      <xdr:rowOff>142875</xdr:rowOff>
    </xdr:from>
    <xdr:ext cx="514350" cy="428625"/>
    <xdr:pic>
      <xdr:nvPicPr>
        <xdr:cNvPr id="20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810250"/>
          <a:ext cx="5143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55</xdr:row>
      <xdr:rowOff>38100</xdr:rowOff>
    </xdr:from>
    <xdr:to>
      <xdr:col>1</xdr:col>
      <xdr:colOff>295275</xdr:colOff>
      <xdr:row>56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55</xdr:row>
      <xdr:rowOff>47625</xdr:rowOff>
    </xdr:from>
    <xdr:to>
      <xdr:col>1</xdr:col>
      <xdr:colOff>638175</xdr:colOff>
      <xdr:row>56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55</xdr:row>
      <xdr:rowOff>38100</xdr:rowOff>
    </xdr:from>
    <xdr:to>
      <xdr:col>10</xdr:col>
      <xdr:colOff>295275</xdr:colOff>
      <xdr:row>56</xdr:row>
      <xdr:rowOff>133350</xdr:rowOff>
    </xdr:to>
    <xdr:pic>
      <xdr:nvPicPr>
        <xdr:cNvPr id="2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943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55</xdr:row>
      <xdr:rowOff>47625</xdr:rowOff>
    </xdr:from>
    <xdr:to>
      <xdr:col>10</xdr:col>
      <xdr:colOff>638175</xdr:colOff>
      <xdr:row>56</xdr:row>
      <xdr:rowOff>133350</xdr:rowOff>
    </xdr:to>
    <xdr:pic>
      <xdr:nvPicPr>
        <xdr:cNvPr id="2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953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54</xdr:row>
      <xdr:rowOff>152400</xdr:rowOff>
    </xdr:from>
    <xdr:ext cx="504825" cy="438150"/>
    <xdr:pic>
      <xdr:nvPicPr>
        <xdr:cNvPr id="25" name="Imagem 7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896350"/>
          <a:ext cx="504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54</xdr:row>
      <xdr:rowOff>142875</xdr:rowOff>
    </xdr:from>
    <xdr:ext cx="514350" cy="438150"/>
    <xdr:pic>
      <xdr:nvPicPr>
        <xdr:cNvPr id="26" name="Imagem 8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886825"/>
          <a:ext cx="514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74</xdr:row>
      <xdr:rowOff>38100</xdr:rowOff>
    </xdr:from>
    <xdr:to>
      <xdr:col>1</xdr:col>
      <xdr:colOff>295275</xdr:colOff>
      <xdr:row>75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74</xdr:row>
      <xdr:rowOff>47625</xdr:rowOff>
    </xdr:from>
    <xdr:to>
      <xdr:col>1</xdr:col>
      <xdr:colOff>638175</xdr:colOff>
      <xdr:row>75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74</xdr:row>
      <xdr:rowOff>38100</xdr:rowOff>
    </xdr:from>
    <xdr:to>
      <xdr:col>10</xdr:col>
      <xdr:colOff>295275</xdr:colOff>
      <xdr:row>75</xdr:row>
      <xdr:rowOff>133350</xdr:rowOff>
    </xdr:to>
    <xdr:pic>
      <xdr:nvPicPr>
        <xdr:cNvPr id="2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74</xdr:row>
      <xdr:rowOff>47625</xdr:rowOff>
    </xdr:from>
    <xdr:to>
      <xdr:col>10</xdr:col>
      <xdr:colOff>638175</xdr:colOff>
      <xdr:row>75</xdr:row>
      <xdr:rowOff>133350</xdr:rowOff>
    </xdr:to>
    <xdr:pic>
      <xdr:nvPicPr>
        <xdr:cNvPr id="3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030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73</xdr:row>
      <xdr:rowOff>152400</xdr:rowOff>
    </xdr:from>
    <xdr:ext cx="504825" cy="447675"/>
    <xdr:pic>
      <xdr:nvPicPr>
        <xdr:cNvPr id="31" name="Imagem 7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972925"/>
          <a:ext cx="504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73</xdr:row>
      <xdr:rowOff>142875</xdr:rowOff>
    </xdr:from>
    <xdr:ext cx="514350" cy="447675"/>
    <xdr:pic>
      <xdr:nvPicPr>
        <xdr:cNvPr id="32" name="Imagem 8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963400"/>
          <a:ext cx="5143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99</xdr:row>
      <xdr:rowOff>38100</xdr:rowOff>
    </xdr:from>
    <xdr:to>
      <xdr:col>1</xdr:col>
      <xdr:colOff>295275</xdr:colOff>
      <xdr:row>100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99</xdr:row>
      <xdr:rowOff>47625</xdr:rowOff>
    </xdr:from>
    <xdr:to>
      <xdr:col>1</xdr:col>
      <xdr:colOff>638175</xdr:colOff>
      <xdr:row>100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99</xdr:row>
      <xdr:rowOff>38100</xdr:rowOff>
    </xdr:from>
    <xdr:to>
      <xdr:col>10</xdr:col>
      <xdr:colOff>295275</xdr:colOff>
      <xdr:row>100</xdr:row>
      <xdr:rowOff>133350</xdr:rowOff>
    </xdr:to>
    <xdr:pic>
      <xdr:nvPicPr>
        <xdr:cNvPr id="3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60686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99</xdr:row>
      <xdr:rowOff>47625</xdr:rowOff>
    </xdr:from>
    <xdr:to>
      <xdr:col>10</xdr:col>
      <xdr:colOff>638175</xdr:colOff>
      <xdr:row>100</xdr:row>
      <xdr:rowOff>133350</xdr:rowOff>
    </xdr:to>
    <xdr:pic>
      <xdr:nvPicPr>
        <xdr:cNvPr id="3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60782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98</xdr:row>
      <xdr:rowOff>152400</xdr:rowOff>
    </xdr:from>
    <xdr:ext cx="504825" cy="457200"/>
    <xdr:pic>
      <xdr:nvPicPr>
        <xdr:cNvPr id="37" name="Imagem 7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021050"/>
          <a:ext cx="504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98</xdr:row>
      <xdr:rowOff>142875</xdr:rowOff>
    </xdr:from>
    <xdr:ext cx="514350" cy="457200"/>
    <xdr:pic>
      <xdr:nvPicPr>
        <xdr:cNvPr id="38" name="Imagem 81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011525"/>
          <a:ext cx="514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130</xdr:row>
      <xdr:rowOff>38100</xdr:rowOff>
    </xdr:from>
    <xdr:to>
      <xdr:col>1</xdr:col>
      <xdr:colOff>295275</xdr:colOff>
      <xdr:row>131</xdr:row>
      <xdr:rowOff>133350</xdr:rowOff>
    </xdr:to>
    <xdr:pic>
      <xdr:nvPicPr>
        <xdr:cNvPr id="3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130</xdr:row>
      <xdr:rowOff>47625</xdr:rowOff>
    </xdr:from>
    <xdr:to>
      <xdr:col>1</xdr:col>
      <xdr:colOff>638175</xdr:colOff>
      <xdr:row>131</xdr:row>
      <xdr:rowOff>133350</xdr:rowOff>
    </xdr:to>
    <xdr:pic>
      <xdr:nvPicPr>
        <xdr:cNvPr id="4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130</xdr:row>
      <xdr:rowOff>38100</xdr:rowOff>
    </xdr:from>
    <xdr:to>
      <xdr:col>10</xdr:col>
      <xdr:colOff>295275</xdr:colOff>
      <xdr:row>131</xdr:row>
      <xdr:rowOff>133350</xdr:rowOff>
    </xdr:to>
    <xdr:pic>
      <xdr:nvPicPr>
        <xdr:cNvPr id="4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1088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130</xdr:row>
      <xdr:rowOff>47625</xdr:rowOff>
    </xdr:from>
    <xdr:to>
      <xdr:col>10</xdr:col>
      <xdr:colOff>638175</xdr:colOff>
      <xdr:row>131</xdr:row>
      <xdr:rowOff>133350</xdr:rowOff>
    </xdr:to>
    <xdr:pic>
      <xdr:nvPicPr>
        <xdr:cNvPr id="4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10978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129</xdr:row>
      <xdr:rowOff>152400</xdr:rowOff>
    </xdr:from>
    <xdr:ext cx="504825" cy="466725"/>
    <xdr:pic>
      <xdr:nvPicPr>
        <xdr:cNvPr id="43" name="Imagem 7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40725"/>
          <a:ext cx="504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129</xdr:row>
      <xdr:rowOff>142875</xdr:rowOff>
    </xdr:from>
    <xdr:ext cx="514350" cy="466725"/>
    <xdr:pic>
      <xdr:nvPicPr>
        <xdr:cNvPr id="44" name="Imagem 8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1031200"/>
          <a:ext cx="5143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161</xdr:row>
      <xdr:rowOff>38100</xdr:rowOff>
    </xdr:from>
    <xdr:to>
      <xdr:col>1</xdr:col>
      <xdr:colOff>295275</xdr:colOff>
      <xdr:row>162</xdr:row>
      <xdr:rowOff>133350</xdr:rowOff>
    </xdr:to>
    <xdr:pic>
      <xdr:nvPicPr>
        <xdr:cNvPr id="4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161</xdr:row>
      <xdr:rowOff>47625</xdr:rowOff>
    </xdr:from>
    <xdr:to>
      <xdr:col>1</xdr:col>
      <xdr:colOff>638175</xdr:colOff>
      <xdr:row>162</xdr:row>
      <xdr:rowOff>133350</xdr:rowOff>
    </xdr:to>
    <xdr:pic>
      <xdr:nvPicPr>
        <xdr:cNvPr id="4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161</xdr:row>
      <xdr:rowOff>38100</xdr:rowOff>
    </xdr:from>
    <xdr:to>
      <xdr:col>10</xdr:col>
      <xdr:colOff>295275</xdr:colOff>
      <xdr:row>162</xdr:row>
      <xdr:rowOff>133350</xdr:rowOff>
    </xdr:to>
    <xdr:pic>
      <xdr:nvPicPr>
        <xdr:cNvPr id="4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108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161</xdr:row>
      <xdr:rowOff>47625</xdr:rowOff>
    </xdr:from>
    <xdr:to>
      <xdr:col>10</xdr:col>
      <xdr:colOff>638175</xdr:colOff>
      <xdr:row>162</xdr:row>
      <xdr:rowOff>133350</xdr:rowOff>
    </xdr:to>
    <xdr:pic>
      <xdr:nvPicPr>
        <xdr:cNvPr id="4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117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160</xdr:row>
      <xdr:rowOff>152400</xdr:rowOff>
    </xdr:from>
    <xdr:ext cx="504825" cy="476250"/>
    <xdr:pic>
      <xdr:nvPicPr>
        <xdr:cNvPr id="49" name="Imagem 7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060400"/>
          <a:ext cx="504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160</xdr:row>
      <xdr:rowOff>142875</xdr:rowOff>
    </xdr:from>
    <xdr:ext cx="514350" cy="476250"/>
    <xdr:pic>
      <xdr:nvPicPr>
        <xdr:cNvPr id="50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050875"/>
          <a:ext cx="514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193</xdr:row>
      <xdr:rowOff>38100</xdr:rowOff>
    </xdr:from>
    <xdr:to>
      <xdr:col>1</xdr:col>
      <xdr:colOff>295275</xdr:colOff>
      <xdr:row>194</xdr:row>
      <xdr:rowOff>133350</xdr:rowOff>
    </xdr:to>
    <xdr:pic>
      <xdr:nvPicPr>
        <xdr:cNvPr id="5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193</xdr:row>
      <xdr:rowOff>47625</xdr:rowOff>
    </xdr:from>
    <xdr:to>
      <xdr:col>1</xdr:col>
      <xdr:colOff>638175</xdr:colOff>
      <xdr:row>194</xdr:row>
      <xdr:rowOff>133350</xdr:rowOff>
    </xdr:to>
    <xdr:pic>
      <xdr:nvPicPr>
        <xdr:cNvPr id="5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193</xdr:row>
      <xdr:rowOff>38100</xdr:rowOff>
    </xdr:from>
    <xdr:to>
      <xdr:col>10</xdr:col>
      <xdr:colOff>295275</xdr:colOff>
      <xdr:row>194</xdr:row>
      <xdr:rowOff>133350</xdr:rowOff>
    </xdr:to>
    <xdr:pic>
      <xdr:nvPicPr>
        <xdr:cNvPr id="5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12896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193</xdr:row>
      <xdr:rowOff>47625</xdr:rowOff>
    </xdr:from>
    <xdr:to>
      <xdr:col>10</xdr:col>
      <xdr:colOff>638175</xdr:colOff>
      <xdr:row>194</xdr:row>
      <xdr:rowOff>133350</xdr:rowOff>
    </xdr:to>
    <xdr:pic>
      <xdr:nvPicPr>
        <xdr:cNvPr id="5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12991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192</xdr:row>
      <xdr:rowOff>152400</xdr:rowOff>
    </xdr:from>
    <xdr:ext cx="504825" cy="476250"/>
    <xdr:pic>
      <xdr:nvPicPr>
        <xdr:cNvPr id="55" name="Imagem 7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0"/>
          <a:ext cx="504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192</xdr:row>
      <xdr:rowOff>142875</xdr:rowOff>
    </xdr:from>
    <xdr:ext cx="514350" cy="476250"/>
    <xdr:pic>
      <xdr:nvPicPr>
        <xdr:cNvPr id="56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1232475"/>
          <a:ext cx="514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226</xdr:row>
      <xdr:rowOff>38100</xdr:rowOff>
    </xdr:from>
    <xdr:to>
      <xdr:col>1</xdr:col>
      <xdr:colOff>295275</xdr:colOff>
      <xdr:row>227</xdr:row>
      <xdr:rowOff>133350</xdr:rowOff>
    </xdr:to>
    <xdr:pic>
      <xdr:nvPicPr>
        <xdr:cNvPr id="5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226</xdr:row>
      <xdr:rowOff>47625</xdr:rowOff>
    </xdr:from>
    <xdr:to>
      <xdr:col>1</xdr:col>
      <xdr:colOff>638175</xdr:colOff>
      <xdr:row>227</xdr:row>
      <xdr:rowOff>133350</xdr:rowOff>
    </xdr:to>
    <xdr:pic>
      <xdr:nvPicPr>
        <xdr:cNvPr id="5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226</xdr:row>
      <xdr:rowOff>38100</xdr:rowOff>
    </xdr:from>
    <xdr:to>
      <xdr:col>10</xdr:col>
      <xdr:colOff>295275</xdr:colOff>
      <xdr:row>227</xdr:row>
      <xdr:rowOff>133350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6331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226</xdr:row>
      <xdr:rowOff>47625</xdr:rowOff>
    </xdr:from>
    <xdr:to>
      <xdr:col>10</xdr:col>
      <xdr:colOff>638175</xdr:colOff>
      <xdr:row>227</xdr:row>
      <xdr:rowOff>133350</xdr:rowOff>
    </xdr:to>
    <xdr:pic>
      <xdr:nvPicPr>
        <xdr:cNvPr id="6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6426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225</xdr:row>
      <xdr:rowOff>152400</xdr:rowOff>
    </xdr:from>
    <xdr:ext cx="504825" cy="476250"/>
    <xdr:pic>
      <xdr:nvPicPr>
        <xdr:cNvPr id="61" name="Imagem 7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585525"/>
          <a:ext cx="5048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647700</xdr:colOff>
      <xdr:row>225</xdr:row>
      <xdr:rowOff>142875</xdr:rowOff>
    </xdr:from>
    <xdr:ext cx="514350" cy="476250"/>
    <xdr:pic>
      <xdr:nvPicPr>
        <xdr:cNvPr id="62" name="Imagem 8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576000"/>
          <a:ext cx="514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11</xdr:col>
      <xdr:colOff>640080</xdr:colOff>
      <xdr:row>2</xdr:row>
      <xdr:rowOff>123613</xdr:rowOff>
    </xdr:to>
    <xdr:pic>
      <xdr:nvPicPr>
        <xdr:cNvPr id="33357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8320" y="114300"/>
          <a:ext cx="5638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</xdr:colOff>
      <xdr:row>0</xdr:row>
      <xdr:rowOff>0</xdr:rowOff>
    </xdr:from>
    <xdr:to>
      <xdr:col>2</xdr:col>
      <xdr:colOff>624840</xdr:colOff>
      <xdr:row>3</xdr:row>
      <xdr:rowOff>45720</xdr:rowOff>
    </xdr:to>
    <xdr:pic>
      <xdr:nvPicPr>
        <xdr:cNvPr id="33357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76200"/>
          <a:ext cx="563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53340</xdr:rowOff>
    </xdr:to>
    <xdr:pic>
      <xdr:nvPicPr>
        <xdr:cNvPr id="33357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632460</xdr:colOff>
      <xdr:row>3</xdr:row>
      <xdr:rowOff>53340</xdr:rowOff>
    </xdr:to>
    <xdr:pic>
      <xdr:nvPicPr>
        <xdr:cNvPr id="33357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210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210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650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1313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20331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20331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54870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2105" y="3154870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0681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30681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5857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68580</xdr:colOff>
      <xdr:row>0</xdr:row>
      <xdr:rowOff>0</xdr:rowOff>
    </xdr:from>
    <xdr:ext cx="563880" cy="585807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35857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413" y="40873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2913" y="40873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6048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0</xdr:row>
      <xdr:rowOff>38100</xdr:rowOff>
    </xdr:from>
    <xdr:to>
      <xdr:col>1</xdr:col>
      <xdr:colOff>335280</xdr:colOff>
      <xdr:row>1</xdr:row>
      <xdr:rowOff>137160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4614968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0</xdr:row>
      <xdr:rowOff>30480</xdr:rowOff>
    </xdr:from>
    <xdr:to>
      <xdr:col>2</xdr:col>
      <xdr:colOff>22860</xdr:colOff>
      <xdr:row>1</xdr:row>
      <xdr:rowOff>137160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4614206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46048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0</xdr:row>
      <xdr:rowOff>38100</xdr:rowOff>
    </xdr:from>
    <xdr:to>
      <xdr:col>10</xdr:col>
      <xdr:colOff>335280</xdr:colOff>
      <xdr:row>1</xdr:row>
      <xdr:rowOff>137160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3" y="4614968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0</xdr:row>
      <xdr:rowOff>30480</xdr:rowOff>
    </xdr:from>
    <xdr:to>
      <xdr:col>11</xdr:col>
      <xdr:colOff>22860</xdr:colOff>
      <xdr:row>1</xdr:row>
      <xdr:rowOff>137160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3" y="46142063"/>
          <a:ext cx="45677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74083</xdr:colOff>
      <xdr:row>20</xdr:row>
      <xdr:rowOff>84666</xdr:rowOff>
    </xdr:from>
    <xdr:ext cx="563880" cy="585807"/>
    <xdr:pic>
      <xdr:nvPicPr>
        <xdr:cNvPr id="6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249333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465667</xdr:colOff>
      <xdr:row>21</xdr:row>
      <xdr:rowOff>19897</xdr:rowOff>
    </xdr:from>
    <xdr:to>
      <xdr:col>10</xdr:col>
      <xdr:colOff>804333</xdr:colOff>
      <xdr:row>22</xdr:row>
      <xdr:rowOff>126577</xdr:rowOff>
    </xdr:to>
    <xdr:pic>
      <xdr:nvPicPr>
        <xdr:cNvPr id="6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9417" y="5353897"/>
          <a:ext cx="338666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31749</xdr:colOff>
      <xdr:row>20</xdr:row>
      <xdr:rowOff>63500</xdr:rowOff>
    </xdr:from>
    <xdr:ext cx="563880" cy="585807"/>
    <xdr:pic>
      <xdr:nvPicPr>
        <xdr:cNvPr id="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49" y="522816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21</xdr:row>
      <xdr:rowOff>38100</xdr:rowOff>
    </xdr:from>
    <xdr:to>
      <xdr:col>1</xdr:col>
      <xdr:colOff>335280</xdr:colOff>
      <xdr:row>22</xdr:row>
      <xdr:rowOff>137160</xdr:rowOff>
    </xdr:to>
    <xdr:pic>
      <xdr:nvPicPr>
        <xdr:cNvPr id="9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372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21</xdr:row>
      <xdr:rowOff>38100</xdr:rowOff>
    </xdr:from>
    <xdr:to>
      <xdr:col>10</xdr:col>
      <xdr:colOff>335280</xdr:colOff>
      <xdr:row>22</xdr:row>
      <xdr:rowOff>137160</xdr:rowOff>
    </xdr:to>
    <xdr:pic>
      <xdr:nvPicPr>
        <xdr:cNvPr id="9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867" y="5372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406400</xdr:colOff>
      <xdr:row>21</xdr:row>
      <xdr:rowOff>34714</xdr:rowOff>
    </xdr:from>
    <xdr:to>
      <xdr:col>2</xdr:col>
      <xdr:colOff>25399</xdr:colOff>
      <xdr:row>22</xdr:row>
      <xdr:rowOff>141394</xdr:rowOff>
    </xdr:to>
    <xdr:pic>
      <xdr:nvPicPr>
        <xdr:cNvPr id="9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233" y="5368714"/>
          <a:ext cx="338666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74083</xdr:colOff>
      <xdr:row>34</xdr:row>
      <xdr:rowOff>84666</xdr:rowOff>
    </xdr:from>
    <xdr:ext cx="563880" cy="585807"/>
    <xdr:pic>
      <xdr:nvPicPr>
        <xdr:cNvPr id="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249333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465667</xdr:colOff>
      <xdr:row>35</xdr:row>
      <xdr:rowOff>19897</xdr:rowOff>
    </xdr:from>
    <xdr:to>
      <xdr:col>10</xdr:col>
      <xdr:colOff>804333</xdr:colOff>
      <xdr:row>36</xdr:row>
      <xdr:rowOff>126577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9417" y="5353897"/>
          <a:ext cx="338666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31749</xdr:colOff>
      <xdr:row>34</xdr:row>
      <xdr:rowOff>63500</xdr:rowOff>
    </xdr:from>
    <xdr:ext cx="563880" cy="585807"/>
    <xdr:pic>
      <xdr:nvPicPr>
        <xdr:cNvPr id="3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49" y="5228167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35</xdr:row>
      <xdr:rowOff>38100</xdr:rowOff>
    </xdr:from>
    <xdr:to>
      <xdr:col>1</xdr:col>
      <xdr:colOff>335280</xdr:colOff>
      <xdr:row>36</xdr:row>
      <xdr:rowOff>137160</xdr:rowOff>
    </xdr:to>
    <xdr:pic>
      <xdr:nvPicPr>
        <xdr:cNvPr id="3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5372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76200</xdr:colOff>
      <xdr:row>35</xdr:row>
      <xdr:rowOff>38100</xdr:rowOff>
    </xdr:from>
    <xdr:to>
      <xdr:col>10</xdr:col>
      <xdr:colOff>335280</xdr:colOff>
      <xdr:row>36</xdr:row>
      <xdr:rowOff>137160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950" y="5372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406400</xdr:colOff>
      <xdr:row>35</xdr:row>
      <xdr:rowOff>34714</xdr:rowOff>
    </xdr:from>
    <xdr:to>
      <xdr:col>2</xdr:col>
      <xdr:colOff>25399</xdr:colOff>
      <xdr:row>36</xdr:row>
      <xdr:rowOff>141394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233" y="5368714"/>
          <a:ext cx="338666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0</xdr:row>
      <xdr:rowOff>0</xdr:rowOff>
    </xdr:from>
    <xdr:to>
      <xdr:col>2</xdr:col>
      <xdr:colOff>617220</xdr:colOff>
      <xdr:row>2</xdr:row>
      <xdr:rowOff>123613</xdr:rowOff>
    </xdr:to>
    <xdr:pic>
      <xdr:nvPicPr>
        <xdr:cNvPr id="33042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14300"/>
          <a:ext cx="5715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60960</xdr:colOff>
      <xdr:row>0</xdr:row>
      <xdr:rowOff>0</xdr:rowOff>
    </xdr:from>
    <xdr:to>
      <xdr:col>11</xdr:col>
      <xdr:colOff>614277</xdr:colOff>
      <xdr:row>3</xdr:row>
      <xdr:rowOff>38100</xdr:rowOff>
    </xdr:to>
    <xdr:pic>
      <xdr:nvPicPr>
        <xdr:cNvPr id="33042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6860" y="68580"/>
          <a:ext cx="5486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53340</xdr:rowOff>
    </xdr:to>
    <xdr:pic>
      <xdr:nvPicPr>
        <xdr:cNvPr id="330428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621453</xdr:colOff>
      <xdr:row>3</xdr:row>
      <xdr:rowOff>53340</xdr:rowOff>
    </xdr:to>
    <xdr:pic>
      <xdr:nvPicPr>
        <xdr:cNvPr id="330429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4480" y="5196840"/>
          <a:ext cx="54864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650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0877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20331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20331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0681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30681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5857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35857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1032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41032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6207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0</xdr:row>
      <xdr:rowOff>38100</xdr:rowOff>
    </xdr:from>
    <xdr:to>
      <xdr:col>1</xdr:col>
      <xdr:colOff>335280</xdr:colOff>
      <xdr:row>1</xdr:row>
      <xdr:rowOff>137160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46308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0</xdr:row>
      <xdr:rowOff>30480</xdr:rowOff>
    </xdr:from>
    <xdr:to>
      <xdr:col>2</xdr:col>
      <xdr:colOff>22860</xdr:colOff>
      <xdr:row>1</xdr:row>
      <xdr:rowOff>137160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4630081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46207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0</xdr:row>
      <xdr:rowOff>38100</xdr:rowOff>
    </xdr:from>
    <xdr:to>
      <xdr:col>10</xdr:col>
      <xdr:colOff>335280</xdr:colOff>
      <xdr:row>1</xdr:row>
      <xdr:rowOff>137160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3" y="46308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0</xdr:row>
      <xdr:rowOff>30480</xdr:rowOff>
    </xdr:from>
    <xdr:to>
      <xdr:col>11</xdr:col>
      <xdr:colOff>22860</xdr:colOff>
      <xdr:row>1</xdr:row>
      <xdr:rowOff>137160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3" y="46300813"/>
          <a:ext cx="255694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45720</xdr:colOff>
      <xdr:row>20</xdr:row>
      <xdr:rowOff>0</xdr:rowOff>
    </xdr:from>
    <xdr:ext cx="571500" cy="462280"/>
    <xdr:pic>
      <xdr:nvPicPr>
        <xdr:cNvPr id="2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0"/>
          <a:ext cx="571500" cy="462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60960</xdr:colOff>
      <xdr:row>20</xdr:row>
      <xdr:rowOff>0</xdr:rowOff>
    </xdr:from>
    <xdr:ext cx="553317" cy="546100"/>
    <xdr:pic>
      <xdr:nvPicPr>
        <xdr:cNvPr id="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27" y="0"/>
          <a:ext cx="553317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61340"/>
    <xdr:pic>
      <xdr:nvPicPr>
        <xdr:cNvPr id="3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52873" cy="561340"/>
    <xdr:pic>
      <xdr:nvPicPr>
        <xdr:cNvPr id="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52873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3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3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4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4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4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4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4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4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5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5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5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20</xdr:row>
      <xdr:rowOff>0</xdr:rowOff>
    </xdr:from>
    <xdr:ext cx="563880" cy="585807"/>
    <xdr:pic>
      <xdr:nvPicPr>
        <xdr:cNvPr id="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20</xdr:row>
      <xdr:rowOff>38100</xdr:rowOff>
    </xdr:from>
    <xdr:to>
      <xdr:col>1</xdr:col>
      <xdr:colOff>335280</xdr:colOff>
      <xdr:row>21</xdr:row>
      <xdr:rowOff>137160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38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</xdr:row>
      <xdr:rowOff>30480</xdr:rowOff>
    </xdr:from>
    <xdr:to>
      <xdr:col>2</xdr:col>
      <xdr:colOff>22860</xdr:colOff>
      <xdr:row>21</xdr:row>
      <xdr:rowOff>137160</xdr:rowOff>
    </xdr:to>
    <xdr:pic>
      <xdr:nvPicPr>
        <xdr:cNvPr id="6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30480"/>
          <a:ext cx="361527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20</xdr:row>
      <xdr:rowOff>0</xdr:rowOff>
    </xdr:from>
    <xdr:ext cx="563880" cy="585807"/>
    <xdr:pic>
      <xdr:nvPicPr>
        <xdr:cNvPr id="6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6747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20</xdr:row>
      <xdr:rowOff>38100</xdr:rowOff>
    </xdr:from>
    <xdr:to>
      <xdr:col>10</xdr:col>
      <xdr:colOff>335280</xdr:colOff>
      <xdr:row>21</xdr:row>
      <xdr:rowOff>137160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3" y="3810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20</xdr:row>
      <xdr:rowOff>30480</xdr:rowOff>
    </xdr:from>
    <xdr:to>
      <xdr:col>11</xdr:col>
      <xdr:colOff>22860</xdr:colOff>
      <xdr:row>21</xdr:row>
      <xdr:rowOff>137160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3" y="30480"/>
          <a:ext cx="255694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45720</xdr:colOff>
      <xdr:row>35</xdr:row>
      <xdr:rowOff>0</xdr:rowOff>
    </xdr:from>
    <xdr:ext cx="571500" cy="462280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5175250"/>
          <a:ext cx="571500" cy="462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60960</xdr:colOff>
      <xdr:row>35</xdr:row>
      <xdr:rowOff>0</xdr:rowOff>
    </xdr:from>
    <xdr:ext cx="553317" cy="546100"/>
    <xdr:pic>
      <xdr:nvPicPr>
        <xdr:cNvPr id="7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8543" y="5175250"/>
          <a:ext cx="553317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61340"/>
    <xdr:pic>
      <xdr:nvPicPr>
        <xdr:cNvPr id="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52873" cy="561340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52873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7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8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8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35</xdr:row>
      <xdr:rowOff>0</xdr:rowOff>
    </xdr:from>
    <xdr:ext cx="563880" cy="585807"/>
    <xdr:pic>
      <xdr:nvPicPr>
        <xdr:cNvPr id="8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8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9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35</xdr:row>
      <xdr:rowOff>38100</xdr:rowOff>
    </xdr:from>
    <xdr:to>
      <xdr:col>1</xdr:col>
      <xdr:colOff>335280</xdr:colOff>
      <xdr:row>36</xdr:row>
      <xdr:rowOff>137160</xdr:rowOff>
    </xdr:to>
    <xdr:pic>
      <xdr:nvPicPr>
        <xdr:cNvPr id="9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521335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35</xdr:row>
      <xdr:rowOff>30480</xdr:rowOff>
    </xdr:from>
    <xdr:to>
      <xdr:col>2</xdr:col>
      <xdr:colOff>22860</xdr:colOff>
      <xdr:row>36</xdr:row>
      <xdr:rowOff>137160</xdr:rowOff>
    </xdr:to>
    <xdr:pic>
      <xdr:nvPicPr>
        <xdr:cNvPr id="9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5205730"/>
          <a:ext cx="361527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35</xdr:row>
      <xdr:rowOff>0</xdr:rowOff>
    </xdr:from>
    <xdr:ext cx="563880" cy="585807"/>
    <xdr:pic>
      <xdr:nvPicPr>
        <xdr:cNvPr id="9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163" y="517525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35</xdr:row>
      <xdr:rowOff>38100</xdr:rowOff>
    </xdr:from>
    <xdr:to>
      <xdr:col>10</xdr:col>
      <xdr:colOff>335280</xdr:colOff>
      <xdr:row>36</xdr:row>
      <xdr:rowOff>137160</xdr:rowOff>
    </xdr:to>
    <xdr:pic>
      <xdr:nvPicPr>
        <xdr:cNvPr id="9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950" y="5213350"/>
          <a:ext cx="259080" cy="26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35</xdr:row>
      <xdr:rowOff>30480</xdr:rowOff>
    </xdr:from>
    <xdr:to>
      <xdr:col>11</xdr:col>
      <xdr:colOff>22860</xdr:colOff>
      <xdr:row>36</xdr:row>
      <xdr:rowOff>137160</xdr:rowOff>
    </xdr:to>
    <xdr:pic>
      <xdr:nvPicPr>
        <xdr:cNvPr id="9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5205730"/>
          <a:ext cx="255693" cy="276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2</xdr:col>
      <xdr:colOff>640080</xdr:colOff>
      <xdr:row>3</xdr:row>
      <xdr:rowOff>45720</xdr:rowOff>
    </xdr:to>
    <xdr:pic>
      <xdr:nvPicPr>
        <xdr:cNvPr id="33387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" y="76200"/>
          <a:ext cx="563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91440</xdr:colOff>
      <xdr:row>0</xdr:row>
      <xdr:rowOff>0</xdr:rowOff>
    </xdr:from>
    <xdr:to>
      <xdr:col>11</xdr:col>
      <xdr:colOff>655320</xdr:colOff>
      <xdr:row>3</xdr:row>
      <xdr:rowOff>45720</xdr:rowOff>
    </xdr:to>
    <xdr:pic>
      <xdr:nvPicPr>
        <xdr:cNvPr id="33387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3560" y="76200"/>
          <a:ext cx="563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2</xdr:col>
      <xdr:colOff>632460</xdr:colOff>
      <xdr:row>3</xdr:row>
      <xdr:rowOff>53340</xdr:rowOff>
    </xdr:to>
    <xdr:pic>
      <xdr:nvPicPr>
        <xdr:cNvPr id="33387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632460</xdr:colOff>
      <xdr:row>3</xdr:row>
      <xdr:rowOff>53340</xdr:rowOff>
    </xdr:to>
    <xdr:pic>
      <xdr:nvPicPr>
        <xdr:cNvPr id="33387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9230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9230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650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1313" y="15390982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20490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204901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9230" y="312248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0840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30840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6015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36015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1032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410324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106680</xdr:rowOff>
    </xdr:from>
    <xdr:ext cx="563880" cy="585807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46048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</xdr:row>
      <xdr:rowOff>38100</xdr:rowOff>
    </xdr:from>
    <xdr:to>
      <xdr:col>1</xdr:col>
      <xdr:colOff>335280</xdr:colOff>
      <xdr:row>2</xdr:row>
      <xdr:rowOff>137160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4614968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30480</xdr:rowOff>
    </xdr:from>
    <xdr:to>
      <xdr:col>2</xdr:col>
      <xdr:colOff>22860</xdr:colOff>
      <xdr:row>2</xdr:row>
      <xdr:rowOff>137160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4614206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0</xdr:row>
      <xdr:rowOff>106680</xdr:rowOff>
    </xdr:from>
    <xdr:ext cx="563880" cy="585807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460489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1</xdr:row>
      <xdr:rowOff>38100</xdr:rowOff>
    </xdr:from>
    <xdr:to>
      <xdr:col>10</xdr:col>
      <xdr:colOff>335280</xdr:colOff>
      <xdr:row>2</xdr:row>
      <xdr:rowOff>137160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3" y="4614968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1</xdr:row>
      <xdr:rowOff>30480</xdr:rowOff>
    </xdr:from>
    <xdr:to>
      <xdr:col>11</xdr:col>
      <xdr:colOff>22860</xdr:colOff>
      <xdr:row>2</xdr:row>
      <xdr:rowOff>137160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3" y="46142063"/>
          <a:ext cx="45677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21</xdr:row>
      <xdr:rowOff>0</xdr:rowOff>
    </xdr:from>
    <xdr:ext cx="563880" cy="553720"/>
    <xdr:pic>
      <xdr:nvPicPr>
        <xdr:cNvPr id="2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0"/>
          <a:ext cx="563880" cy="55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91440</xdr:colOff>
      <xdr:row>21</xdr:row>
      <xdr:rowOff>0</xdr:rowOff>
    </xdr:from>
    <xdr:ext cx="563880" cy="553720"/>
    <xdr:pic>
      <xdr:nvPicPr>
        <xdr:cNvPr id="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0690" y="0"/>
          <a:ext cx="563880" cy="55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61340"/>
    <xdr:pic>
      <xdr:nvPicPr>
        <xdr:cNvPr id="3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61340"/>
    <xdr:pic>
      <xdr:nvPicPr>
        <xdr:cNvPr id="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3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3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4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4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4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4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4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4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4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5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5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5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0</xdr:rowOff>
    </xdr:from>
    <xdr:ext cx="563880" cy="585807"/>
    <xdr:pic>
      <xdr:nvPicPr>
        <xdr:cNvPr id="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21</xdr:row>
      <xdr:rowOff>0</xdr:rowOff>
    </xdr:from>
    <xdr:ext cx="563880" cy="585807"/>
    <xdr:pic>
      <xdr:nvPicPr>
        <xdr:cNvPr id="5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21</xdr:row>
      <xdr:rowOff>106680</xdr:rowOff>
    </xdr:from>
    <xdr:ext cx="563880" cy="585807"/>
    <xdr:pic>
      <xdr:nvPicPr>
        <xdr:cNvPr id="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06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</xdr:row>
      <xdr:rowOff>38100</xdr:rowOff>
    </xdr:from>
    <xdr:to>
      <xdr:col>1</xdr:col>
      <xdr:colOff>335280</xdr:colOff>
      <xdr:row>23</xdr:row>
      <xdr:rowOff>137160</xdr:rowOff>
    </xdr:to>
    <xdr:pic>
      <xdr:nvPicPr>
        <xdr:cNvPr id="5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207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</xdr:row>
      <xdr:rowOff>30480</xdr:rowOff>
    </xdr:from>
    <xdr:to>
      <xdr:col>2</xdr:col>
      <xdr:colOff>22860</xdr:colOff>
      <xdr:row>23</xdr:row>
      <xdr:rowOff>137160</xdr:rowOff>
    </xdr:to>
    <xdr:pic>
      <xdr:nvPicPr>
        <xdr:cNvPr id="6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19981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21</xdr:row>
      <xdr:rowOff>106680</xdr:rowOff>
    </xdr:from>
    <xdr:ext cx="563880" cy="585807"/>
    <xdr:pic>
      <xdr:nvPicPr>
        <xdr:cNvPr id="6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30" y="106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22</xdr:row>
      <xdr:rowOff>38100</xdr:rowOff>
    </xdr:from>
    <xdr:to>
      <xdr:col>10</xdr:col>
      <xdr:colOff>335280</xdr:colOff>
      <xdr:row>23</xdr:row>
      <xdr:rowOff>137160</xdr:rowOff>
    </xdr:to>
    <xdr:pic>
      <xdr:nvPicPr>
        <xdr:cNvPr id="6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0533" y="207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22</xdr:row>
      <xdr:rowOff>30480</xdr:rowOff>
    </xdr:from>
    <xdr:to>
      <xdr:col>11</xdr:col>
      <xdr:colOff>22860</xdr:colOff>
      <xdr:row>23</xdr:row>
      <xdr:rowOff>137160</xdr:rowOff>
    </xdr:to>
    <xdr:pic>
      <xdr:nvPicPr>
        <xdr:cNvPr id="7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33" y="199813"/>
          <a:ext cx="45677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37</xdr:row>
      <xdr:rowOff>0</xdr:rowOff>
    </xdr:from>
    <xdr:ext cx="563880" cy="553720"/>
    <xdr:pic>
      <xdr:nvPicPr>
        <xdr:cNvPr id="7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334000"/>
          <a:ext cx="563880" cy="55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91440</xdr:colOff>
      <xdr:row>37</xdr:row>
      <xdr:rowOff>0</xdr:rowOff>
    </xdr:from>
    <xdr:ext cx="563880" cy="553720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0107" y="5334000"/>
          <a:ext cx="563880" cy="55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61340"/>
    <xdr:pic>
      <xdr:nvPicPr>
        <xdr:cNvPr id="7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61340"/>
    <xdr:pic>
      <xdr:nvPicPr>
        <xdr:cNvPr id="7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6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7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8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8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8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8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0</xdr:rowOff>
    </xdr:from>
    <xdr:ext cx="563880" cy="585807"/>
    <xdr:pic>
      <xdr:nvPicPr>
        <xdr:cNvPr id="8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37</xdr:row>
      <xdr:rowOff>0</xdr:rowOff>
    </xdr:from>
    <xdr:ext cx="563880" cy="585807"/>
    <xdr:pic>
      <xdr:nvPicPr>
        <xdr:cNvPr id="9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3340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37</xdr:row>
      <xdr:rowOff>106680</xdr:rowOff>
    </xdr:from>
    <xdr:ext cx="563880" cy="585807"/>
    <xdr:pic>
      <xdr:nvPicPr>
        <xdr:cNvPr id="9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5440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38</xdr:row>
      <xdr:rowOff>38100</xdr:rowOff>
    </xdr:from>
    <xdr:to>
      <xdr:col>1</xdr:col>
      <xdr:colOff>335280</xdr:colOff>
      <xdr:row>39</xdr:row>
      <xdr:rowOff>137160</xdr:rowOff>
    </xdr:to>
    <xdr:pic>
      <xdr:nvPicPr>
        <xdr:cNvPr id="9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33" y="5541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38</xdr:row>
      <xdr:rowOff>30480</xdr:rowOff>
    </xdr:from>
    <xdr:to>
      <xdr:col>2</xdr:col>
      <xdr:colOff>22860</xdr:colOff>
      <xdr:row>39</xdr:row>
      <xdr:rowOff>137160</xdr:rowOff>
    </xdr:to>
    <xdr:pic>
      <xdr:nvPicPr>
        <xdr:cNvPr id="9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833" y="5533813"/>
          <a:ext cx="36152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37</xdr:row>
      <xdr:rowOff>106680</xdr:rowOff>
    </xdr:from>
    <xdr:ext cx="563880" cy="585807"/>
    <xdr:pic>
      <xdr:nvPicPr>
        <xdr:cNvPr id="9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247" y="5440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38</xdr:row>
      <xdr:rowOff>38100</xdr:rowOff>
    </xdr:from>
    <xdr:to>
      <xdr:col>10</xdr:col>
      <xdr:colOff>335280</xdr:colOff>
      <xdr:row>39</xdr:row>
      <xdr:rowOff>137160</xdr:rowOff>
    </xdr:to>
    <xdr:pic>
      <xdr:nvPicPr>
        <xdr:cNvPr id="9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950" y="5541433"/>
          <a:ext cx="259080" cy="26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38</xdr:row>
      <xdr:rowOff>30480</xdr:rowOff>
    </xdr:from>
    <xdr:to>
      <xdr:col>11</xdr:col>
      <xdr:colOff>22860</xdr:colOff>
      <xdr:row>39</xdr:row>
      <xdr:rowOff>137160</xdr:rowOff>
    </xdr:to>
    <xdr:pic>
      <xdr:nvPicPr>
        <xdr:cNvPr id="9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5533813"/>
          <a:ext cx="456777" cy="276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</xdr:colOff>
      <xdr:row>0</xdr:row>
      <xdr:rowOff>0</xdr:rowOff>
    </xdr:from>
    <xdr:to>
      <xdr:col>11</xdr:col>
      <xdr:colOff>624840</xdr:colOff>
      <xdr:row>3</xdr:row>
      <xdr:rowOff>22860</xdr:rowOff>
    </xdr:to>
    <xdr:pic>
      <xdr:nvPicPr>
        <xdr:cNvPr id="33833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91440"/>
          <a:ext cx="5638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</xdr:colOff>
      <xdr:row>0</xdr:row>
      <xdr:rowOff>0</xdr:rowOff>
    </xdr:from>
    <xdr:to>
      <xdr:col>3</xdr:col>
      <xdr:colOff>0</xdr:colOff>
      <xdr:row>3</xdr:row>
      <xdr:rowOff>38100</xdr:rowOff>
    </xdr:to>
    <xdr:pic>
      <xdr:nvPicPr>
        <xdr:cNvPr id="338338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68580"/>
          <a:ext cx="56388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0</xdr:row>
      <xdr:rowOff>0</xdr:rowOff>
    </xdr:from>
    <xdr:to>
      <xdr:col>3</xdr:col>
      <xdr:colOff>7620</xdr:colOff>
      <xdr:row>3</xdr:row>
      <xdr:rowOff>53340</xdr:rowOff>
    </xdr:to>
    <xdr:pic>
      <xdr:nvPicPr>
        <xdr:cNvPr id="33833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0</xdr:row>
      <xdr:rowOff>0</xdr:rowOff>
    </xdr:from>
    <xdr:to>
      <xdr:col>11</xdr:col>
      <xdr:colOff>632460</xdr:colOff>
      <xdr:row>3</xdr:row>
      <xdr:rowOff>53340</xdr:rowOff>
    </xdr:to>
    <xdr:pic>
      <xdr:nvPicPr>
        <xdr:cNvPr id="338339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5196840"/>
          <a:ext cx="563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01555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152609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210140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210140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13867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313867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317106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317106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368160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3681603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420833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42083355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0</xdr:row>
      <xdr:rowOff>0</xdr:rowOff>
    </xdr:from>
    <xdr:ext cx="563880" cy="585807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57150</xdr:colOff>
      <xdr:row>0</xdr:row>
      <xdr:rowOff>57150</xdr:rowOff>
    </xdr:from>
    <xdr:to>
      <xdr:col>1</xdr:col>
      <xdr:colOff>316230</xdr:colOff>
      <xdr:row>1</xdr:row>
      <xdr:rowOff>156210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0</xdr:row>
      <xdr:rowOff>30480</xdr:rowOff>
    </xdr:from>
    <xdr:to>
      <xdr:col>2</xdr:col>
      <xdr:colOff>22860</xdr:colOff>
      <xdr:row>1</xdr:row>
      <xdr:rowOff>137160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47445930"/>
          <a:ext cx="2514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0</xdr:row>
      <xdr:rowOff>0</xdr:rowOff>
    </xdr:from>
    <xdr:ext cx="563880" cy="585807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4735068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0</xdr:row>
      <xdr:rowOff>38100</xdr:rowOff>
    </xdr:from>
    <xdr:to>
      <xdr:col>10</xdr:col>
      <xdr:colOff>335280</xdr:colOff>
      <xdr:row>1</xdr:row>
      <xdr:rowOff>137160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45355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0</xdr:row>
      <xdr:rowOff>30480</xdr:rowOff>
    </xdr:from>
    <xdr:to>
      <xdr:col>11</xdr:col>
      <xdr:colOff>22860</xdr:colOff>
      <xdr:row>1</xdr:row>
      <xdr:rowOff>137160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47445930"/>
          <a:ext cx="3276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60960</xdr:colOff>
      <xdr:row>19</xdr:row>
      <xdr:rowOff>0</xdr:rowOff>
    </xdr:from>
    <xdr:ext cx="563880" cy="537210"/>
    <xdr:pic>
      <xdr:nvPicPr>
        <xdr:cNvPr id="9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3985" y="0"/>
          <a:ext cx="56388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60960</xdr:colOff>
      <xdr:row>19</xdr:row>
      <xdr:rowOff>0</xdr:rowOff>
    </xdr:from>
    <xdr:ext cx="548640" cy="552450"/>
    <xdr:pic>
      <xdr:nvPicPr>
        <xdr:cNvPr id="9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0"/>
          <a:ext cx="54864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48640" cy="567690"/>
    <xdr:pic>
      <xdr:nvPicPr>
        <xdr:cNvPr id="10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4864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67690"/>
    <xdr:pic>
      <xdr:nvPicPr>
        <xdr:cNvPr id="10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0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0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0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0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0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0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0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0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1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1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1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1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1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1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19</xdr:row>
      <xdr:rowOff>0</xdr:rowOff>
    </xdr:from>
    <xdr:ext cx="563880" cy="585807"/>
    <xdr:pic>
      <xdr:nvPicPr>
        <xdr:cNvPr id="1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57150</xdr:colOff>
      <xdr:row>19</xdr:row>
      <xdr:rowOff>57150</xdr:rowOff>
    </xdr:from>
    <xdr:to>
      <xdr:col>1</xdr:col>
      <xdr:colOff>316230</xdr:colOff>
      <xdr:row>20</xdr:row>
      <xdr:rowOff>156210</xdr:rowOff>
    </xdr:to>
    <xdr:pic>
      <xdr:nvPicPr>
        <xdr:cNvPr id="1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19</xdr:row>
      <xdr:rowOff>30480</xdr:rowOff>
    </xdr:from>
    <xdr:to>
      <xdr:col>2</xdr:col>
      <xdr:colOff>22860</xdr:colOff>
      <xdr:row>20</xdr:row>
      <xdr:rowOff>137160</xdr:rowOff>
    </xdr:to>
    <xdr:pic>
      <xdr:nvPicPr>
        <xdr:cNvPr id="1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0480"/>
          <a:ext cx="2514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19</xdr:row>
      <xdr:rowOff>0</xdr:rowOff>
    </xdr:from>
    <xdr:ext cx="563880" cy="585807"/>
    <xdr:pic>
      <xdr:nvPicPr>
        <xdr:cNvPr id="1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605" y="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19</xdr:row>
      <xdr:rowOff>38100</xdr:rowOff>
    </xdr:from>
    <xdr:to>
      <xdr:col>10</xdr:col>
      <xdr:colOff>335280</xdr:colOff>
      <xdr:row>20</xdr:row>
      <xdr:rowOff>137160</xdr:rowOff>
    </xdr:to>
    <xdr:pic>
      <xdr:nvPicPr>
        <xdr:cNvPr id="1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3810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19</xdr:row>
      <xdr:rowOff>30480</xdr:rowOff>
    </xdr:from>
    <xdr:to>
      <xdr:col>11</xdr:col>
      <xdr:colOff>22860</xdr:colOff>
      <xdr:row>20</xdr:row>
      <xdr:rowOff>137160</xdr:rowOff>
    </xdr:to>
    <xdr:pic>
      <xdr:nvPicPr>
        <xdr:cNvPr id="1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30480"/>
          <a:ext cx="3276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60960</xdr:colOff>
      <xdr:row>34</xdr:row>
      <xdr:rowOff>0</xdr:rowOff>
    </xdr:from>
    <xdr:ext cx="563880" cy="537210"/>
    <xdr:pic>
      <xdr:nvPicPr>
        <xdr:cNvPr id="5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960" y="5105400"/>
          <a:ext cx="56388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60960</xdr:colOff>
      <xdr:row>34</xdr:row>
      <xdr:rowOff>0</xdr:rowOff>
    </xdr:from>
    <xdr:ext cx="548640" cy="552450"/>
    <xdr:pic>
      <xdr:nvPicPr>
        <xdr:cNvPr id="5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5105400"/>
          <a:ext cx="54864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48640" cy="567690"/>
    <xdr:pic>
      <xdr:nvPicPr>
        <xdr:cNvPr id="5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4864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67690"/>
    <xdr:pic>
      <xdr:nvPicPr>
        <xdr:cNvPr id="5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6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6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6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6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7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7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7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8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8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</xdr:colOff>
      <xdr:row>34</xdr:row>
      <xdr:rowOff>0</xdr:rowOff>
    </xdr:from>
    <xdr:ext cx="563880" cy="585807"/>
    <xdr:pic>
      <xdr:nvPicPr>
        <xdr:cNvPr id="8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57150</xdr:colOff>
      <xdr:row>34</xdr:row>
      <xdr:rowOff>57150</xdr:rowOff>
    </xdr:from>
    <xdr:to>
      <xdr:col>1</xdr:col>
      <xdr:colOff>316230</xdr:colOff>
      <xdr:row>35</xdr:row>
      <xdr:rowOff>156210</xdr:rowOff>
    </xdr:to>
    <xdr:pic>
      <xdr:nvPicPr>
        <xdr:cNvPr id="8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6255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30480</xdr:rowOff>
    </xdr:from>
    <xdr:to>
      <xdr:col>2</xdr:col>
      <xdr:colOff>22860</xdr:colOff>
      <xdr:row>35</xdr:row>
      <xdr:rowOff>137160</xdr:rowOff>
    </xdr:to>
    <xdr:pic>
      <xdr:nvPicPr>
        <xdr:cNvPr id="8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135880"/>
          <a:ext cx="2514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68580</xdr:colOff>
      <xdr:row>34</xdr:row>
      <xdr:rowOff>0</xdr:rowOff>
    </xdr:from>
    <xdr:ext cx="563880" cy="585807"/>
    <xdr:pic>
      <xdr:nvPicPr>
        <xdr:cNvPr id="8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5105400"/>
          <a:ext cx="563880" cy="58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76200</xdr:colOff>
      <xdr:row>34</xdr:row>
      <xdr:rowOff>38100</xdr:rowOff>
    </xdr:from>
    <xdr:to>
      <xdr:col>10</xdr:col>
      <xdr:colOff>335280</xdr:colOff>
      <xdr:row>35</xdr:row>
      <xdr:rowOff>137160</xdr:rowOff>
    </xdr:to>
    <xdr:pic>
      <xdr:nvPicPr>
        <xdr:cNvPr id="8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143500"/>
          <a:ext cx="25908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381000</xdr:colOff>
      <xdr:row>34</xdr:row>
      <xdr:rowOff>30480</xdr:rowOff>
    </xdr:from>
    <xdr:to>
      <xdr:col>11</xdr:col>
      <xdr:colOff>22860</xdr:colOff>
      <xdr:row>35</xdr:row>
      <xdr:rowOff>137160</xdr:rowOff>
    </xdr:to>
    <xdr:pic>
      <xdr:nvPicPr>
        <xdr:cNvPr id="9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5135880"/>
          <a:ext cx="327660" cy="278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</xdr:row>
      <xdr:rowOff>95250</xdr:rowOff>
    </xdr:from>
    <xdr:ext cx="561975" cy="466083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57175"/>
          <a:ext cx="561975" cy="466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</xdr:row>
      <xdr:rowOff>38100</xdr:rowOff>
    </xdr:from>
    <xdr:to>
      <xdr:col>1</xdr:col>
      <xdr:colOff>333375</xdr:colOff>
      <xdr:row>3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</xdr:row>
      <xdr:rowOff>28575</xdr:rowOff>
    </xdr:from>
    <xdr:to>
      <xdr:col>2</xdr:col>
      <xdr:colOff>19050</xdr:colOff>
      <xdr:row>3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52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19</xdr:row>
      <xdr:rowOff>95250</xdr:rowOff>
    </xdr:from>
    <xdr:ext cx="561975" cy="456558"/>
    <xdr:pic>
      <xdr:nvPicPr>
        <xdr:cNvPr id="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17182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20</xdr:row>
      <xdr:rowOff>38100</xdr:rowOff>
    </xdr:from>
    <xdr:to>
      <xdr:col>1</xdr:col>
      <xdr:colOff>333375</xdr:colOff>
      <xdr:row>21</xdr:row>
      <xdr:rowOff>133350</xdr:rowOff>
    </xdr:to>
    <xdr:pic>
      <xdr:nvPicPr>
        <xdr:cNvPr id="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766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</xdr:row>
      <xdr:rowOff>28575</xdr:rowOff>
    </xdr:from>
    <xdr:to>
      <xdr:col>2</xdr:col>
      <xdr:colOff>19050</xdr:colOff>
      <xdr:row>21</xdr:row>
      <xdr:rowOff>133350</xdr:rowOff>
    </xdr:to>
    <xdr:pic>
      <xdr:nvPicPr>
        <xdr:cNvPr id="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670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33</xdr:row>
      <xdr:rowOff>95250</xdr:rowOff>
    </xdr:from>
    <xdr:ext cx="561975" cy="456558"/>
    <xdr:pic>
      <xdr:nvPicPr>
        <xdr:cNvPr id="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43877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34</xdr:row>
      <xdr:rowOff>38100</xdr:rowOff>
    </xdr:from>
    <xdr:to>
      <xdr:col>1</xdr:col>
      <xdr:colOff>333375</xdr:colOff>
      <xdr:row>35</xdr:row>
      <xdr:rowOff>133350</xdr:rowOff>
    </xdr:to>
    <xdr:pic>
      <xdr:nvPicPr>
        <xdr:cNvPr id="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543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34</xdr:row>
      <xdr:rowOff>28575</xdr:rowOff>
    </xdr:from>
    <xdr:to>
      <xdr:col>2</xdr:col>
      <xdr:colOff>19050</xdr:colOff>
      <xdr:row>35</xdr:row>
      <xdr:rowOff>133350</xdr:rowOff>
    </xdr:to>
    <xdr:pic>
      <xdr:nvPicPr>
        <xdr:cNvPr id="1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5534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49</xdr:row>
      <xdr:rowOff>95250</xdr:rowOff>
    </xdr:from>
    <xdr:ext cx="561975" cy="456557"/>
    <xdr:pic>
      <xdr:nvPicPr>
        <xdr:cNvPr id="1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8029575"/>
          <a:ext cx="561975" cy="45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50</xdr:row>
      <xdr:rowOff>38100</xdr:rowOff>
    </xdr:from>
    <xdr:to>
      <xdr:col>1</xdr:col>
      <xdr:colOff>333375</xdr:colOff>
      <xdr:row>51</xdr:row>
      <xdr:rowOff>133350</xdr:rowOff>
    </xdr:to>
    <xdr:pic>
      <xdr:nvPicPr>
        <xdr:cNvPr id="1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1343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50</xdr:row>
      <xdr:rowOff>28575</xdr:rowOff>
    </xdr:from>
    <xdr:to>
      <xdr:col>2</xdr:col>
      <xdr:colOff>19050</xdr:colOff>
      <xdr:row>51</xdr:row>
      <xdr:rowOff>133350</xdr:rowOff>
    </xdr:to>
    <xdr:pic>
      <xdr:nvPicPr>
        <xdr:cNvPr id="1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81248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73</xdr:row>
      <xdr:rowOff>95250</xdr:rowOff>
    </xdr:from>
    <xdr:ext cx="561975" cy="456558"/>
    <xdr:pic>
      <xdr:nvPicPr>
        <xdr:cNvPr id="1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191577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74</xdr:row>
      <xdr:rowOff>38100</xdr:rowOff>
    </xdr:from>
    <xdr:to>
      <xdr:col>1</xdr:col>
      <xdr:colOff>333375</xdr:colOff>
      <xdr:row>75</xdr:row>
      <xdr:rowOff>133350</xdr:rowOff>
    </xdr:to>
    <xdr:pic>
      <xdr:nvPicPr>
        <xdr:cNvPr id="1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0205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74</xdr:row>
      <xdr:rowOff>28575</xdr:rowOff>
    </xdr:from>
    <xdr:to>
      <xdr:col>2</xdr:col>
      <xdr:colOff>19050</xdr:colOff>
      <xdr:row>75</xdr:row>
      <xdr:rowOff>133350</xdr:rowOff>
    </xdr:to>
    <xdr:pic>
      <xdr:nvPicPr>
        <xdr:cNvPr id="1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20110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94</xdr:row>
      <xdr:rowOff>95250</xdr:rowOff>
    </xdr:from>
    <xdr:ext cx="561975" cy="456558"/>
    <xdr:pic>
      <xdr:nvPicPr>
        <xdr:cNvPr id="1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5316200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95</xdr:row>
      <xdr:rowOff>38100</xdr:rowOff>
    </xdr:from>
    <xdr:to>
      <xdr:col>1</xdr:col>
      <xdr:colOff>333375</xdr:colOff>
      <xdr:row>96</xdr:row>
      <xdr:rowOff>133350</xdr:rowOff>
    </xdr:to>
    <xdr:pic>
      <xdr:nvPicPr>
        <xdr:cNvPr id="1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95</xdr:row>
      <xdr:rowOff>28575</xdr:rowOff>
    </xdr:from>
    <xdr:to>
      <xdr:col>2</xdr:col>
      <xdr:colOff>19050</xdr:colOff>
      <xdr:row>96</xdr:row>
      <xdr:rowOff>133350</xdr:rowOff>
    </xdr:to>
    <xdr:pic>
      <xdr:nvPicPr>
        <xdr:cNvPr id="1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4114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116</xdr:row>
      <xdr:rowOff>95250</xdr:rowOff>
    </xdr:from>
    <xdr:ext cx="561975" cy="456558"/>
    <xdr:pic>
      <xdr:nvPicPr>
        <xdr:cNvPr id="2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8878550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117</xdr:row>
      <xdr:rowOff>38100</xdr:rowOff>
    </xdr:from>
    <xdr:to>
      <xdr:col>1</xdr:col>
      <xdr:colOff>333375</xdr:colOff>
      <xdr:row>118</xdr:row>
      <xdr:rowOff>133350</xdr:rowOff>
    </xdr:to>
    <xdr:pic>
      <xdr:nvPicPr>
        <xdr:cNvPr id="2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117</xdr:row>
      <xdr:rowOff>28575</xdr:rowOff>
    </xdr:from>
    <xdr:to>
      <xdr:col>2</xdr:col>
      <xdr:colOff>19050</xdr:colOff>
      <xdr:row>118</xdr:row>
      <xdr:rowOff>133350</xdr:rowOff>
    </xdr:to>
    <xdr:pic>
      <xdr:nvPicPr>
        <xdr:cNvPr id="2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89738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143</xdr:row>
      <xdr:rowOff>95250</xdr:rowOff>
    </xdr:from>
    <xdr:ext cx="561975" cy="456558"/>
    <xdr:pic>
      <xdr:nvPicPr>
        <xdr:cNvPr id="2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325052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144</xdr:row>
      <xdr:rowOff>38100</xdr:rowOff>
    </xdr:from>
    <xdr:to>
      <xdr:col>1</xdr:col>
      <xdr:colOff>333375</xdr:colOff>
      <xdr:row>145</xdr:row>
      <xdr:rowOff>133350</xdr:rowOff>
    </xdr:to>
    <xdr:pic>
      <xdr:nvPicPr>
        <xdr:cNvPr id="2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144</xdr:row>
      <xdr:rowOff>28575</xdr:rowOff>
    </xdr:from>
    <xdr:to>
      <xdr:col>2</xdr:col>
      <xdr:colOff>19050</xdr:colOff>
      <xdr:row>145</xdr:row>
      <xdr:rowOff>133350</xdr:rowOff>
    </xdr:to>
    <xdr:pic>
      <xdr:nvPicPr>
        <xdr:cNvPr id="2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334577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161</xdr:row>
      <xdr:rowOff>95250</xdr:rowOff>
    </xdr:from>
    <xdr:ext cx="561975" cy="456558"/>
    <xdr:pic>
      <xdr:nvPicPr>
        <xdr:cNvPr id="2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616517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162</xdr:row>
      <xdr:rowOff>38100</xdr:rowOff>
    </xdr:from>
    <xdr:to>
      <xdr:col>1</xdr:col>
      <xdr:colOff>333375</xdr:colOff>
      <xdr:row>163</xdr:row>
      <xdr:rowOff>133350</xdr:rowOff>
    </xdr:to>
    <xdr:pic>
      <xdr:nvPicPr>
        <xdr:cNvPr id="2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162</xdr:row>
      <xdr:rowOff>28575</xdr:rowOff>
    </xdr:from>
    <xdr:to>
      <xdr:col>2</xdr:col>
      <xdr:colOff>19050</xdr:colOff>
      <xdr:row>163</xdr:row>
      <xdr:rowOff>133350</xdr:rowOff>
    </xdr:to>
    <xdr:pic>
      <xdr:nvPicPr>
        <xdr:cNvPr id="2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6260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181</xdr:row>
      <xdr:rowOff>95250</xdr:rowOff>
    </xdr:from>
    <xdr:ext cx="561975" cy="456558"/>
    <xdr:pic>
      <xdr:nvPicPr>
        <xdr:cNvPr id="2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03675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182</xdr:row>
      <xdr:rowOff>38100</xdr:rowOff>
    </xdr:from>
    <xdr:to>
      <xdr:col>1</xdr:col>
      <xdr:colOff>333375</xdr:colOff>
      <xdr:row>183</xdr:row>
      <xdr:rowOff>133350</xdr:rowOff>
    </xdr:to>
    <xdr:pic>
      <xdr:nvPicPr>
        <xdr:cNvPr id="3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182</xdr:row>
      <xdr:rowOff>28575</xdr:rowOff>
    </xdr:from>
    <xdr:to>
      <xdr:col>2</xdr:col>
      <xdr:colOff>19050</xdr:colOff>
      <xdr:row>183</xdr:row>
      <xdr:rowOff>133350</xdr:rowOff>
    </xdr:to>
    <xdr:pic>
      <xdr:nvPicPr>
        <xdr:cNvPr id="3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94989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201</xdr:row>
      <xdr:rowOff>95250</xdr:rowOff>
    </xdr:from>
    <xdr:ext cx="561975" cy="456557"/>
    <xdr:pic>
      <xdr:nvPicPr>
        <xdr:cNvPr id="3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2642175"/>
          <a:ext cx="561975" cy="456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202</xdr:row>
      <xdr:rowOff>38100</xdr:rowOff>
    </xdr:from>
    <xdr:to>
      <xdr:col>1</xdr:col>
      <xdr:colOff>333375</xdr:colOff>
      <xdr:row>203</xdr:row>
      <xdr:rowOff>133350</xdr:rowOff>
    </xdr:to>
    <xdr:pic>
      <xdr:nvPicPr>
        <xdr:cNvPr id="3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202</xdr:row>
      <xdr:rowOff>28575</xdr:rowOff>
    </xdr:from>
    <xdr:to>
      <xdr:col>2</xdr:col>
      <xdr:colOff>19050</xdr:colOff>
      <xdr:row>203</xdr:row>
      <xdr:rowOff>133350</xdr:rowOff>
    </xdr:to>
    <xdr:pic>
      <xdr:nvPicPr>
        <xdr:cNvPr id="3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2737425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38100</xdr:colOff>
      <xdr:row>226</xdr:row>
      <xdr:rowOff>95250</xdr:rowOff>
    </xdr:from>
    <xdr:ext cx="561975" cy="456558"/>
    <xdr:pic>
      <xdr:nvPicPr>
        <xdr:cNvPr id="3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6690300"/>
          <a:ext cx="561975" cy="45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76200</xdr:colOff>
      <xdr:row>227</xdr:row>
      <xdr:rowOff>38100</xdr:rowOff>
    </xdr:from>
    <xdr:to>
      <xdr:col>1</xdr:col>
      <xdr:colOff>333375</xdr:colOff>
      <xdr:row>228</xdr:row>
      <xdr:rowOff>133350</xdr:rowOff>
    </xdr:to>
    <xdr:pic>
      <xdr:nvPicPr>
        <xdr:cNvPr id="3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227</xdr:row>
      <xdr:rowOff>28575</xdr:rowOff>
    </xdr:from>
    <xdr:to>
      <xdr:col>2</xdr:col>
      <xdr:colOff>19050</xdr:colOff>
      <xdr:row>228</xdr:row>
      <xdr:rowOff>133350</xdr:rowOff>
    </xdr:to>
    <xdr:pic>
      <xdr:nvPicPr>
        <xdr:cNvPr id="3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3678555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619125</xdr:colOff>
      <xdr:row>0</xdr:row>
      <xdr:rowOff>85725</xdr:rowOff>
    </xdr:from>
    <xdr:ext cx="558698" cy="541389"/>
    <xdr:pic>
      <xdr:nvPicPr>
        <xdr:cNvPr id="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"/>
          <a:ext cx="558698" cy="541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</xdr:row>
      <xdr:rowOff>38100</xdr:rowOff>
    </xdr:from>
    <xdr:to>
      <xdr:col>1</xdr:col>
      <xdr:colOff>295275</xdr:colOff>
      <xdr:row>2</xdr:row>
      <xdr:rowOff>133350</xdr:rowOff>
    </xdr:to>
    <xdr:pic>
      <xdr:nvPicPr>
        <xdr:cNvPr id="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</xdr:row>
      <xdr:rowOff>47625</xdr:rowOff>
    </xdr:from>
    <xdr:to>
      <xdr:col>1</xdr:col>
      <xdr:colOff>638175</xdr:colOff>
      <xdr:row>2</xdr:row>
      <xdr:rowOff>133350</xdr:rowOff>
    </xdr:to>
    <xdr:pic>
      <xdr:nvPicPr>
        <xdr:cNvPr id="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38100</xdr:colOff>
      <xdr:row>214</xdr:row>
      <xdr:rowOff>104775</xdr:rowOff>
    </xdr:from>
    <xdr:to>
      <xdr:col>8</xdr:col>
      <xdr:colOff>600075</xdr:colOff>
      <xdr:row>224</xdr:row>
      <xdr:rowOff>152400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609600</xdr:colOff>
      <xdr:row>21</xdr:row>
      <xdr:rowOff>76200</xdr:rowOff>
    </xdr:from>
    <xdr:ext cx="568223" cy="550913"/>
    <xdr:pic>
      <xdr:nvPicPr>
        <xdr:cNvPr id="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476625"/>
          <a:ext cx="568223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</xdr:row>
      <xdr:rowOff>38100</xdr:rowOff>
    </xdr:from>
    <xdr:to>
      <xdr:col>1</xdr:col>
      <xdr:colOff>295275</xdr:colOff>
      <xdr:row>23</xdr:row>
      <xdr:rowOff>133350</xdr:rowOff>
    </xdr:to>
    <xdr:pic>
      <xdr:nvPicPr>
        <xdr:cNvPr id="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</xdr:row>
      <xdr:rowOff>47625</xdr:rowOff>
    </xdr:from>
    <xdr:to>
      <xdr:col>1</xdr:col>
      <xdr:colOff>638175</xdr:colOff>
      <xdr:row>23</xdr:row>
      <xdr:rowOff>133350</xdr:rowOff>
    </xdr:to>
    <xdr:pic>
      <xdr:nvPicPr>
        <xdr:cNvPr id="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0</xdr:row>
      <xdr:rowOff>85725</xdr:rowOff>
    </xdr:from>
    <xdr:ext cx="557980" cy="550914"/>
    <xdr:pic>
      <xdr:nvPicPr>
        <xdr:cNvPr id="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72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</xdr:row>
      <xdr:rowOff>38100</xdr:rowOff>
    </xdr:from>
    <xdr:to>
      <xdr:col>10</xdr:col>
      <xdr:colOff>295275</xdr:colOff>
      <xdr:row>2</xdr:row>
      <xdr:rowOff>133350</xdr:rowOff>
    </xdr:to>
    <xdr:pic>
      <xdr:nvPicPr>
        <xdr:cNvPr id="1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000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</xdr:row>
      <xdr:rowOff>47625</xdr:rowOff>
    </xdr:from>
    <xdr:to>
      <xdr:col>10</xdr:col>
      <xdr:colOff>638175</xdr:colOff>
      <xdr:row>2</xdr:row>
      <xdr:rowOff>133350</xdr:rowOff>
    </xdr:to>
    <xdr:pic>
      <xdr:nvPicPr>
        <xdr:cNvPr id="1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36</xdr:row>
      <xdr:rowOff>85725</xdr:rowOff>
    </xdr:from>
    <xdr:ext cx="558698" cy="550913"/>
    <xdr:pic>
      <xdr:nvPicPr>
        <xdr:cNvPr id="1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15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37</xdr:row>
      <xdr:rowOff>38100</xdr:rowOff>
    </xdr:from>
    <xdr:to>
      <xdr:col>1</xdr:col>
      <xdr:colOff>295275</xdr:colOff>
      <xdr:row>38</xdr:row>
      <xdr:rowOff>133350</xdr:rowOff>
    </xdr:to>
    <xdr:pic>
      <xdr:nvPicPr>
        <xdr:cNvPr id="1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37</xdr:row>
      <xdr:rowOff>47625</xdr:rowOff>
    </xdr:from>
    <xdr:to>
      <xdr:col>1</xdr:col>
      <xdr:colOff>638175</xdr:colOff>
      <xdr:row>38</xdr:row>
      <xdr:rowOff>133350</xdr:rowOff>
    </xdr:to>
    <xdr:pic>
      <xdr:nvPicPr>
        <xdr:cNvPr id="1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52</xdr:row>
      <xdr:rowOff>85725</xdr:rowOff>
    </xdr:from>
    <xdr:ext cx="558698" cy="550913"/>
    <xdr:pic>
      <xdr:nvPicPr>
        <xdr:cNvPr id="1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058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53</xdr:row>
      <xdr:rowOff>38100</xdr:rowOff>
    </xdr:from>
    <xdr:to>
      <xdr:col>1</xdr:col>
      <xdr:colOff>295275</xdr:colOff>
      <xdr:row>54</xdr:row>
      <xdr:rowOff>133350</xdr:rowOff>
    </xdr:to>
    <xdr:pic>
      <xdr:nvPicPr>
        <xdr:cNvPr id="1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53</xdr:row>
      <xdr:rowOff>47625</xdr:rowOff>
    </xdr:from>
    <xdr:to>
      <xdr:col>1</xdr:col>
      <xdr:colOff>638175</xdr:colOff>
      <xdr:row>54</xdr:row>
      <xdr:rowOff>133350</xdr:rowOff>
    </xdr:to>
    <xdr:pic>
      <xdr:nvPicPr>
        <xdr:cNvPr id="1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75</xdr:row>
      <xdr:rowOff>85725</xdr:rowOff>
    </xdr:from>
    <xdr:ext cx="558698" cy="550914"/>
    <xdr:pic>
      <xdr:nvPicPr>
        <xdr:cNvPr id="1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2301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76</xdr:row>
      <xdr:rowOff>38100</xdr:rowOff>
    </xdr:from>
    <xdr:to>
      <xdr:col>1</xdr:col>
      <xdr:colOff>295275</xdr:colOff>
      <xdr:row>77</xdr:row>
      <xdr:rowOff>133350</xdr:rowOff>
    </xdr:to>
    <xdr:pic>
      <xdr:nvPicPr>
        <xdr:cNvPr id="1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76</xdr:row>
      <xdr:rowOff>47625</xdr:rowOff>
    </xdr:from>
    <xdr:to>
      <xdr:col>1</xdr:col>
      <xdr:colOff>638175</xdr:colOff>
      <xdr:row>77</xdr:row>
      <xdr:rowOff>133350</xdr:rowOff>
    </xdr:to>
    <xdr:pic>
      <xdr:nvPicPr>
        <xdr:cNvPr id="2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21</xdr:row>
      <xdr:rowOff>85725</xdr:rowOff>
    </xdr:from>
    <xdr:ext cx="557980" cy="550913"/>
    <xdr:pic>
      <xdr:nvPicPr>
        <xdr:cNvPr id="2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4861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</xdr:row>
      <xdr:rowOff>38100</xdr:rowOff>
    </xdr:from>
    <xdr:to>
      <xdr:col>10</xdr:col>
      <xdr:colOff>295275</xdr:colOff>
      <xdr:row>23</xdr:row>
      <xdr:rowOff>133350</xdr:rowOff>
    </xdr:to>
    <xdr:pic>
      <xdr:nvPicPr>
        <xdr:cNvPr id="2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00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</xdr:row>
      <xdr:rowOff>47625</xdr:rowOff>
    </xdr:from>
    <xdr:to>
      <xdr:col>10</xdr:col>
      <xdr:colOff>638175</xdr:colOff>
      <xdr:row>23</xdr:row>
      <xdr:rowOff>133350</xdr:rowOff>
    </xdr:to>
    <xdr:pic>
      <xdr:nvPicPr>
        <xdr:cNvPr id="2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09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36</xdr:row>
      <xdr:rowOff>85725</xdr:rowOff>
    </xdr:from>
    <xdr:ext cx="557980" cy="550913"/>
    <xdr:pic>
      <xdr:nvPicPr>
        <xdr:cNvPr id="2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915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37</xdr:row>
      <xdr:rowOff>38100</xdr:rowOff>
    </xdr:from>
    <xdr:to>
      <xdr:col>10</xdr:col>
      <xdr:colOff>295275</xdr:colOff>
      <xdr:row>38</xdr:row>
      <xdr:rowOff>133350</xdr:rowOff>
    </xdr:to>
    <xdr:pic>
      <xdr:nvPicPr>
        <xdr:cNvPr id="2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6029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37</xdr:row>
      <xdr:rowOff>47625</xdr:rowOff>
    </xdr:from>
    <xdr:to>
      <xdr:col>10</xdr:col>
      <xdr:colOff>638175</xdr:colOff>
      <xdr:row>38</xdr:row>
      <xdr:rowOff>133350</xdr:rowOff>
    </xdr:to>
    <xdr:pic>
      <xdr:nvPicPr>
        <xdr:cNvPr id="2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6038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52</xdr:row>
      <xdr:rowOff>85725</xdr:rowOff>
    </xdr:from>
    <xdr:ext cx="557980" cy="550913"/>
    <xdr:pic>
      <xdr:nvPicPr>
        <xdr:cNvPr id="2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85058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53</xdr:row>
      <xdr:rowOff>38100</xdr:rowOff>
    </xdr:from>
    <xdr:to>
      <xdr:col>10</xdr:col>
      <xdr:colOff>295275</xdr:colOff>
      <xdr:row>54</xdr:row>
      <xdr:rowOff>133350</xdr:rowOff>
    </xdr:to>
    <xdr:pic>
      <xdr:nvPicPr>
        <xdr:cNvPr id="2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201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53</xdr:row>
      <xdr:rowOff>47625</xdr:rowOff>
    </xdr:from>
    <xdr:to>
      <xdr:col>10</xdr:col>
      <xdr:colOff>638175</xdr:colOff>
      <xdr:row>54</xdr:row>
      <xdr:rowOff>133350</xdr:rowOff>
    </xdr:to>
    <xdr:pic>
      <xdr:nvPicPr>
        <xdr:cNvPr id="2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6296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75</xdr:row>
      <xdr:rowOff>85725</xdr:rowOff>
    </xdr:from>
    <xdr:ext cx="557980" cy="550914"/>
    <xdr:pic>
      <xdr:nvPicPr>
        <xdr:cNvPr id="3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2301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76</xdr:row>
      <xdr:rowOff>38100</xdr:rowOff>
    </xdr:from>
    <xdr:to>
      <xdr:col>10</xdr:col>
      <xdr:colOff>295275</xdr:colOff>
      <xdr:row>77</xdr:row>
      <xdr:rowOff>133350</xdr:rowOff>
    </xdr:to>
    <xdr:pic>
      <xdr:nvPicPr>
        <xdr:cNvPr id="3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23444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76</xdr:row>
      <xdr:rowOff>47625</xdr:rowOff>
    </xdr:from>
    <xdr:to>
      <xdr:col>10</xdr:col>
      <xdr:colOff>638175</xdr:colOff>
      <xdr:row>77</xdr:row>
      <xdr:rowOff>133350</xdr:rowOff>
    </xdr:to>
    <xdr:pic>
      <xdr:nvPicPr>
        <xdr:cNvPr id="3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23539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94</xdr:row>
      <xdr:rowOff>85725</xdr:rowOff>
    </xdr:from>
    <xdr:ext cx="558698" cy="550914"/>
    <xdr:pic>
      <xdr:nvPicPr>
        <xdr:cNvPr id="3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306675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95</xdr:row>
      <xdr:rowOff>38100</xdr:rowOff>
    </xdr:from>
    <xdr:to>
      <xdr:col>1</xdr:col>
      <xdr:colOff>295275</xdr:colOff>
      <xdr:row>96</xdr:row>
      <xdr:rowOff>133350</xdr:rowOff>
    </xdr:to>
    <xdr:pic>
      <xdr:nvPicPr>
        <xdr:cNvPr id="3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95</xdr:row>
      <xdr:rowOff>47625</xdr:rowOff>
    </xdr:from>
    <xdr:to>
      <xdr:col>1</xdr:col>
      <xdr:colOff>638175</xdr:colOff>
      <xdr:row>96</xdr:row>
      <xdr:rowOff>133350</xdr:rowOff>
    </xdr:to>
    <xdr:pic>
      <xdr:nvPicPr>
        <xdr:cNvPr id="3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94</xdr:row>
      <xdr:rowOff>85725</xdr:rowOff>
    </xdr:from>
    <xdr:ext cx="557980" cy="550914"/>
    <xdr:pic>
      <xdr:nvPicPr>
        <xdr:cNvPr id="3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5306675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95</xdr:row>
      <xdr:rowOff>38100</xdr:rowOff>
    </xdr:from>
    <xdr:to>
      <xdr:col>10</xdr:col>
      <xdr:colOff>295275</xdr:colOff>
      <xdr:row>96</xdr:row>
      <xdr:rowOff>133350</xdr:rowOff>
    </xdr:to>
    <xdr:pic>
      <xdr:nvPicPr>
        <xdr:cNvPr id="3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54209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95</xdr:row>
      <xdr:rowOff>47625</xdr:rowOff>
    </xdr:from>
    <xdr:to>
      <xdr:col>10</xdr:col>
      <xdr:colOff>638175</xdr:colOff>
      <xdr:row>96</xdr:row>
      <xdr:rowOff>133350</xdr:rowOff>
    </xdr:to>
    <xdr:pic>
      <xdr:nvPicPr>
        <xdr:cNvPr id="3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4305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116</xdr:row>
      <xdr:rowOff>85725</xdr:rowOff>
    </xdr:from>
    <xdr:ext cx="558698" cy="550913"/>
    <xdr:pic>
      <xdr:nvPicPr>
        <xdr:cNvPr id="3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69025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117</xdr:row>
      <xdr:rowOff>38100</xdr:rowOff>
    </xdr:from>
    <xdr:to>
      <xdr:col>1</xdr:col>
      <xdr:colOff>295275</xdr:colOff>
      <xdr:row>118</xdr:row>
      <xdr:rowOff>133350</xdr:rowOff>
    </xdr:to>
    <xdr:pic>
      <xdr:nvPicPr>
        <xdr:cNvPr id="4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117</xdr:row>
      <xdr:rowOff>47625</xdr:rowOff>
    </xdr:from>
    <xdr:to>
      <xdr:col>1</xdr:col>
      <xdr:colOff>638175</xdr:colOff>
      <xdr:row>118</xdr:row>
      <xdr:rowOff>133350</xdr:rowOff>
    </xdr:to>
    <xdr:pic>
      <xdr:nvPicPr>
        <xdr:cNvPr id="4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116</xdr:row>
      <xdr:rowOff>85725</xdr:rowOff>
    </xdr:from>
    <xdr:ext cx="557980" cy="550913"/>
    <xdr:pic>
      <xdr:nvPicPr>
        <xdr:cNvPr id="4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869025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117</xdr:row>
      <xdr:rowOff>38100</xdr:rowOff>
    </xdr:from>
    <xdr:to>
      <xdr:col>10</xdr:col>
      <xdr:colOff>295275</xdr:colOff>
      <xdr:row>118</xdr:row>
      <xdr:rowOff>133350</xdr:rowOff>
    </xdr:to>
    <xdr:pic>
      <xdr:nvPicPr>
        <xdr:cNvPr id="4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89833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117</xdr:row>
      <xdr:rowOff>47625</xdr:rowOff>
    </xdr:from>
    <xdr:to>
      <xdr:col>10</xdr:col>
      <xdr:colOff>638175</xdr:colOff>
      <xdr:row>118</xdr:row>
      <xdr:rowOff>133350</xdr:rowOff>
    </xdr:to>
    <xdr:pic>
      <xdr:nvPicPr>
        <xdr:cNvPr id="4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89928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143</xdr:row>
      <xdr:rowOff>85725</xdr:rowOff>
    </xdr:from>
    <xdr:ext cx="558698" cy="550914"/>
    <xdr:pic>
      <xdr:nvPicPr>
        <xdr:cNvPr id="45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24100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144</xdr:row>
      <xdr:rowOff>38100</xdr:rowOff>
    </xdr:from>
    <xdr:to>
      <xdr:col>1</xdr:col>
      <xdr:colOff>295275</xdr:colOff>
      <xdr:row>145</xdr:row>
      <xdr:rowOff>133350</xdr:rowOff>
    </xdr:to>
    <xdr:pic>
      <xdr:nvPicPr>
        <xdr:cNvPr id="46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144</xdr:row>
      <xdr:rowOff>47625</xdr:rowOff>
    </xdr:from>
    <xdr:to>
      <xdr:col>1</xdr:col>
      <xdr:colOff>638175</xdr:colOff>
      <xdr:row>145</xdr:row>
      <xdr:rowOff>133350</xdr:rowOff>
    </xdr:to>
    <xdr:pic>
      <xdr:nvPicPr>
        <xdr:cNvPr id="47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143</xdr:row>
      <xdr:rowOff>85725</xdr:rowOff>
    </xdr:from>
    <xdr:ext cx="557980" cy="550914"/>
    <xdr:pic>
      <xdr:nvPicPr>
        <xdr:cNvPr id="48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324100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144</xdr:row>
      <xdr:rowOff>38100</xdr:rowOff>
    </xdr:from>
    <xdr:to>
      <xdr:col>10</xdr:col>
      <xdr:colOff>295275</xdr:colOff>
      <xdr:row>145</xdr:row>
      <xdr:rowOff>133350</xdr:rowOff>
    </xdr:to>
    <xdr:pic>
      <xdr:nvPicPr>
        <xdr:cNvPr id="49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335530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144</xdr:row>
      <xdr:rowOff>47625</xdr:rowOff>
    </xdr:from>
    <xdr:to>
      <xdr:col>10</xdr:col>
      <xdr:colOff>638175</xdr:colOff>
      <xdr:row>145</xdr:row>
      <xdr:rowOff>133350</xdr:rowOff>
    </xdr:to>
    <xdr:pic>
      <xdr:nvPicPr>
        <xdr:cNvPr id="50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33648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161</xdr:row>
      <xdr:rowOff>85725</xdr:rowOff>
    </xdr:from>
    <xdr:ext cx="558698" cy="550914"/>
    <xdr:pic>
      <xdr:nvPicPr>
        <xdr:cNvPr id="51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1556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162</xdr:row>
      <xdr:rowOff>38100</xdr:rowOff>
    </xdr:from>
    <xdr:to>
      <xdr:col>1</xdr:col>
      <xdr:colOff>295275</xdr:colOff>
      <xdr:row>163</xdr:row>
      <xdr:rowOff>133350</xdr:rowOff>
    </xdr:to>
    <xdr:pic>
      <xdr:nvPicPr>
        <xdr:cNvPr id="52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162</xdr:row>
      <xdr:rowOff>47625</xdr:rowOff>
    </xdr:from>
    <xdr:to>
      <xdr:col>1</xdr:col>
      <xdr:colOff>638175</xdr:colOff>
      <xdr:row>163</xdr:row>
      <xdr:rowOff>133350</xdr:rowOff>
    </xdr:to>
    <xdr:pic>
      <xdr:nvPicPr>
        <xdr:cNvPr id="53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161</xdr:row>
      <xdr:rowOff>85725</xdr:rowOff>
    </xdr:from>
    <xdr:ext cx="557980" cy="550914"/>
    <xdr:pic>
      <xdr:nvPicPr>
        <xdr:cNvPr id="54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61556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162</xdr:row>
      <xdr:rowOff>38100</xdr:rowOff>
    </xdr:from>
    <xdr:to>
      <xdr:col>10</xdr:col>
      <xdr:colOff>295275</xdr:colOff>
      <xdr:row>163</xdr:row>
      <xdr:rowOff>133350</xdr:rowOff>
    </xdr:to>
    <xdr:pic>
      <xdr:nvPicPr>
        <xdr:cNvPr id="55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6269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162</xdr:row>
      <xdr:rowOff>47625</xdr:rowOff>
    </xdr:from>
    <xdr:to>
      <xdr:col>10</xdr:col>
      <xdr:colOff>638175</xdr:colOff>
      <xdr:row>163</xdr:row>
      <xdr:rowOff>133350</xdr:rowOff>
    </xdr:to>
    <xdr:pic>
      <xdr:nvPicPr>
        <xdr:cNvPr id="56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279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181</xdr:row>
      <xdr:rowOff>85725</xdr:rowOff>
    </xdr:from>
    <xdr:ext cx="558698" cy="550914"/>
    <xdr:pic>
      <xdr:nvPicPr>
        <xdr:cNvPr id="57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394150"/>
          <a:ext cx="558698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182</xdr:row>
      <xdr:rowOff>38100</xdr:rowOff>
    </xdr:from>
    <xdr:to>
      <xdr:col>1</xdr:col>
      <xdr:colOff>295275</xdr:colOff>
      <xdr:row>183</xdr:row>
      <xdr:rowOff>133350</xdr:rowOff>
    </xdr:to>
    <xdr:pic>
      <xdr:nvPicPr>
        <xdr:cNvPr id="58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182</xdr:row>
      <xdr:rowOff>47625</xdr:rowOff>
    </xdr:from>
    <xdr:to>
      <xdr:col>1</xdr:col>
      <xdr:colOff>638175</xdr:colOff>
      <xdr:row>183</xdr:row>
      <xdr:rowOff>133350</xdr:rowOff>
    </xdr:to>
    <xdr:pic>
      <xdr:nvPicPr>
        <xdr:cNvPr id="59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181</xdr:row>
      <xdr:rowOff>85725</xdr:rowOff>
    </xdr:from>
    <xdr:ext cx="557980" cy="550914"/>
    <xdr:pic>
      <xdr:nvPicPr>
        <xdr:cNvPr id="60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9394150"/>
          <a:ext cx="557980" cy="550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182</xdr:row>
      <xdr:rowOff>38100</xdr:rowOff>
    </xdr:from>
    <xdr:to>
      <xdr:col>10</xdr:col>
      <xdr:colOff>295275</xdr:colOff>
      <xdr:row>183</xdr:row>
      <xdr:rowOff>133350</xdr:rowOff>
    </xdr:to>
    <xdr:pic>
      <xdr:nvPicPr>
        <xdr:cNvPr id="61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295084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182</xdr:row>
      <xdr:rowOff>47625</xdr:rowOff>
    </xdr:from>
    <xdr:to>
      <xdr:col>10</xdr:col>
      <xdr:colOff>638175</xdr:colOff>
      <xdr:row>183</xdr:row>
      <xdr:rowOff>133350</xdr:rowOff>
    </xdr:to>
    <xdr:pic>
      <xdr:nvPicPr>
        <xdr:cNvPr id="62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9517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201</xdr:row>
      <xdr:rowOff>85725</xdr:rowOff>
    </xdr:from>
    <xdr:ext cx="558698" cy="550913"/>
    <xdr:pic>
      <xdr:nvPicPr>
        <xdr:cNvPr id="63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2632650"/>
          <a:ext cx="558698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202</xdr:row>
      <xdr:rowOff>38100</xdr:rowOff>
    </xdr:from>
    <xdr:to>
      <xdr:col>1</xdr:col>
      <xdr:colOff>295275</xdr:colOff>
      <xdr:row>203</xdr:row>
      <xdr:rowOff>133350</xdr:rowOff>
    </xdr:to>
    <xdr:pic>
      <xdr:nvPicPr>
        <xdr:cNvPr id="64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202</xdr:row>
      <xdr:rowOff>47625</xdr:rowOff>
    </xdr:from>
    <xdr:to>
      <xdr:col>1</xdr:col>
      <xdr:colOff>638175</xdr:colOff>
      <xdr:row>203</xdr:row>
      <xdr:rowOff>133350</xdr:rowOff>
    </xdr:to>
    <xdr:pic>
      <xdr:nvPicPr>
        <xdr:cNvPr id="65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201</xdr:row>
      <xdr:rowOff>85725</xdr:rowOff>
    </xdr:from>
    <xdr:ext cx="557980" cy="550913"/>
    <xdr:pic>
      <xdr:nvPicPr>
        <xdr:cNvPr id="66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2632650"/>
          <a:ext cx="557980" cy="55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202</xdr:row>
      <xdr:rowOff>38100</xdr:rowOff>
    </xdr:from>
    <xdr:to>
      <xdr:col>10</xdr:col>
      <xdr:colOff>295275</xdr:colOff>
      <xdr:row>203</xdr:row>
      <xdr:rowOff>133350</xdr:rowOff>
    </xdr:to>
    <xdr:pic>
      <xdr:nvPicPr>
        <xdr:cNvPr id="67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746950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202</xdr:row>
      <xdr:rowOff>47625</xdr:rowOff>
    </xdr:from>
    <xdr:to>
      <xdr:col>10</xdr:col>
      <xdr:colOff>638175</xdr:colOff>
      <xdr:row>203</xdr:row>
      <xdr:rowOff>133350</xdr:rowOff>
    </xdr:to>
    <xdr:pic>
      <xdr:nvPicPr>
        <xdr:cNvPr id="68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7564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619125</xdr:colOff>
      <xdr:row>226</xdr:row>
      <xdr:rowOff>85725</xdr:rowOff>
    </xdr:from>
    <xdr:ext cx="558698" cy="560439"/>
    <xdr:pic>
      <xdr:nvPicPr>
        <xdr:cNvPr id="69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680775"/>
          <a:ext cx="558698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38100</xdr:colOff>
      <xdr:row>227</xdr:row>
      <xdr:rowOff>38100</xdr:rowOff>
    </xdr:from>
    <xdr:to>
      <xdr:col>1</xdr:col>
      <xdr:colOff>295275</xdr:colOff>
      <xdr:row>228</xdr:row>
      <xdr:rowOff>133350</xdr:rowOff>
    </xdr:to>
    <xdr:pic>
      <xdr:nvPicPr>
        <xdr:cNvPr id="70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295275</xdr:colOff>
      <xdr:row>227</xdr:row>
      <xdr:rowOff>47625</xdr:rowOff>
    </xdr:from>
    <xdr:to>
      <xdr:col>1</xdr:col>
      <xdr:colOff>638175</xdr:colOff>
      <xdr:row>228</xdr:row>
      <xdr:rowOff>133350</xdr:rowOff>
    </xdr:to>
    <xdr:pic>
      <xdr:nvPicPr>
        <xdr:cNvPr id="71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619125</xdr:colOff>
      <xdr:row>226</xdr:row>
      <xdr:rowOff>85725</xdr:rowOff>
    </xdr:from>
    <xdr:ext cx="557980" cy="560439"/>
    <xdr:pic>
      <xdr:nvPicPr>
        <xdr:cNvPr id="72" name="Picture 8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680775"/>
          <a:ext cx="557980" cy="560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38100</xdr:colOff>
      <xdr:row>227</xdr:row>
      <xdr:rowOff>38100</xdr:rowOff>
    </xdr:from>
    <xdr:to>
      <xdr:col>10</xdr:col>
      <xdr:colOff>295275</xdr:colOff>
      <xdr:row>228</xdr:row>
      <xdr:rowOff>133350</xdr:rowOff>
    </xdr:to>
    <xdr:pic>
      <xdr:nvPicPr>
        <xdr:cNvPr id="73" name="Picture 4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679507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295275</xdr:colOff>
      <xdr:row>227</xdr:row>
      <xdr:rowOff>47625</xdr:rowOff>
    </xdr:from>
    <xdr:to>
      <xdr:col>10</xdr:col>
      <xdr:colOff>638175</xdr:colOff>
      <xdr:row>228</xdr:row>
      <xdr:rowOff>133350</xdr:rowOff>
    </xdr:to>
    <xdr:pic>
      <xdr:nvPicPr>
        <xdr:cNvPr id="74" name="Picture 5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8046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0.1028</cdr:x>
      <cdr:y>0.73842</cdr:y>
    </cdr:from>
    <cdr:to>
      <cdr:x>0.68763</cdr:x>
      <cdr:y>0.74195</cdr:y>
    </cdr:to>
    <cdr:sp macro="" textlink="">
      <cdr:nvSpPr>
        <cdr:cNvPr id="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8398" y="1617685"/>
          <a:ext cx="2835387" cy="7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dash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0.79738</cdr:x>
      <cdr:y>0.68855</cdr:y>
    </cdr:from>
    <cdr:to>
      <cdr:x>0.98795</cdr:x>
      <cdr:y>0.77406</cdr:y>
    </cdr:to>
    <cdr:sp macro="" textlink="">
      <cdr:nvSpPr>
        <cdr:cNvPr id="3" name="Text Box 3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9195" y="1508441"/>
          <a:ext cx="809999" cy="18733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do mar</a:t>
          </a:r>
        </a:p>
      </cdr:txBody>
    </cdr:sp>
  </cdr:relSizeAnchor>
  <cdr:relSizeAnchor xmlns:cdr="http://schemas.openxmlformats.org/drawingml/2006/chartDrawing">
    <cdr:from>
      <cdr:x>0.74093</cdr:x>
      <cdr:y>0.723</cdr:y>
    </cdr:from>
    <cdr:to>
      <cdr:x>0.77924</cdr:x>
      <cdr:y>0.72463</cdr:y>
    </cdr:to>
    <cdr:sp macro="" textlink="">
      <cdr:nvSpPr>
        <cdr:cNvPr id="4" name="Line 30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149265" y="1583923"/>
          <a:ext cx="162833" cy="35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6600"/>
          </a:solidFill>
          <a:prstDash val="sysDot"/>
          <a:round/>
          <a:headEnd/>
          <a:tailEnd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6"/>
  <sheetViews>
    <sheetView tabSelected="1" workbookViewId="0"/>
  </sheetViews>
  <sheetFormatPr defaultRowHeight="12.75" x14ac:dyDescent="0.2"/>
  <cols>
    <col min="3" max="3" width="9.140625" customWidth="1"/>
  </cols>
  <sheetData>
    <row r="1" spans="2:3" ht="13.5" thickBot="1" x14ac:dyDescent="0.25"/>
    <row r="2" spans="2:3" ht="13.5" thickBot="1" x14ac:dyDescent="0.25">
      <c r="B2" s="149" t="s">
        <v>21</v>
      </c>
      <c r="C2" s="150"/>
    </row>
    <row r="3" spans="2:3" ht="13.5" thickBot="1" x14ac:dyDescent="0.25">
      <c r="B3" s="147" t="s">
        <v>33</v>
      </c>
      <c r="C3" s="148"/>
    </row>
    <row r="4" spans="2:3" ht="13.5" thickBot="1" x14ac:dyDescent="0.25">
      <c r="B4" s="26" t="s">
        <v>8</v>
      </c>
      <c r="C4" s="26" t="s">
        <v>22</v>
      </c>
    </row>
    <row r="5" spans="2:3" x14ac:dyDescent="0.2">
      <c r="B5" s="27">
        <v>1</v>
      </c>
      <c r="C5" s="34"/>
    </row>
    <row r="6" spans="2:3" x14ac:dyDescent="0.2">
      <c r="B6" s="28">
        <v>2</v>
      </c>
      <c r="C6" s="35"/>
    </row>
    <row r="7" spans="2:3" x14ac:dyDescent="0.2">
      <c r="B7" s="28">
        <v>5</v>
      </c>
      <c r="C7" s="35"/>
    </row>
    <row r="8" spans="2:3" x14ac:dyDescent="0.2">
      <c r="B8" s="28">
        <v>6</v>
      </c>
      <c r="C8" s="35">
        <v>24</v>
      </c>
    </row>
    <row r="9" spans="2:3" x14ac:dyDescent="0.2">
      <c r="B9" s="28">
        <v>7</v>
      </c>
      <c r="C9" s="35"/>
    </row>
    <row r="10" spans="2:3" x14ac:dyDescent="0.2">
      <c r="B10" s="28">
        <v>8</v>
      </c>
      <c r="C10" s="35"/>
    </row>
    <row r="11" spans="2:3" x14ac:dyDescent="0.2">
      <c r="B11" s="28">
        <v>9</v>
      </c>
      <c r="C11" s="35">
        <v>24</v>
      </c>
    </row>
    <row r="12" spans="2:3" x14ac:dyDescent="0.2">
      <c r="B12" s="28">
        <v>12</v>
      </c>
      <c r="C12" s="35"/>
    </row>
    <row r="13" spans="2:3" x14ac:dyDescent="0.2">
      <c r="B13" s="28">
        <v>13</v>
      </c>
      <c r="C13" s="35"/>
    </row>
    <row r="14" spans="2:3" x14ac:dyDescent="0.2">
      <c r="B14" s="28">
        <v>14</v>
      </c>
      <c r="C14" s="35"/>
    </row>
    <row r="15" spans="2:3" x14ac:dyDescent="0.2">
      <c r="B15" s="28">
        <v>15</v>
      </c>
      <c r="C15" s="35">
        <v>24</v>
      </c>
    </row>
    <row r="16" spans="2:3" x14ac:dyDescent="0.2">
      <c r="B16" s="28">
        <v>16</v>
      </c>
      <c r="C16" s="35">
        <v>24</v>
      </c>
    </row>
    <row r="17" spans="2:3" x14ac:dyDescent="0.2">
      <c r="B17" s="28">
        <v>19</v>
      </c>
      <c r="C17" s="35"/>
    </row>
    <row r="18" spans="2:3" x14ac:dyDescent="0.2">
      <c r="B18" s="28">
        <v>20</v>
      </c>
      <c r="C18" s="35">
        <v>23</v>
      </c>
    </row>
    <row r="19" spans="2:3" x14ac:dyDescent="0.2">
      <c r="B19" s="28">
        <v>21</v>
      </c>
      <c r="C19" s="35"/>
    </row>
    <row r="20" spans="2:3" x14ac:dyDescent="0.2">
      <c r="B20" s="28">
        <v>22</v>
      </c>
      <c r="C20" s="35"/>
    </row>
    <row r="21" spans="2:3" x14ac:dyDescent="0.2">
      <c r="B21" s="28">
        <v>23</v>
      </c>
      <c r="C21" s="35">
        <v>23</v>
      </c>
    </row>
    <row r="22" spans="2:3" x14ac:dyDescent="0.2">
      <c r="B22" s="28">
        <v>26</v>
      </c>
      <c r="C22" s="35"/>
    </row>
    <row r="23" spans="2:3" x14ac:dyDescent="0.2">
      <c r="B23" s="28">
        <v>27</v>
      </c>
      <c r="C23" s="35">
        <v>23</v>
      </c>
    </row>
    <row r="24" spans="2:3" x14ac:dyDescent="0.2">
      <c r="B24" s="28">
        <v>28</v>
      </c>
      <c r="C24" s="35">
        <v>23</v>
      </c>
    </row>
    <row r="25" spans="2:3" x14ac:dyDescent="0.2">
      <c r="B25" s="28">
        <v>29</v>
      </c>
      <c r="C25" s="35"/>
    </row>
    <row r="26" spans="2:3" ht="13.5" thickBot="1" x14ac:dyDescent="0.25">
      <c r="B26" s="28">
        <v>30</v>
      </c>
      <c r="C26" s="35"/>
    </row>
    <row r="27" spans="2:3" x14ac:dyDescent="0.2">
      <c r="B27" s="7" t="s">
        <v>1</v>
      </c>
      <c r="C27" s="24">
        <f>AVERAGE(C5:C26)</f>
        <v>23.5</v>
      </c>
    </row>
    <row r="28" spans="2:3" x14ac:dyDescent="0.2">
      <c r="B28" s="4" t="s">
        <v>2</v>
      </c>
      <c r="C28" s="21">
        <f>STDEV(C5:C26)</f>
        <v>0.53452248382484879</v>
      </c>
    </row>
    <row r="29" spans="2:3" ht="13.5" thickBot="1" x14ac:dyDescent="0.25">
      <c r="B29" s="18" t="s">
        <v>3</v>
      </c>
      <c r="C29" s="23">
        <f>CONFIDENCE(0.05,C28,C27)</f>
        <v>0.21844904520330952</v>
      </c>
    </row>
    <row r="31" spans="2:3" ht="13.5" thickBot="1" x14ac:dyDescent="0.25"/>
    <row r="32" spans="2:3" ht="13.5" thickBot="1" x14ac:dyDescent="0.25">
      <c r="B32" s="149" t="s">
        <v>21</v>
      </c>
      <c r="C32" s="150"/>
    </row>
    <row r="33" spans="2:3" ht="13.5" thickBot="1" x14ac:dyDescent="0.25">
      <c r="B33" s="147" t="s">
        <v>26</v>
      </c>
      <c r="C33" s="148"/>
    </row>
    <row r="34" spans="2:3" ht="13.5" thickBot="1" x14ac:dyDescent="0.25">
      <c r="B34" s="26" t="s">
        <v>8</v>
      </c>
      <c r="C34" s="26" t="s">
        <v>22</v>
      </c>
    </row>
    <row r="35" spans="2:3" x14ac:dyDescent="0.2">
      <c r="B35" s="27">
        <v>3</v>
      </c>
      <c r="C35" s="34"/>
    </row>
    <row r="36" spans="2:3" x14ac:dyDescent="0.2">
      <c r="B36" s="28">
        <v>6</v>
      </c>
      <c r="C36" s="35"/>
    </row>
    <row r="37" spans="2:3" x14ac:dyDescent="0.2">
      <c r="B37" s="28">
        <v>7</v>
      </c>
      <c r="C37" s="35"/>
    </row>
    <row r="38" spans="2:3" x14ac:dyDescent="0.2">
      <c r="B38" s="28">
        <v>10</v>
      </c>
      <c r="C38" s="35"/>
    </row>
    <row r="39" spans="2:3" x14ac:dyDescent="0.2">
      <c r="B39" s="28">
        <v>11</v>
      </c>
      <c r="C39" s="35">
        <v>23</v>
      </c>
    </row>
    <row r="40" spans="2:3" x14ac:dyDescent="0.2">
      <c r="B40" s="28">
        <v>12</v>
      </c>
      <c r="C40" s="35">
        <v>22</v>
      </c>
    </row>
    <row r="41" spans="2:3" x14ac:dyDescent="0.2">
      <c r="B41" s="28">
        <v>13</v>
      </c>
      <c r="C41" s="35">
        <v>22</v>
      </c>
    </row>
    <row r="42" spans="2:3" x14ac:dyDescent="0.2">
      <c r="B42" s="28">
        <v>14</v>
      </c>
      <c r="C42" s="35">
        <v>22</v>
      </c>
    </row>
    <row r="43" spans="2:3" x14ac:dyDescent="0.2">
      <c r="B43" s="28">
        <v>17</v>
      </c>
      <c r="C43" s="35">
        <v>22</v>
      </c>
    </row>
    <row r="44" spans="2:3" x14ac:dyDescent="0.2">
      <c r="B44" s="28">
        <v>18</v>
      </c>
      <c r="C44" s="35">
        <v>22</v>
      </c>
    </row>
    <row r="45" spans="2:3" x14ac:dyDescent="0.2">
      <c r="B45" s="28">
        <v>19</v>
      </c>
      <c r="C45" s="35">
        <v>22</v>
      </c>
    </row>
    <row r="46" spans="2:3" x14ac:dyDescent="0.2">
      <c r="B46" s="28">
        <v>20</v>
      </c>
      <c r="C46" s="35">
        <v>22</v>
      </c>
    </row>
    <row r="47" spans="2:3" x14ac:dyDescent="0.2">
      <c r="B47" s="28">
        <v>21</v>
      </c>
      <c r="C47" s="35">
        <v>21</v>
      </c>
    </row>
    <row r="48" spans="2:3" x14ac:dyDescent="0.2">
      <c r="B48" s="28">
        <v>24</v>
      </c>
      <c r="C48" s="35">
        <v>21</v>
      </c>
    </row>
    <row r="49" spans="2:3" x14ac:dyDescent="0.2">
      <c r="B49" s="28">
        <v>25</v>
      </c>
      <c r="C49" s="35">
        <v>21</v>
      </c>
    </row>
    <row r="50" spans="2:3" x14ac:dyDescent="0.2">
      <c r="B50" s="28">
        <v>26</v>
      </c>
      <c r="C50" s="35">
        <v>21</v>
      </c>
    </row>
    <row r="51" spans="2:3" x14ac:dyDescent="0.2">
      <c r="B51" s="28">
        <v>27</v>
      </c>
      <c r="C51" s="35">
        <v>21</v>
      </c>
    </row>
    <row r="52" spans="2:3" x14ac:dyDescent="0.2">
      <c r="B52" s="28">
        <v>28</v>
      </c>
      <c r="C52" s="35"/>
    </row>
    <row r="53" spans="2:3" ht="13.5" thickBot="1" x14ac:dyDescent="0.25">
      <c r="B53" s="28">
        <v>31</v>
      </c>
      <c r="C53" s="35"/>
    </row>
    <row r="54" spans="2:3" x14ac:dyDescent="0.2">
      <c r="B54" s="7" t="s">
        <v>1</v>
      </c>
      <c r="C54" s="24">
        <f>AVERAGE(C35:C53)</f>
        <v>21.692307692307693</v>
      </c>
    </row>
    <row r="55" spans="2:3" x14ac:dyDescent="0.2">
      <c r="B55" s="4" t="s">
        <v>2</v>
      </c>
      <c r="C55" s="21">
        <f>STDEV(C35:C53)</f>
        <v>0.63042517195611514</v>
      </c>
    </row>
    <row r="56" spans="2:3" ht="13.5" thickBot="1" x14ac:dyDescent="0.25">
      <c r="B56" s="18" t="s">
        <v>3</v>
      </c>
      <c r="C56" s="23">
        <f>CONFIDENCE(0.05,C55,C54)</f>
        <v>0.26963234526415453</v>
      </c>
    </row>
    <row r="58" spans="2:3" ht="13.5" thickBot="1" x14ac:dyDescent="0.25"/>
    <row r="59" spans="2:3" ht="13.5" thickBot="1" x14ac:dyDescent="0.25">
      <c r="B59" s="149" t="s">
        <v>21</v>
      </c>
      <c r="C59" s="150"/>
    </row>
    <row r="60" spans="2:3" ht="13.5" thickBot="1" x14ac:dyDescent="0.25">
      <c r="B60" s="147" t="s">
        <v>42</v>
      </c>
      <c r="C60" s="148"/>
    </row>
    <row r="61" spans="2:3" ht="13.5" thickBot="1" x14ac:dyDescent="0.25">
      <c r="B61" s="26" t="s">
        <v>8</v>
      </c>
      <c r="C61" s="26" t="s">
        <v>22</v>
      </c>
    </row>
    <row r="62" spans="2:3" ht="13.5" thickBot="1" x14ac:dyDescent="0.25">
      <c r="B62" s="27">
        <v>1</v>
      </c>
      <c r="C62" s="34">
        <v>20</v>
      </c>
    </row>
    <row r="63" spans="2:3" ht="13.5" thickBot="1" x14ac:dyDescent="0.25">
      <c r="B63" s="28">
        <v>2</v>
      </c>
      <c r="C63" s="34">
        <v>20</v>
      </c>
    </row>
    <row r="64" spans="2:3" ht="13.5" thickBot="1" x14ac:dyDescent="0.25">
      <c r="B64" s="28">
        <v>3</v>
      </c>
      <c r="C64" s="34">
        <v>20</v>
      </c>
    </row>
    <row r="65" spans="2:3" ht="13.5" thickBot="1" x14ac:dyDescent="0.25">
      <c r="B65" s="28">
        <v>4</v>
      </c>
      <c r="C65" s="34">
        <v>20</v>
      </c>
    </row>
    <row r="66" spans="2:3" x14ac:dyDescent="0.2">
      <c r="B66" s="28">
        <v>7</v>
      </c>
      <c r="C66" s="34">
        <v>20</v>
      </c>
    </row>
    <row r="67" spans="2:3" x14ac:dyDescent="0.2">
      <c r="B67" s="28">
        <v>8</v>
      </c>
      <c r="C67" s="35">
        <v>19</v>
      </c>
    </row>
    <row r="68" spans="2:3" x14ac:dyDescent="0.2">
      <c r="B68" s="28">
        <v>9</v>
      </c>
      <c r="C68" s="35">
        <v>19</v>
      </c>
    </row>
    <row r="69" spans="2:3" x14ac:dyDescent="0.2">
      <c r="B69" s="28">
        <v>10</v>
      </c>
      <c r="C69" s="35">
        <v>19</v>
      </c>
    </row>
    <row r="70" spans="2:3" x14ac:dyDescent="0.2">
      <c r="B70" s="28">
        <v>11</v>
      </c>
      <c r="C70" s="35">
        <v>19</v>
      </c>
    </row>
    <row r="71" spans="2:3" x14ac:dyDescent="0.2">
      <c r="B71" s="28">
        <v>14</v>
      </c>
      <c r="C71" s="35">
        <v>19</v>
      </c>
    </row>
    <row r="72" spans="2:3" x14ac:dyDescent="0.2">
      <c r="B72" s="28">
        <v>15</v>
      </c>
      <c r="C72" s="35">
        <v>19</v>
      </c>
    </row>
    <row r="73" spans="2:3" x14ac:dyDescent="0.2">
      <c r="B73" s="28">
        <v>196</v>
      </c>
      <c r="C73" s="35">
        <v>19</v>
      </c>
    </row>
    <row r="74" spans="2:3" x14ac:dyDescent="0.2">
      <c r="B74" s="28">
        <v>17</v>
      </c>
      <c r="C74" s="35">
        <v>19</v>
      </c>
    </row>
    <row r="75" spans="2:3" x14ac:dyDescent="0.2">
      <c r="B75" s="28">
        <v>18</v>
      </c>
      <c r="C75" s="35">
        <v>19</v>
      </c>
    </row>
    <row r="76" spans="2:3" x14ac:dyDescent="0.2">
      <c r="B76" s="28">
        <v>21</v>
      </c>
      <c r="C76" s="35"/>
    </row>
    <row r="77" spans="2:3" x14ac:dyDescent="0.2">
      <c r="B77" s="28">
        <v>22</v>
      </c>
      <c r="C77" s="35"/>
    </row>
    <row r="78" spans="2:3" x14ac:dyDescent="0.2">
      <c r="B78" s="28">
        <v>23</v>
      </c>
      <c r="C78" s="35"/>
    </row>
    <row r="79" spans="2:3" x14ac:dyDescent="0.2">
      <c r="B79" s="28">
        <v>24</v>
      </c>
      <c r="C79" s="35"/>
    </row>
    <row r="80" spans="2:3" x14ac:dyDescent="0.2">
      <c r="B80" s="28">
        <v>25</v>
      </c>
      <c r="C80" s="35"/>
    </row>
    <row r="81" spans="2:3" x14ac:dyDescent="0.2">
      <c r="B81" s="28">
        <v>28</v>
      </c>
      <c r="C81" s="35"/>
    </row>
    <row r="82" spans="2:3" x14ac:dyDescent="0.2">
      <c r="B82" s="28">
        <v>29</v>
      </c>
      <c r="C82" s="35"/>
    </row>
    <row r="83" spans="2:3" ht="13.5" thickBot="1" x14ac:dyDescent="0.25">
      <c r="B83" s="28">
        <v>30</v>
      </c>
      <c r="C83" s="35"/>
    </row>
    <row r="84" spans="2:3" x14ac:dyDescent="0.2">
      <c r="B84" s="7" t="s">
        <v>1</v>
      </c>
      <c r="C84" s="24">
        <f>AVERAGE(C62:C83)</f>
        <v>19.357142857142858</v>
      </c>
    </row>
    <row r="85" spans="2:3" x14ac:dyDescent="0.2">
      <c r="B85" s="4" t="s">
        <v>2</v>
      </c>
      <c r="C85" s="21">
        <f>STDEV(C62:C83)</f>
        <v>0.4972451580988469</v>
      </c>
    </row>
    <row r="86" spans="2:3" ht="13.5" thickBot="1" x14ac:dyDescent="0.25">
      <c r="B86" s="18" t="s">
        <v>3</v>
      </c>
      <c r="C86" s="23">
        <f>CONFIDENCE(0.05,C85,C84)</f>
        <v>0.22358458270863807</v>
      </c>
    </row>
  </sheetData>
  <mergeCells count="6">
    <mergeCell ref="B60:C60"/>
    <mergeCell ref="B2:C2"/>
    <mergeCell ref="B3:C3"/>
    <mergeCell ref="B32:C32"/>
    <mergeCell ref="B33:C33"/>
    <mergeCell ref="B59:C5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12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6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108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7</v>
      </c>
      <c r="C4" s="91" t="s">
        <v>106</v>
      </c>
      <c r="D4" s="115"/>
      <c r="E4" s="90" t="s">
        <v>1</v>
      </c>
      <c r="F4" s="113">
        <f>C12</f>
        <v>7.9</v>
      </c>
      <c r="G4" s="113"/>
      <c r="H4" s="113"/>
      <c r="I4" s="113"/>
      <c r="K4" s="116" t="s">
        <v>16</v>
      </c>
      <c r="L4" s="91" t="s">
        <v>106</v>
      </c>
      <c r="M4" s="115"/>
      <c r="N4" s="90" t="s">
        <v>1</v>
      </c>
      <c r="O4" s="113">
        <f>L12</f>
        <v>14.725000000000001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0.72327956789427816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0.41932485418030424</v>
      </c>
    </row>
    <row r="6" spans="2:15" ht="13.5" thickBot="1" x14ac:dyDescent="0.25">
      <c r="B6" s="181"/>
      <c r="C6" s="200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0.41093080600795301</v>
      </c>
    </row>
    <row r="7" spans="2:15" x14ac:dyDescent="0.2">
      <c r="B7" s="135">
        <v>9</v>
      </c>
      <c r="C7" s="136">
        <v>7.01</v>
      </c>
      <c r="D7" s="109"/>
      <c r="E7" s="87" t="s">
        <v>10</v>
      </c>
      <c r="F7" s="108">
        <f>MAX(C7:C10)</f>
        <v>8.57</v>
      </c>
      <c r="G7" s="108"/>
      <c r="H7" s="108"/>
      <c r="I7" s="108"/>
      <c r="K7" s="135">
        <v>9</v>
      </c>
      <c r="L7" s="112">
        <v>15.3</v>
      </c>
      <c r="M7" s="109"/>
      <c r="N7" s="87" t="s">
        <v>10</v>
      </c>
      <c r="O7" s="108">
        <f>MAX(L7:L10)</f>
        <v>15.3</v>
      </c>
    </row>
    <row r="8" spans="2:15" x14ac:dyDescent="0.2">
      <c r="B8" s="133">
        <v>12</v>
      </c>
      <c r="C8" s="134">
        <v>7.62</v>
      </c>
      <c r="D8" s="109"/>
      <c r="E8" s="87" t="s">
        <v>11</v>
      </c>
      <c r="F8" s="108">
        <f>MIN(C7:C10)</f>
        <v>7.01</v>
      </c>
      <c r="G8" s="108"/>
      <c r="H8" s="108"/>
      <c r="I8" s="108"/>
      <c r="K8" s="133">
        <v>12</v>
      </c>
      <c r="L8" s="110">
        <v>14.7</v>
      </c>
      <c r="M8" s="109"/>
      <c r="N8" s="87" t="s">
        <v>11</v>
      </c>
      <c r="O8" s="108">
        <f>MIN(L7:L10)</f>
        <v>14.3</v>
      </c>
    </row>
    <row r="9" spans="2:15" ht="13.5" thickBot="1" x14ac:dyDescent="0.25">
      <c r="B9" s="133">
        <v>19</v>
      </c>
      <c r="C9" s="134">
        <v>8.57</v>
      </c>
      <c r="D9" s="109"/>
      <c r="E9" s="89" t="s">
        <v>12</v>
      </c>
      <c r="F9" s="111">
        <f>F7-F8</f>
        <v>1.5600000000000005</v>
      </c>
      <c r="G9" s="108"/>
      <c r="H9" s="108"/>
      <c r="I9" s="108"/>
      <c r="K9" s="133">
        <v>19</v>
      </c>
      <c r="L9" s="110">
        <v>14.6</v>
      </c>
      <c r="M9" s="109"/>
      <c r="N9" s="89" t="s">
        <v>12</v>
      </c>
      <c r="O9" s="111">
        <f>O7-O8</f>
        <v>1</v>
      </c>
    </row>
    <row r="10" spans="2:15" ht="13.5" thickBot="1" x14ac:dyDescent="0.25">
      <c r="B10" s="131">
        <v>26</v>
      </c>
      <c r="C10" s="132">
        <v>8.4</v>
      </c>
      <c r="D10" s="109"/>
      <c r="K10" s="131">
        <v>26</v>
      </c>
      <c r="L10" s="123">
        <v>14.3</v>
      </c>
      <c r="M10" s="109"/>
    </row>
    <row r="11" spans="2:15" ht="13.5" thickBot="1" x14ac:dyDescent="0.25">
      <c r="B11" s="75" t="s">
        <v>0</v>
      </c>
      <c r="C11" s="107">
        <f>COUNTIF(C7:C10,"&gt;0")</f>
        <v>4</v>
      </c>
      <c r="D11" s="105"/>
      <c r="K11" s="75" t="s">
        <v>0</v>
      </c>
      <c r="L11" s="130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7.9</v>
      </c>
      <c r="D12" s="102"/>
      <c r="K12" s="73" t="s">
        <v>1</v>
      </c>
      <c r="L12" s="104">
        <f>AVERAGE(L7:L10)</f>
        <v>14.725000000000001</v>
      </c>
      <c r="M12" s="102"/>
    </row>
    <row r="13" spans="2:15" x14ac:dyDescent="0.2">
      <c r="B13" s="71" t="s">
        <v>2</v>
      </c>
      <c r="C13" s="103">
        <f>STDEV(C7:C10)</f>
        <v>0.72327956789427816</v>
      </c>
      <c r="D13" s="102"/>
      <c r="K13" s="71" t="s">
        <v>2</v>
      </c>
      <c r="L13" s="103">
        <f>STDEV(L7:L10)</f>
        <v>0.41932485418030424</v>
      </c>
      <c r="M13" s="102"/>
    </row>
    <row r="14" spans="2:15" ht="13.5" thickBot="1" x14ac:dyDescent="0.25">
      <c r="B14" s="69" t="s">
        <v>3</v>
      </c>
      <c r="C14" s="101" t="e">
        <f>CONFIDENCE(0.05,C76,C74)</f>
        <v>#REF!</v>
      </c>
      <c r="D14" s="99"/>
      <c r="K14" s="69" t="s">
        <v>3</v>
      </c>
      <c r="L14" s="100">
        <f>CONFIDENCE(0.05,L13,L11)</f>
        <v>0.41093080600795301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105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7</v>
      </c>
      <c r="C25" s="91" t="s">
        <v>103</v>
      </c>
      <c r="D25" s="115"/>
      <c r="E25" s="90" t="s">
        <v>1</v>
      </c>
      <c r="F25" s="113">
        <f>C33</f>
        <v>8.8649999999999984</v>
      </c>
      <c r="G25" s="113"/>
      <c r="H25" s="113"/>
      <c r="I25" s="113"/>
      <c r="K25" s="116" t="s">
        <v>16</v>
      </c>
      <c r="L25" s="91" t="s">
        <v>102</v>
      </c>
      <c r="M25" s="115"/>
      <c r="N25" s="90" t="s">
        <v>1</v>
      </c>
      <c r="O25" s="113">
        <f>L33</f>
        <v>14.692499999999999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0.49047595931571031</v>
      </c>
      <c r="G26" s="113"/>
      <c r="H26" s="113"/>
      <c r="I26" s="113"/>
      <c r="K26" s="188" t="s">
        <v>8</v>
      </c>
      <c r="L26" s="199" t="s">
        <v>79</v>
      </c>
      <c r="M26" s="114"/>
      <c r="N26" s="87" t="s">
        <v>9</v>
      </c>
      <c r="O26" s="113">
        <f>L34</f>
        <v>0.41580243706196235</v>
      </c>
    </row>
    <row r="27" spans="2:15" ht="13.5" thickBot="1" x14ac:dyDescent="0.25">
      <c r="B27" s="181"/>
      <c r="C27" s="200"/>
      <c r="D27" s="105"/>
      <c r="E27" s="87" t="s">
        <v>3</v>
      </c>
      <c r="F27" s="113"/>
      <c r="G27" s="113"/>
      <c r="H27" s="113"/>
      <c r="I27" s="113"/>
      <c r="K27" s="189"/>
      <c r="L27" s="200"/>
      <c r="M27" s="105"/>
      <c r="N27" s="87" t="s">
        <v>3</v>
      </c>
      <c r="O27" s="113">
        <f>L35</f>
        <v>0.40747890066271431</v>
      </c>
    </row>
    <row r="28" spans="2:15" x14ac:dyDescent="0.2">
      <c r="B28" s="77">
        <v>7</v>
      </c>
      <c r="C28" s="112">
        <v>9.3699999999999992</v>
      </c>
      <c r="D28" s="109"/>
      <c r="E28" s="87" t="s">
        <v>10</v>
      </c>
      <c r="F28" s="108">
        <f>MAX(C28:C31)</f>
        <v>9.3699999999999992</v>
      </c>
      <c r="G28" s="108"/>
      <c r="H28" s="108"/>
      <c r="I28" s="108"/>
      <c r="K28" s="77">
        <v>7</v>
      </c>
      <c r="L28" s="112">
        <v>14.37</v>
      </c>
      <c r="M28" s="109"/>
      <c r="N28" s="87" t="s">
        <v>10</v>
      </c>
      <c r="O28" s="108">
        <f>MAX(L28:L31)</f>
        <v>15.3</v>
      </c>
    </row>
    <row r="29" spans="2:15" x14ac:dyDescent="0.2">
      <c r="B29" s="77">
        <v>13</v>
      </c>
      <c r="C29" s="110">
        <v>9.18</v>
      </c>
      <c r="D29" s="109"/>
      <c r="E29" s="87" t="s">
        <v>11</v>
      </c>
      <c r="F29" s="108">
        <f>MIN(C28:C31)</f>
        <v>8.33</v>
      </c>
      <c r="G29" s="108"/>
      <c r="H29" s="108"/>
      <c r="I29" s="108"/>
      <c r="K29" s="77">
        <v>13</v>
      </c>
      <c r="L29" s="110">
        <v>14.5</v>
      </c>
      <c r="M29" s="109"/>
      <c r="N29" s="87" t="s">
        <v>11</v>
      </c>
      <c r="O29" s="108">
        <f>MIN(L28:L31)</f>
        <v>14.37</v>
      </c>
    </row>
    <row r="30" spans="2:15" ht="13.5" thickBot="1" x14ac:dyDescent="0.25">
      <c r="B30" s="77">
        <v>14</v>
      </c>
      <c r="C30" s="110">
        <v>8.58</v>
      </c>
      <c r="D30" s="109"/>
      <c r="E30" s="89" t="s">
        <v>12</v>
      </c>
      <c r="F30" s="111">
        <f>F28-F29</f>
        <v>1.0399999999999991</v>
      </c>
      <c r="G30" s="108"/>
      <c r="H30" s="108"/>
      <c r="I30" s="108"/>
      <c r="K30" s="77">
        <v>14</v>
      </c>
      <c r="L30" s="110">
        <v>14.6</v>
      </c>
      <c r="M30" s="109"/>
      <c r="N30" s="89" t="s">
        <v>12</v>
      </c>
      <c r="O30" s="111">
        <f>O28-O29</f>
        <v>0.93000000000000149</v>
      </c>
    </row>
    <row r="31" spans="2:15" ht="13.5" thickBot="1" x14ac:dyDescent="0.25">
      <c r="B31" s="77">
        <v>17</v>
      </c>
      <c r="C31" s="123">
        <v>8.33</v>
      </c>
      <c r="D31" s="109"/>
      <c r="G31" s="108"/>
      <c r="H31" s="108"/>
      <c r="I31" s="108"/>
      <c r="K31" s="77">
        <v>17</v>
      </c>
      <c r="L31" s="123">
        <v>15.3</v>
      </c>
      <c r="M31" s="109"/>
    </row>
    <row r="32" spans="2:15" ht="13.5" thickBot="1" x14ac:dyDescent="0.25">
      <c r="B32" s="75" t="s">
        <v>0</v>
      </c>
      <c r="C32" s="107">
        <f>COUNTIF(C28:C31,"&gt;0")</f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8.8649999999999984</v>
      </c>
      <c r="D33" s="102"/>
      <c r="K33" s="73" t="s">
        <v>1</v>
      </c>
      <c r="L33" s="104">
        <f>AVERAGE(L28:L31)</f>
        <v>14.692499999999999</v>
      </c>
      <c r="M33" s="102"/>
    </row>
    <row r="34" spans="2:15" x14ac:dyDescent="0.2">
      <c r="B34" s="71" t="s">
        <v>2</v>
      </c>
      <c r="C34" s="103">
        <f>STDEV(C28:C31)</f>
        <v>0.49047595931571031</v>
      </c>
      <c r="D34" s="102"/>
      <c r="K34" s="71" t="s">
        <v>2</v>
      </c>
      <c r="L34" s="103">
        <f>STDEV(L28:L31)</f>
        <v>0.41580243706196235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0.40747890066271431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101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7</v>
      </c>
      <c r="C40" s="91" t="s">
        <v>99</v>
      </c>
      <c r="D40" s="115"/>
      <c r="E40" s="90" t="s">
        <v>1</v>
      </c>
      <c r="F40" s="113">
        <f>C49</f>
        <v>8.34</v>
      </c>
      <c r="G40" s="113"/>
      <c r="H40" s="113"/>
      <c r="I40" s="113"/>
      <c r="K40" s="116" t="s">
        <v>16</v>
      </c>
      <c r="L40" s="91" t="s">
        <v>60</v>
      </c>
      <c r="M40" s="115"/>
      <c r="N40" s="90" t="s">
        <v>1</v>
      </c>
      <c r="O40" s="113">
        <f>L49</f>
        <v>16.580000000000002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0.30757112998459435</v>
      </c>
      <c r="G41" s="113"/>
      <c r="H41" s="113"/>
      <c r="I41" s="113"/>
      <c r="K41" s="188" t="s">
        <v>8</v>
      </c>
      <c r="L41" s="199" t="s">
        <v>79</v>
      </c>
      <c r="M41" s="114"/>
      <c r="N41" s="87" t="s">
        <v>9</v>
      </c>
      <c r="O41" s="113">
        <f>L50</f>
        <v>1.5562776101968436</v>
      </c>
    </row>
    <row r="42" spans="2:15" ht="13.5" thickBot="1" x14ac:dyDescent="0.25">
      <c r="B42" s="181"/>
      <c r="C42" s="200"/>
      <c r="D42" s="105"/>
      <c r="E42" s="87" t="s">
        <v>3</v>
      </c>
      <c r="F42" s="113"/>
      <c r="G42" s="113"/>
      <c r="H42" s="113"/>
      <c r="I42" s="113"/>
      <c r="K42" s="189"/>
      <c r="L42" s="200"/>
      <c r="M42" s="105"/>
      <c r="N42" s="87" t="s">
        <v>3</v>
      </c>
      <c r="O42" s="113">
        <f>L51</f>
        <v>1.3641124047321878</v>
      </c>
    </row>
    <row r="43" spans="2:15" x14ac:dyDescent="0.2">
      <c r="B43" s="77">
        <v>2</v>
      </c>
      <c r="C43" s="112">
        <v>8.8800000000000008</v>
      </c>
      <c r="D43" s="109"/>
      <c r="E43" s="87" t="s">
        <v>10</v>
      </c>
      <c r="F43" s="108">
        <f>MAX(C43:C47)</f>
        <v>8.8800000000000008</v>
      </c>
      <c r="G43" s="108"/>
      <c r="H43" s="108"/>
      <c r="I43" s="108"/>
      <c r="K43" s="77">
        <v>2</v>
      </c>
      <c r="L43" s="112">
        <v>15.4</v>
      </c>
      <c r="M43" s="109"/>
      <c r="N43" s="87" t="s">
        <v>10</v>
      </c>
      <c r="O43" s="108">
        <f>MAX(L43:L47)</f>
        <v>19.2</v>
      </c>
    </row>
    <row r="44" spans="2:15" x14ac:dyDescent="0.2">
      <c r="B44" s="77">
        <v>10</v>
      </c>
      <c r="C44" s="110">
        <v>8.14</v>
      </c>
      <c r="D44" s="109"/>
      <c r="E44" s="87" t="s">
        <v>11</v>
      </c>
      <c r="F44" s="108">
        <f>MIN(C43:C47)</f>
        <v>8.14</v>
      </c>
      <c r="G44" s="108"/>
      <c r="H44" s="108"/>
      <c r="I44" s="108"/>
      <c r="K44" s="77">
        <v>10</v>
      </c>
      <c r="L44" s="110">
        <v>19.2</v>
      </c>
      <c r="M44" s="109"/>
      <c r="N44" s="87" t="s">
        <v>11</v>
      </c>
      <c r="O44" s="108">
        <f>MIN(L43:L47)</f>
        <v>15.4</v>
      </c>
    </row>
    <row r="45" spans="2:15" ht="13.5" thickBot="1" x14ac:dyDescent="0.25">
      <c r="B45" s="77">
        <v>21</v>
      </c>
      <c r="C45" s="110">
        <v>8.3000000000000007</v>
      </c>
      <c r="D45" s="109"/>
      <c r="E45" s="89" t="s">
        <v>12</v>
      </c>
      <c r="F45" s="111">
        <f>F43-F44</f>
        <v>0.74000000000000021</v>
      </c>
      <c r="G45" s="108"/>
      <c r="H45" s="108"/>
      <c r="I45" s="108"/>
      <c r="K45" s="77">
        <v>21</v>
      </c>
      <c r="L45" s="110">
        <v>16.5</v>
      </c>
      <c r="M45" s="109"/>
      <c r="N45" s="89" t="s">
        <v>12</v>
      </c>
      <c r="O45" s="111">
        <f>O43-O44</f>
        <v>3.7999999999999989</v>
      </c>
    </row>
    <row r="46" spans="2:15" x14ac:dyDescent="0.2">
      <c r="B46" s="77">
        <v>30</v>
      </c>
      <c r="C46" s="110">
        <v>8.1999999999999993</v>
      </c>
      <c r="D46" s="109"/>
      <c r="K46" s="77">
        <v>30</v>
      </c>
      <c r="L46" s="110">
        <v>15.4</v>
      </c>
      <c r="M46" s="109"/>
    </row>
    <row r="47" spans="2:15" ht="13.5" thickBot="1" x14ac:dyDescent="0.25">
      <c r="B47" s="77">
        <v>31</v>
      </c>
      <c r="C47" s="123">
        <v>8.18</v>
      </c>
      <c r="D47" s="109"/>
      <c r="K47" s="77">
        <v>31</v>
      </c>
      <c r="L47" s="123">
        <v>16.399999999999999</v>
      </c>
      <c r="M47" s="109"/>
    </row>
    <row r="48" spans="2:15" ht="13.5" thickBot="1" x14ac:dyDescent="0.25">
      <c r="B48" s="75" t="s">
        <v>0</v>
      </c>
      <c r="C48" s="107">
        <f>COUNTIF(C43:C47,"&gt;0")</f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8.34</v>
      </c>
      <c r="D49" s="102"/>
      <c r="K49" s="73" t="s">
        <v>1</v>
      </c>
      <c r="L49" s="104">
        <f>AVERAGE(L43:L47)</f>
        <v>16.580000000000002</v>
      </c>
      <c r="M49" s="102"/>
    </row>
    <row r="50" spans="2:15" x14ac:dyDescent="0.2">
      <c r="B50" s="71" t="s">
        <v>2</v>
      </c>
      <c r="C50" s="103">
        <f>STDEV(C43:C47)</f>
        <v>0.30757112998459435</v>
      </c>
      <c r="D50" s="102"/>
      <c r="K50" s="71" t="s">
        <v>2</v>
      </c>
      <c r="L50" s="103">
        <f>STDEV(L43:L47)</f>
        <v>1.5562776101968436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1.3641124047321878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98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7</v>
      </c>
      <c r="C56" s="91" t="s">
        <v>96</v>
      </c>
      <c r="D56" s="115"/>
      <c r="E56" s="90" t="s">
        <v>1</v>
      </c>
      <c r="F56" s="113">
        <f>C72</f>
        <v>7.9941666666666675</v>
      </c>
      <c r="G56" s="113"/>
      <c r="H56" s="113"/>
      <c r="I56" s="113"/>
      <c r="K56" s="116" t="s">
        <v>16</v>
      </c>
      <c r="L56" s="91" t="s">
        <v>59</v>
      </c>
      <c r="M56" s="115"/>
      <c r="N56" s="90" t="s">
        <v>1</v>
      </c>
      <c r="O56" s="113">
        <f>L72</f>
        <v>18.25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0.24047144352607655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1.9547145804206474</v>
      </c>
    </row>
    <row r="58" spans="2:15" ht="13.5" thickBot="1" x14ac:dyDescent="0.25">
      <c r="B58" s="181"/>
      <c r="C58" s="200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1.1059635666973471</v>
      </c>
    </row>
    <row r="59" spans="2:15" x14ac:dyDescent="0.2">
      <c r="B59" s="82">
        <v>3</v>
      </c>
      <c r="C59" s="129">
        <v>7.82</v>
      </c>
      <c r="D59" s="109"/>
      <c r="E59" s="87" t="s">
        <v>10</v>
      </c>
      <c r="F59" s="108">
        <f>MAX(C59:C70)</f>
        <v>8.43</v>
      </c>
      <c r="G59" s="108"/>
      <c r="H59" s="108"/>
      <c r="I59" s="108"/>
      <c r="K59" s="82">
        <v>3</v>
      </c>
      <c r="L59" s="112">
        <v>22.8</v>
      </c>
      <c r="M59" s="109"/>
      <c r="N59" s="87" t="s">
        <v>10</v>
      </c>
      <c r="O59" s="108">
        <f>MAX(L59:L70)</f>
        <v>22.8</v>
      </c>
    </row>
    <row r="60" spans="2:15" x14ac:dyDescent="0.2">
      <c r="B60" s="77">
        <v>5</v>
      </c>
      <c r="C60" s="129">
        <v>7.69</v>
      </c>
      <c r="D60" s="109"/>
      <c r="E60" s="87" t="s">
        <v>11</v>
      </c>
      <c r="F60" s="108">
        <f>MIN(C59:C70)</f>
        <v>7.69</v>
      </c>
      <c r="G60" s="108"/>
      <c r="H60" s="108"/>
      <c r="I60" s="108"/>
      <c r="K60" s="77">
        <v>5</v>
      </c>
      <c r="L60" s="110">
        <v>18.5</v>
      </c>
      <c r="M60" s="109"/>
      <c r="N60" s="87" t="s">
        <v>11</v>
      </c>
      <c r="O60" s="108">
        <f>MIN(L59:L70)</f>
        <v>15.6</v>
      </c>
    </row>
    <row r="61" spans="2:15" ht="13.5" thickBot="1" x14ac:dyDescent="0.25">
      <c r="B61" s="77">
        <v>6</v>
      </c>
      <c r="C61" s="129">
        <v>7.88</v>
      </c>
      <c r="D61" s="109"/>
      <c r="E61" s="89" t="s">
        <v>12</v>
      </c>
      <c r="F61" s="111">
        <f>F59-F60</f>
        <v>0.73999999999999932</v>
      </c>
      <c r="G61" s="108"/>
      <c r="H61" s="108"/>
      <c r="I61" s="108"/>
      <c r="K61" s="77">
        <v>6</v>
      </c>
      <c r="L61" s="110">
        <v>18.600000000000001</v>
      </c>
      <c r="M61" s="109"/>
      <c r="N61" s="89" t="s">
        <v>12</v>
      </c>
      <c r="O61" s="111">
        <f>O59-O60</f>
        <v>7.2000000000000011</v>
      </c>
    </row>
    <row r="62" spans="2:15" x14ac:dyDescent="0.2">
      <c r="B62" s="77">
        <v>7</v>
      </c>
      <c r="C62" s="129">
        <v>7.88</v>
      </c>
      <c r="D62" s="109"/>
      <c r="E62" s="87"/>
      <c r="F62" s="108"/>
      <c r="G62" s="108"/>
      <c r="H62" s="108"/>
      <c r="I62" s="108"/>
      <c r="K62" s="77">
        <v>7</v>
      </c>
      <c r="L62" s="110">
        <v>18.600000000000001</v>
      </c>
      <c r="M62" s="109"/>
      <c r="N62" s="87"/>
      <c r="O62" s="108"/>
    </row>
    <row r="63" spans="2:15" x14ac:dyDescent="0.2">
      <c r="B63" s="77">
        <v>10</v>
      </c>
      <c r="C63" s="129">
        <v>8.08</v>
      </c>
      <c r="D63" s="109"/>
      <c r="E63" s="87"/>
      <c r="F63" s="108"/>
      <c r="G63" s="108"/>
      <c r="H63" s="108"/>
      <c r="I63" s="108"/>
      <c r="K63" s="77">
        <v>10</v>
      </c>
      <c r="L63" s="110">
        <v>15.6</v>
      </c>
      <c r="M63" s="109"/>
      <c r="N63" s="87"/>
      <c r="O63" s="108"/>
    </row>
    <row r="64" spans="2:15" x14ac:dyDescent="0.2">
      <c r="B64" s="77">
        <v>11</v>
      </c>
      <c r="C64" s="129">
        <v>7.78</v>
      </c>
      <c r="D64" s="109"/>
      <c r="E64" s="87"/>
      <c r="F64" s="108"/>
      <c r="G64" s="108"/>
      <c r="H64" s="108"/>
      <c r="I64" s="108"/>
      <c r="K64" s="77">
        <v>11</v>
      </c>
      <c r="L64" s="110">
        <v>16.399999999999999</v>
      </c>
      <c r="M64" s="109"/>
      <c r="N64" s="87"/>
      <c r="O64" s="108"/>
    </row>
    <row r="65" spans="2:15" x14ac:dyDescent="0.2">
      <c r="B65" s="77">
        <v>13</v>
      </c>
      <c r="C65" s="129">
        <v>7.8</v>
      </c>
      <c r="D65" s="109"/>
      <c r="E65" s="87"/>
      <c r="F65" s="108"/>
      <c r="G65" s="108"/>
      <c r="H65" s="108"/>
      <c r="I65" s="108"/>
      <c r="K65" s="77">
        <v>13</v>
      </c>
      <c r="L65" s="110">
        <v>17</v>
      </c>
      <c r="M65" s="109"/>
      <c r="N65" s="87"/>
      <c r="O65" s="108"/>
    </row>
    <row r="66" spans="2:15" x14ac:dyDescent="0.2">
      <c r="B66" s="77">
        <v>19</v>
      </c>
      <c r="C66" s="129">
        <v>8.1199999999999992</v>
      </c>
      <c r="D66" s="109"/>
      <c r="E66" s="87"/>
      <c r="F66" s="108"/>
      <c r="G66" s="108"/>
      <c r="H66" s="108"/>
      <c r="I66" s="108"/>
      <c r="K66" s="77">
        <v>19</v>
      </c>
      <c r="L66" s="110">
        <v>18.600000000000001</v>
      </c>
      <c r="M66" s="109"/>
      <c r="N66" s="87"/>
      <c r="O66" s="108"/>
    </row>
    <row r="67" spans="2:15" x14ac:dyDescent="0.2">
      <c r="B67" s="77">
        <v>20</v>
      </c>
      <c r="C67" s="129">
        <v>7.89</v>
      </c>
      <c r="D67" s="109"/>
      <c r="E67" s="87"/>
      <c r="F67" s="108"/>
      <c r="G67" s="108"/>
      <c r="H67" s="108"/>
      <c r="I67" s="108"/>
      <c r="K67" s="77">
        <v>20</v>
      </c>
      <c r="L67" s="110">
        <v>18.3</v>
      </c>
      <c r="M67" s="109"/>
      <c r="N67" s="87"/>
      <c r="O67" s="108"/>
    </row>
    <row r="68" spans="2:15" x14ac:dyDescent="0.2">
      <c r="B68" s="77">
        <v>21</v>
      </c>
      <c r="C68" s="129">
        <v>8.3699999999999992</v>
      </c>
      <c r="D68" s="109"/>
      <c r="E68" s="87"/>
      <c r="F68" s="108"/>
      <c r="G68" s="108"/>
      <c r="H68" s="108"/>
      <c r="I68" s="108"/>
      <c r="K68" s="77">
        <v>21</v>
      </c>
      <c r="L68" s="110">
        <v>18</v>
      </c>
      <c r="M68" s="109"/>
      <c r="N68" s="87"/>
      <c r="O68" s="108"/>
    </row>
    <row r="69" spans="2:15" x14ac:dyDescent="0.2">
      <c r="B69" s="77">
        <v>24</v>
      </c>
      <c r="C69" s="129">
        <v>8.19</v>
      </c>
      <c r="D69" s="109"/>
      <c r="E69" s="87"/>
      <c r="F69" s="108"/>
      <c r="G69" s="108"/>
      <c r="H69" s="108"/>
      <c r="I69" s="108"/>
      <c r="K69" s="77">
        <v>24</v>
      </c>
      <c r="L69" s="110">
        <v>20.399999999999999</v>
      </c>
      <c r="M69" s="109"/>
      <c r="N69" s="87"/>
      <c r="O69" s="108"/>
    </row>
    <row r="70" spans="2:15" ht="13.5" thickBot="1" x14ac:dyDescent="0.25">
      <c r="B70" s="77">
        <v>28</v>
      </c>
      <c r="C70" s="129">
        <v>8.43</v>
      </c>
      <c r="D70" s="109"/>
      <c r="K70" s="77">
        <v>28</v>
      </c>
      <c r="L70" s="123">
        <v>16.2</v>
      </c>
      <c r="M70" s="109"/>
    </row>
    <row r="71" spans="2:15" ht="13.5" thickBot="1" x14ac:dyDescent="0.25">
      <c r="B71" s="128" t="s">
        <v>0</v>
      </c>
      <c r="C71" s="107">
        <f>COUNTIF(C59:C70,"&gt;0")</f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7.9941666666666675</v>
      </c>
      <c r="D72" s="102"/>
      <c r="K72" s="73" t="s">
        <v>1</v>
      </c>
      <c r="L72" s="104">
        <f>AVERAGE(L59:L70)</f>
        <v>18.25</v>
      </c>
      <c r="M72" s="102"/>
    </row>
    <row r="73" spans="2:15" x14ac:dyDescent="0.2">
      <c r="B73" s="126" t="s">
        <v>2</v>
      </c>
      <c r="C73" s="103">
        <f>STDEV(C59:C70)</f>
        <v>0.24047144352607655</v>
      </c>
      <c r="D73" s="102"/>
      <c r="K73" s="71" t="s">
        <v>2</v>
      </c>
      <c r="L73" s="103">
        <f>STDEV(L59:L70)</f>
        <v>1.9547145804206474</v>
      </c>
      <c r="M73" s="102"/>
    </row>
    <row r="74" spans="2:15" ht="13.5" thickBot="1" x14ac:dyDescent="0.25">
      <c r="B74" s="125" t="s">
        <v>3</v>
      </c>
      <c r="C74" s="101" t="e">
        <f>CONFIDENCE(0.05,C142,C140)</f>
        <v>#REF!</v>
      </c>
      <c r="D74" s="99"/>
      <c r="K74" s="69" t="s">
        <v>3</v>
      </c>
      <c r="L74" s="100">
        <f>CONFIDENCE(0.05,L73,L71)</f>
        <v>1.1059635666973471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95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7</v>
      </c>
      <c r="C79" s="91" t="s">
        <v>58</v>
      </c>
      <c r="D79" s="115"/>
      <c r="E79" s="90" t="s">
        <v>1</v>
      </c>
      <c r="F79" s="113">
        <f>C91</f>
        <v>8.1062500000000011</v>
      </c>
      <c r="G79" s="113"/>
      <c r="H79" s="113"/>
      <c r="I79" s="113"/>
      <c r="K79" s="116" t="s">
        <v>16</v>
      </c>
      <c r="L79" s="91" t="s">
        <v>58</v>
      </c>
      <c r="M79" s="115"/>
      <c r="N79" s="90" t="s">
        <v>1</v>
      </c>
      <c r="O79" s="113">
        <f>L91</f>
        <v>19.299999999999997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0.64721242924671063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1.5820420799893857</v>
      </c>
    </row>
    <row r="81" spans="2:15" ht="13.5" thickBot="1" x14ac:dyDescent="0.25">
      <c r="B81" s="181"/>
      <c r="C81" s="200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1.0962790844697039</v>
      </c>
    </row>
    <row r="82" spans="2:15" x14ac:dyDescent="0.2">
      <c r="B82" s="96">
        <v>4</v>
      </c>
      <c r="C82" s="104">
        <v>8.5299999999999994</v>
      </c>
      <c r="D82" s="109"/>
      <c r="E82" s="87" t="s">
        <v>10</v>
      </c>
      <c r="F82" s="108">
        <f>MAX(C82:C89)</f>
        <v>8.77</v>
      </c>
      <c r="G82" s="108"/>
      <c r="H82" s="108"/>
      <c r="I82" s="108"/>
      <c r="K82" s="96">
        <v>4</v>
      </c>
      <c r="L82" s="112">
        <v>17.8</v>
      </c>
      <c r="M82" s="109"/>
      <c r="N82" s="87" t="s">
        <v>10</v>
      </c>
      <c r="O82" s="108">
        <f>MAX(L82:L89)</f>
        <v>21.2</v>
      </c>
    </row>
    <row r="83" spans="2:15" x14ac:dyDescent="0.2">
      <c r="B83" s="77">
        <v>5</v>
      </c>
      <c r="C83" s="103">
        <v>8.57</v>
      </c>
      <c r="D83" s="109"/>
      <c r="E83" s="87" t="s">
        <v>11</v>
      </c>
      <c r="F83" s="108">
        <f>MIN(C82:C89)</f>
        <v>7.08</v>
      </c>
      <c r="G83" s="108"/>
      <c r="H83" s="108"/>
      <c r="I83" s="108"/>
      <c r="K83" s="77">
        <v>5</v>
      </c>
      <c r="L83" s="110">
        <v>17.3</v>
      </c>
      <c r="M83" s="109"/>
      <c r="N83" s="87" t="s">
        <v>11</v>
      </c>
      <c r="O83" s="108">
        <f>MIN(L82:L89)</f>
        <v>17.3</v>
      </c>
    </row>
    <row r="84" spans="2:15" ht="13.5" thickBot="1" x14ac:dyDescent="0.25">
      <c r="B84" s="77">
        <v>8</v>
      </c>
      <c r="C84" s="103">
        <v>8.77</v>
      </c>
      <c r="D84" s="109"/>
      <c r="E84" s="89" t="s">
        <v>12</v>
      </c>
      <c r="F84" s="111">
        <f>F82-F83</f>
        <v>1.6899999999999995</v>
      </c>
      <c r="G84" s="108"/>
      <c r="H84" s="108"/>
      <c r="I84" s="108"/>
      <c r="K84" s="77">
        <v>8</v>
      </c>
      <c r="L84" s="110">
        <v>17.7</v>
      </c>
      <c r="M84" s="109"/>
      <c r="N84" s="89" t="s">
        <v>12</v>
      </c>
      <c r="O84" s="111">
        <f>O82-O83</f>
        <v>3.8999999999999986</v>
      </c>
    </row>
    <row r="85" spans="2:15" x14ac:dyDescent="0.2">
      <c r="B85" s="77">
        <v>11</v>
      </c>
      <c r="C85" s="103">
        <v>8.66</v>
      </c>
      <c r="D85" s="109"/>
      <c r="E85" s="87"/>
      <c r="F85" s="108"/>
      <c r="G85" s="108"/>
      <c r="H85" s="108"/>
      <c r="I85" s="108"/>
      <c r="K85" s="77">
        <v>11</v>
      </c>
      <c r="L85" s="110">
        <v>18.899999999999999</v>
      </c>
      <c r="M85" s="109"/>
      <c r="N85" s="87"/>
      <c r="O85" s="108"/>
    </row>
    <row r="86" spans="2:15" x14ac:dyDescent="0.2">
      <c r="B86" s="77">
        <v>16</v>
      </c>
      <c r="C86" s="103">
        <v>8.11</v>
      </c>
      <c r="D86" s="109"/>
      <c r="E86" s="87"/>
      <c r="F86" s="108"/>
      <c r="G86" s="108"/>
      <c r="H86" s="108"/>
      <c r="I86" s="108"/>
      <c r="K86" s="77">
        <v>16</v>
      </c>
      <c r="L86" s="110">
        <v>19.899999999999999</v>
      </c>
      <c r="M86" s="109"/>
      <c r="N86" s="87"/>
      <c r="O86" s="108"/>
    </row>
    <row r="87" spans="2:15" x14ac:dyDescent="0.2">
      <c r="B87" s="77">
        <v>29</v>
      </c>
      <c r="C87" s="103">
        <v>7.84</v>
      </c>
      <c r="D87" s="109"/>
      <c r="E87" s="87"/>
      <c r="F87" s="108"/>
      <c r="G87" s="108"/>
      <c r="H87" s="108"/>
      <c r="I87" s="108"/>
      <c r="K87" s="77">
        <v>29</v>
      </c>
      <c r="L87" s="110">
        <v>21</v>
      </c>
      <c r="M87" s="109"/>
      <c r="N87" s="87"/>
      <c r="O87" s="108"/>
    </row>
    <row r="88" spans="2:15" x14ac:dyDescent="0.2">
      <c r="B88" s="77">
        <v>30</v>
      </c>
      <c r="C88" s="103">
        <v>7.29</v>
      </c>
      <c r="D88" s="109"/>
      <c r="K88" s="77">
        <v>30</v>
      </c>
      <c r="L88" s="110">
        <v>21.2</v>
      </c>
      <c r="M88" s="109"/>
    </row>
    <row r="89" spans="2:15" ht="13.5" thickBot="1" x14ac:dyDescent="0.25">
      <c r="B89" s="77">
        <v>31</v>
      </c>
      <c r="C89" s="124">
        <v>7.08</v>
      </c>
      <c r="D89" s="109"/>
      <c r="K89" s="77">
        <v>31</v>
      </c>
      <c r="L89" s="123">
        <v>20.6</v>
      </c>
      <c r="M89" s="109"/>
    </row>
    <row r="90" spans="2:15" ht="13.5" thickBot="1" x14ac:dyDescent="0.25">
      <c r="B90" s="75" t="s">
        <v>0</v>
      </c>
      <c r="C90" s="107">
        <f>COUNTIF(C82:C89,"&gt;0")</f>
        <v>8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8.1062500000000011</v>
      </c>
      <c r="D91" s="102"/>
      <c r="K91" s="73" t="s">
        <v>1</v>
      </c>
      <c r="L91" s="104">
        <f>AVERAGE(L82:L89)</f>
        <v>19.299999999999997</v>
      </c>
      <c r="M91" s="102"/>
    </row>
    <row r="92" spans="2:15" x14ac:dyDescent="0.2">
      <c r="B92" s="71" t="s">
        <v>2</v>
      </c>
      <c r="C92" s="103">
        <f>STDEV(C82:C89)</f>
        <v>0.64721242924671063</v>
      </c>
      <c r="D92" s="102"/>
      <c r="K92" s="71" t="s">
        <v>2</v>
      </c>
      <c r="L92" s="103">
        <f>STDEV(L82:L89)</f>
        <v>1.5820420799893857</v>
      </c>
      <c r="M92" s="102"/>
    </row>
    <row r="93" spans="2:15" ht="13.5" thickBot="1" x14ac:dyDescent="0.25">
      <c r="B93" s="69" t="s">
        <v>3</v>
      </c>
      <c r="C93" s="101" t="e">
        <f>CONFIDENCE(0.05,#REF!,#REF!)</f>
        <v>#REF!</v>
      </c>
      <c r="D93" s="99"/>
      <c r="K93" s="69" t="s">
        <v>3</v>
      </c>
      <c r="L93" s="100">
        <f>CONFIDENCE(0.05,L92,L90)</f>
        <v>1.0962790844697039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93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7</v>
      </c>
      <c r="C98" s="91" t="s">
        <v>57</v>
      </c>
      <c r="D98" s="115"/>
      <c r="E98" s="90" t="s">
        <v>1</v>
      </c>
      <c r="F98" s="113">
        <f>C113</f>
        <v>7.6509090909090904</v>
      </c>
      <c r="G98" s="113"/>
      <c r="H98" s="113"/>
      <c r="I98" s="113"/>
      <c r="K98" s="116" t="s">
        <v>16</v>
      </c>
      <c r="L98" s="91" t="s">
        <v>57</v>
      </c>
      <c r="M98" s="115"/>
      <c r="N98" s="90" t="s">
        <v>1</v>
      </c>
      <c r="O98" s="113">
        <f>L113</f>
        <v>22.172727272727272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0.44502706761397215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1.4967236946683971</v>
      </c>
    </row>
    <row r="100" spans="2:15" ht="13.5" thickBot="1" x14ac:dyDescent="0.25">
      <c r="B100" s="181"/>
      <c r="C100" s="200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0.88449092730909551</v>
      </c>
    </row>
    <row r="101" spans="2:15" x14ac:dyDescent="0.2">
      <c r="B101" s="77">
        <v>2</v>
      </c>
      <c r="C101" s="104">
        <v>7.2</v>
      </c>
      <c r="D101" s="109"/>
      <c r="E101" s="87" t="s">
        <v>10</v>
      </c>
      <c r="F101" s="108">
        <f>MAX(C101:C111)</f>
        <v>8.4</v>
      </c>
      <c r="G101" s="108"/>
      <c r="H101" s="108"/>
      <c r="I101" s="108"/>
      <c r="K101" s="77">
        <v>2</v>
      </c>
      <c r="L101" s="112">
        <v>19.8</v>
      </c>
      <c r="M101" s="109"/>
      <c r="N101" s="87" t="s">
        <v>10</v>
      </c>
      <c r="O101" s="108">
        <f>MAX(L101:L111)</f>
        <v>24.2</v>
      </c>
    </row>
    <row r="102" spans="2:15" x14ac:dyDescent="0.2">
      <c r="B102" s="77">
        <v>6</v>
      </c>
      <c r="C102" s="103">
        <v>6.91</v>
      </c>
      <c r="D102" s="109"/>
      <c r="E102" s="87" t="s">
        <v>11</v>
      </c>
      <c r="F102" s="108">
        <f>MIN(C101:C111)</f>
        <v>6.91</v>
      </c>
      <c r="G102" s="108"/>
      <c r="H102" s="108"/>
      <c r="I102" s="108"/>
      <c r="K102" s="77">
        <v>6</v>
      </c>
      <c r="L102" s="110">
        <v>21.6</v>
      </c>
      <c r="M102" s="109"/>
      <c r="N102" s="87" t="s">
        <v>11</v>
      </c>
      <c r="O102" s="108">
        <f>MIN(L101:L111)</f>
        <v>19.8</v>
      </c>
    </row>
    <row r="103" spans="2:15" ht="13.5" thickBot="1" x14ac:dyDescent="0.25">
      <c r="B103" s="77">
        <v>7</v>
      </c>
      <c r="C103" s="103">
        <v>7.39</v>
      </c>
      <c r="D103" s="109"/>
      <c r="E103" s="89" t="s">
        <v>12</v>
      </c>
      <c r="F103" s="111">
        <f>F101-F102</f>
        <v>1.4900000000000002</v>
      </c>
      <c r="G103" s="108"/>
      <c r="H103" s="108"/>
      <c r="I103" s="108"/>
      <c r="K103" s="77">
        <v>7</v>
      </c>
      <c r="L103" s="110">
        <v>20.5</v>
      </c>
      <c r="M103" s="109"/>
      <c r="N103" s="89" t="s">
        <v>12</v>
      </c>
      <c r="O103" s="111">
        <f>O101-O102</f>
        <v>4.3999999999999986</v>
      </c>
    </row>
    <row r="104" spans="2:15" x14ac:dyDescent="0.2">
      <c r="B104" s="77">
        <v>8</v>
      </c>
      <c r="C104" s="103">
        <v>7.4</v>
      </c>
      <c r="D104" s="109"/>
      <c r="E104" s="87"/>
      <c r="F104" s="108"/>
      <c r="G104" s="108"/>
      <c r="H104" s="108"/>
      <c r="I104" s="108"/>
      <c r="K104" s="77">
        <v>8</v>
      </c>
      <c r="L104" s="110">
        <v>21.2</v>
      </c>
      <c r="M104" s="109"/>
      <c r="N104" s="87"/>
      <c r="O104" s="108"/>
    </row>
    <row r="105" spans="2:15" x14ac:dyDescent="0.2">
      <c r="B105" s="77">
        <v>14</v>
      </c>
      <c r="C105" s="103">
        <v>8.11</v>
      </c>
      <c r="D105" s="109"/>
      <c r="E105" s="87"/>
      <c r="F105" s="108"/>
      <c r="G105" s="108"/>
      <c r="H105" s="108"/>
      <c r="I105" s="108"/>
      <c r="K105" s="77">
        <v>14</v>
      </c>
      <c r="L105" s="110">
        <v>21.7</v>
      </c>
      <c r="M105" s="109"/>
      <c r="N105" s="87"/>
      <c r="O105" s="108"/>
    </row>
    <row r="106" spans="2:15" x14ac:dyDescent="0.2">
      <c r="B106" s="77">
        <v>22</v>
      </c>
      <c r="C106" s="103">
        <v>8.4</v>
      </c>
      <c r="D106" s="109"/>
      <c r="E106" s="87"/>
      <c r="F106" s="108"/>
      <c r="G106" s="108"/>
      <c r="H106" s="108"/>
      <c r="I106" s="108"/>
      <c r="K106" s="77">
        <v>22</v>
      </c>
      <c r="L106" s="110">
        <v>21.3</v>
      </c>
      <c r="M106" s="109"/>
      <c r="N106" s="87"/>
      <c r="O106" s="108"/>
    </row>
    <row r="107" spans="2:15" x14ac:dyDescent="0.2">
      <c r="B107" s="77">
        <v>23</v>
      </c>
      <c r="C107" s="103">
        <v>7.51</v>
      </c>
      <c r="D107" s="109"/>
      <c r="E107" s="87"/>
      <c r="F107" s="108"/>
      <c r="G107" s="108"/>
      <c r="H107" s="108"/>
      <c r="I107" s="108"/>
      <c r="K107" s="77">
        <v>23</v>
      </c>
      <c r="L107" s="110">
        <v>22.5</v>
      </c>
      <c r="M107" s="109"/>
      <c r="N107" s="87"/>
      <c r="O107" s="108"/>
    </row>
    <row r="108" spans="2:15" x14ac:dyDescent="0.2">
      <c r="B108" s="77">
        <v>26</v>
      </c>
      <c r="C108" s="103">
        <v>7.52</v>
      </c>
      <c r="D108" s="109"/>
      <c r="E108" s="87"/>
      <c r="F108" s="108"/>
      <c r="G108" s="108"/>
      <c r="H108" s="108"/>
      <c r="I108" s="108"/>
      <c r="K108" s="77">
        <v>26</v>
      </c>
      <c r="L108" s="110">
        <v>23.2</v>
      </c>
      <c r="M108" s="109"/>
      <c r="N108" s="87"/>
      <c r="O108" s="108"/>
    </row>
    <row r="109" spans="2:15" x14ac:dyDescent="0.2">
      <c r="B109" s="77">
        <v>27</v>
      </c>
      <c r="C109" s="103">
        <v>7.66</v>
      </c>
      <c r="D109" s="109"/>
      <c r="E109" s="87"/>
      <c r="F109" s="108"/>
      <c r="G109" s="108"/>
      <c r="H109" s="108"/>
      <c r="I109" s="108"/>
      <c r="K109" s="77">
        <v>27</v>
      </c>
      <c r="L109" s="110">
        <v>24.2</v>
      </c>
      <c r="M109" s="109"/>
      <c r="N109" s="87"/>
      <c r="O109" s="108"/>
    </row>
    <row r="110" spans="2:15" x14ac:dyDescent="0.2">
      <c r="B110" s="77">
        <v>28</v>
      </c>
      <c r="C110" s="103">
        <v>8.0500000000000007</v>
      </c>
      <c r="D110" s="109"/>
      <c r="E110" s="87"/>
      <c r="F110" s="108"/>
      <c r="G110" s="108"/>
      <c r="H110" s="108"/>
      <c r="I110" s="108"/>
      <c r="K110" s="77">
        <v>28</v>
      </c>
      <c r="L110" s="110">
        <v>23.7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8.01</v>
      </c>
      <c r="D111" s="109"/>
      <c r="E111" s="87"/>
      <c r="F111" s="108"/>
      <c r="G111" s="108"/>
      <c r="H111" s="108"/>
      <c r="I111" s="108"/>
      <c r="K111" s="77">
        <v>29</v>
      </c>
      <c r="L111" s="110">
        <v>24.2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11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7.6509090909090904</v>
      </c>
      <c r="D113" s="102"/>
      <c r="K113" s="73" t="s">
        <v>1</v>
      </c>
      <c r="L113" s="104">
        <f>AVERAGE(L101:L111)</f>
        <v>22.172727272727272</v>
      </c>
      <c r="M113" s="102"/>
    </row>
    <row r="114" spans="2:15" x14ac:dyDescent="0.2">
      <c r="B114" s="71" t="s">
        <v>2</v>
      </c>
      <c r="C114" s="103">
        <f>STDEV(C101:C111)</f>
        <v>0.44502706761397215</v>
      </c>
      <c r="D114" s="102"/>
      <c r="K114" s="71" t="s">
        <v>2</v>
      </c>
      <c r="L114" s="103">
        <f>STDEV(L101:L111)</f>
        <v>1.4967236946683971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0.88449092730909551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91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7</v>
      </c>
      <c r="C120" s="91" t="s">
        <v>56</v>
      </c>
      <c r="D120" s="115"/>
      <c r="E120" s="90" t="s">
        <v>1</v>
      </c>
      <c r="F120" s="113">
        <f>C140</f>
        <v>8.1468749999999996</v>
      </c>
      <c r="G120" s="113"/>
      <c r="H120" s="113"/>
      <c r="I120" s="113"/>
      <c r="K120" s="116" t="s">
        <v>16</v>
      </c>
      <c r="L120" s="91" t="s">
        <v>56</v>
      </c>
      <c r="M120" s="115"/>
      <c r="N120" s="90" t="s">
        <v>1</v>
      </c>
      <c r="O120" s="113">
        <f>L140</f>
        <v>25.287500000000001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0.26844536998552748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1.2800390619039717</v>
      </c>
    </row>
    <row r="122" spans="2:15" ht="13.5" thickBot="1" x14ac:dyDescent="0.25">
      <c r="B122" s="181"/>
      <c r="C122" s="200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0.6272076150340552</v>
      </c>
    </row>
    <row r="123" spans="2:15" x14ac:dyDescent="0.2">
      <c r="B123" s="77">
        <v>3</v>
      </c>
      <c r="C123" s="104">
        <v>7.71</v>
      </c>
      <c r="D123" s="109"/>
      <c r="E123" s="87" t="s">
        <v>10</v>
      </c>
      <c r="F123" s="108">
        <f>MAX(C123:C138)</f>
        <v>8.48</v>
      </c>
      <c r="G123" s="108"/>
      <c r="H123" s="108"/>
      <c r="I123" s="108"/>
      <c r="K123" s="77">
        <v>3</v>
      </c>
      <c r="L123" s="112">
        <v>24.7</v>
      </c>
      <c r="M123" s="109"/>
      <c r="N123" s="87" t="s">
        <v>10</v>
      </c>
      <c r="O123" s="108">
        <f>MAX(L123:L138)</f>
        <v>27.3</v>
      </c>
    </row>
    <row r="124" spans="2:15" x14ac:dyDescent="0.2">
      <c r="B124" s="77">
        <v>4</v>
      </c>
      <c r="C124" s="103">
        <v>8.01</v>
      </c>
      <c r="D124" s="109"/>
      <c r="E124" s="87" t="s">
        <v>11</v>
      </c>
      <c r="F124" s="108">
        <f>MIN(C123:C138)</f>
        <v>7.69</v>
      </c>
      <c r="G124" s="108"/>
      <c r="H124" s="108"/>
      <c r="I124" s="108"/>
      <c r="K124" s="77">
        <v>4</v>
      </c>
      <c r="L124" s="110">
        <v>24.4</v>
      </c>
      <c r="M124" s="109"/>
      <c r="N124" s="87" t="s">
        <v>11</v>
      </c>
      <c r="O124" s="108">
        <f>MIN(L123:L138)</f>
        <v>23.3</v>
      </c>
    </row>
    <row r="125" spans="2:15" ht="13.5" thickBot="1" x14ac:dyDescent="0.25">
      <c r="B125" s="77">
        <v>5</v>
      </c>
      <c r="C125" s="103">
        <v>7.83</v>
      </c>
      <c r="D125" s="109"/>
      <c r="E125" s="89" t="s">
        <v>12</v>
      </c>
      <c r="F125" s="111">
        <f>F123-F124</f>
        <v>0.79</v>
      </c>
      <c r="G125" s="108"/>
      <c r="H125" s="108"/>
      <c r="I125" s="108"/>
      <c r="K125" s="77">
        <v>5</v>
      </c>
      <c r="L125" s="110">
        <v>24.4</v>
      </c>
      <c r="M125" s="109"/>
      <c r="N125" s="89" t="s">
        <v>12</v>
      </c>
      <c r="O125" s="111">
        <f>O123-O124</f>
        <v>4</v>
      </c>
    </row>
    <row r="126" spans="2:15" x14ac:dyDescent="0.2">
      <c r="B126" s="77">
        <v>6</v>
      </c>
      <c r="C126" s="103">
        <v>8.2100000000000009</v>
      </c>
      <c r="D126" s="109"/>
      <c r="E126" s="87"/>
      <c r="F126" s="108"/>
      <c r="G126" s="108"/>
      <c r="H126" s="108"/>
      <c r="I126" s="108"/>
      <c r="K126" s="77">
        <v>6</v>
      </c>
      <c r="L126" s="110">
        <v>27</v>
      </c>
      <c r="M126" s="109"/>
      <c r="N126" s="87"/>
      <c r="O126" s="108"/>
    </row>
    <row r="127" spans="2:15" x14ac:dyDescent="0.2">
      <c r="B127" s="77">
        <v>11</v>
      </c>
      <c r="C127" s="103">
        <v>8.2200000000000006</v>
      </c>
      <c r="D127" s="109"/>
      <c r="E127" s="87"/>
      <c r="F127" s="108"/>
      <c r="G127" s="108"/>
      <c r="H127" s="108"/>
      <c r="I127" s="108"/>
      <c r="K127" s="77">
        <v>11</v>
      </c>
      <c r="L127" s="110">
        <v>23.3</v>
      </c>
      <c r="M127" s="109"/>
      <c r="N127" s="87"/>
      <c r="O127" s="108"/>
    </row>
    <row r="128" spans="2:15" x14ac:dyDescent="0.2">
      <c r="B128" s="77">
        <v>12</v>
      </c>
      <c r="C128" s="103">
        <v>8.4700000000000006</v>
      </c>
      <c r="D128" s="109"/>
      <c r="E128" s="87"/>
      <c r="F128" s="108"/>
      <c r="G128" s="108"/>
      <c r="H128" s="108"/>
      <c r="I128" s="108"/>
      <c r="K128" s="77">
        <v>12</v>
      </c>
      <c r="L128" s="110">
        <v>25.2</v>
      </c>
      <c r="M128" s="109"/>
      <c r="N128" s="87"/>
      <c r="O128" s="108"/>
    </row>
    <row r="129" spans="2:15" x14ac:dyDescent="0.2">
      <c r="B129" s="77">
        <v>13</v>
      </c>
      <c r="C129" s="103">
        <v>8.23</v>
      </c>
      <c r="D129" s="109"/>
      <c r="E129" s="87"/>
      <c r="F129" s="108"/>
      <c r="G129" s="108"/>
      <c r="H129" s="108"/>
      <c r="I129" s="108"/>
      <c r="K129" s="77">
        <v>13</v>
      </c>
      <c r="L129" s="110">
        <v>24.1</v>
      </c>
      <c r="M129" s="109"/>
      <c r="N129" s="87"/>
      <c r="O129" s="108"/>
    </row>
    <row r="130" spans="2:15" x14ac:dyDescent="0.2">
      <c r="B130" s="77">
        <v>14</v>
      </c>
      <c r="C130" s="103">
        <v>8.4</v>
      </c>
      <c r="D130" s="109"/>
      <c r="E130" s="87"/>
      <c r="F130" s="108"/>
      <c r="G130" s="108"/>
      <c r="H130" s="108"/>
      <c r="I130" s="108"/>
      <c r="K130" s="77">
        <v>14</v>
      </c>
      <c r="L130" s="110">
        <v>24</v>
      </c>
      <c r="M130" s="109"/>
      <c r="N130" s="87"/>
      <c r="O130" s="108"/>
    </row>
    <row r="131" spans="2:15" x14ac:dyDescent="0.2">
      <c r="B131" s="77">
        <v>17</v>
      </c>
      <c r="C131" s="103">
        <v>8.3000000000000007</v>
      </c>
      <c r="D131" s="109"/>
      <c r="E131" s="87"/>
      <c r="F131" s="108"/>
      <c r="G131" s="108"/>
      <c r="H131" s="108"/>
      <c r="I131" s="108"/>
      <c r="K131" s="77">
        <v>17</v>
      </c>
      <c r="L131" s="110">
        <v>25.6</v>
      </c>
      <c r="M131" s="109"/>
      <c r="N131" s="87"/>
      <c r="O131" s="108"/>
    </row>
    <row r="132" spans="2:15" x14ac:dyDescent="0.2">
      <c r="B132" s="77">
        <v>18</v>
      </c>
      <c r="C132" s="103">
        <v>8.3699999999999992</v>
      </c>
      <c r="D132" s="109"/>
      <c r="E132" s="87"/>
      <c r="F132" s="108"/>
      <c r="G132" s="108"/>
      <c r="H132" s="108"/>
      <c r="I132" s="108"/>
      <c r="K132" s="77">
        <v>18</v>
      </c>
      <c r="L132" s="110">
        <v>25.5</v>
      </c>
      <c r="M132" s="109"/>
      <c r="N132" s="87"/>
      <c r="O132" s="108"/>
    </row>
    <row r="133" spans="2:15" x14ac:dyDescent="0.2">
      <c r="B133" s="77">
        <v>19</v>
      </c>
      <c r="C133" s="103">
        <v>8.3800000000000008</v>
      </c>
      <c r="D133" s="109"/>
      <c r="E133" s="87"/>
      <c r="F133" s="108"/>
      <c r="G133" s="108"/>
      <c r="H133" s="108"/>
      <c r="I133" s="108"/>
      <c r="K133" s="77">
        <v>19</v>
      </c>
      <c r="L133" s="110">
        <v>26.9</v>
      </c>
      <c r="M133" s="109"/>
      <c r="N133" s="87"/>
      <c r="O133" s="108"/>
    </row>
    <row r="134" spans="2:15" x14ac:dyDescent="0.2">
      <c r="B134" s="77">
        <v>21</v>
      </c>
      <c r="C134" s="103">
        <v>8.48</v>
      </c>
      <c r="D134" s="109"/>
      <c r="E134" s="87"/>
      <c r="F134" s="108"/>
      <c r="G134" s="108"/>
      <c r="H134" s="108"/>
      <c r="I134" s="108"/>
      <c r="K134" s="77">
        <v>21</v>
      </c>
      <c r="L134" s="110">
        <v>23.6</v>
      </c>
      <c r="M134" s="109"/>
      <c r="N134" s="87"/>
      <c r="O134" s="108"/>
    </row>
    <row r="135" spans="2:15" x14ac:dyDescent="0.2">
      <c r="B135" s="77">
        <v>24</v>
      </c>
      <c r="C135" s="103">
        <v>8.09</v>
      </c>
      <c r="D135" s="109"/>
      <c r="E135" s="87"/>
      <c r="F135" s="108"/>
      <c r="G135" s="108"/>
      <c r="H135" s="108"/>
      <c r="I135" s="108"/>
      <c r="K135" s="77">
        <v>24</v>
      </c>
      <c r="L135" s="110">
        <v>26.6</v>
      </c>
      <c r="M135" s="109"/>
      <c r="N135" s="87"/>
      <c r="O135" s="108"/>
    </row>
    <row r="136" spans="2:15" x14ac:dyDescent="0.2">
      <c r="B136" s="77">
        <v>25</v>
      </c>
      <c r="C136" s="103">
        <v>8.18</v>
      </c>
      <c r="D136" s="109"/>
      <c r="E136" s="87"/>
      <c r="F136" s="108"/>
      <c r="G136" s="108"/>
      <c r="H136" s="108"/>
      <c r="I136" s="108"/>
      <c r="K136" s="77">
        <v>25</v>
      </c>
      <c r="L136" s="110">
        <v>27.3</v>
      </c>
      <c r="M136" s="109"/>
      <c r="N136" s="87"/>
      <c r="O136" s="108"/>
    </row>
    <row r="137" spans="2:15" x14ac:dyDescent="0.2">
      <c r="B137" s="77">
        <v>26</v>
      </c>
      <c r="C137" s="103">
        <v>7.78</v>
      </c>
      <c r="D137" s="109"/>
      <c r="E137" s="87"/>
      <c r="F137" s="108"/>
      <c r="G137" s="108"/>
      <c r="H137" s="108"/>
      <c r="I137" s="108"/>
      <c r="K137" s="77">
        <v>26</v>
      </c>
      <c r="L137" s="110">
        <v>26.4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7.69</v>
      </c>
      <c r="D138" s="109"/>
      <c r="E138" s="87"/>
      <c r="F138" s="108"/>
      <c r="G138" s="108"/>
      <c r="H138" s="108"/>
      <c r="I138" s="108"/>
      <c r="K138" s="77">
        <v>28</v>
      </c>
      <c r="L138" s="110">
        <v>25.6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16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8.1468749999999996</v>
      </c>
      <c r="D140" s="102"/>
      <c r="K140" s="73" t="s">
        <v>1</v>
      </c>
      <c r="L140" s="104">
        <f>AVERAGE(L123:L138)</f>
        <v>25.287500000000001</v>
      </c>
      <c r="M140" s="102"/>
    </row>
    <row r="141" spans="2:15" x14ac:dyDescent="0.2">
      <c r="B141" s="71" t="s">
        <v>2</v>
      </c>
      <c r="C141" s="103">
        <f>STDEV(C123:C138)</f>
        <v>0.26844536998552748</v>
      </c>
      <c r="D141" s="102"/>
      <c r="K141" s="71" t="s">
        <v>2</v>
      </c>
      <c r="L141" s="103">
        <f>STDEV(L123:L138)</f>
        <v>1.2800390619039717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0.6272076150340552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89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7</v>
      </c>
      <c r="C147" s="91" t="s">
        <v>55</v>
      </c>
      <c r="D147" s="115"/>
      <c r="E147" s="90" t="s">
        <v>1</v>
      </c>
      <c r="F147" s="113">
        <f>C158</f>
        <v>8.242857142857142</v>
      </c>
      <c r="G147" s="113"/>
      <c r="H147" s="113"/>
      <c r="I147" s="113"/>
      <c r="K147" s="116" t="s">
        <v>16</v>
      </c>
      <c r="L147" s="91" t="s">
        <v>55</v>
      </c>
      <c r="M147" s="115"/>
      <c r="N147" s="90" t="s">
        <v>1</v>
      </c>
      <c r="O147" s="113">
        <f>L158</f>
        <v>25.7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0.49361639241129623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1.0583005244258372</v>
      </c>
    </row>
    <row r="149" spans="2:15" ht="13.5" thickBot="1" x14ac:dyDescent="0.25">
      <c r="B149" s="181"/>
      <c r="C149" s="200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0.78398559381602217</v>
      </c>
    </row>
    <row r="150" spans="2:15" x14ac:dyDescent="0.2">
      <c r="B150" s="77">
        <v>1</v>
      </c>
      <c r="C150" s="104">
        <v>7.25</v>
      </c>
      <c r="D150" s="109"/>
      <c r="E150" s="87" t="s">
        <v>10</v>
      </c>
      <c r="F150" s="108">
        <f>MAX(C150:C156)</f>
        <v>8.84</v>
      </c>
      <c r="G150" s="108"/>
      <c r="H150" s="108"/>
      <c r="I150" s="108"/>
      <c r="K150" s="77">
        <v>1</v>
      </c>
      <c r="L150" s="112">
        <v>25</v>
      </c>
      <c r="M150" s="109"/>
      <c r="N150" s="87" t="s">
        <v>10</v>
      </c>
      <c r="O150" s="108">
        <f>MAX(L150:L156)</f>
        <v>27.6</v>
      </c>
    </row>
    <row r="151" spans="2:15" x14ac:dyDescent="0.2">
      <c r="B151" s="77">
        <v>2</v>
      </c>
      <c r="C151" s="103">
        <v>8.1199999999999992</v>
      </c>
      <c r="D151" s="109"/>
      <c r="E151" s="87" t="s">
        <v>11</v>
      </c>
      <c r="F151" s="108">
        <f>MIN(C150:C156)</f>
        <v>7.25</v>
      </c>
      <c r="G151" s="108"/>
      <c r="H151" s="108"/>
      <c r="I151" s="108"/>
      <c r="K151" s="77">
        <v>2</v>
      </c>
      <c r="L151" s="110">
        <v>26.1</v>
      </c>
      <c r="M151" s="109"/>
      <c r="N151" s="87" t="s">
        <v>11</v>
      </c>
      <c r="O151" s="108">
        <f>MIN(L150:L156)</f>
        <v>24.4</v>
      </c>
    </row>
    <row r="152" spans="2:15" ht="13.5" thickBot="1" x14ac:dyDescent="0.25">
      <c r="B152" s="77">
        <v>7</v>
      </c>
      <c r="C152" s="103">
        <v>8.84</v>
      </c>
      <c r="D152" s="109"/>
      <c r="E152" s="89" t="s">
        <v>12</v>
      </c>
      <c r="F152" s="111">
        <f>F150-F151</f>
        <v>1.5899999999999999</v>
      </c>
      <c r="G152" s="108"/>
      <c r="H152" s="108"/>
      <c r="I152" s="108"/>
      <c r="K152" s="77">
        <v>7</v>
      </c>
      <c r="L152" s="110">
        <v>25.2</v>
      </c>
      <c r="M152" s="109"/>
      <c r="N152" s="89" t="s">
        <v>12</v>
      </c>
      <c r="O152" s="111">
        <f>O150-O151</f>
        <v>3.2000000000000028</v>
      </c>
    </row>
    <row r="153" spans="2:15" x14ac:dyDescent="0.2">
      <c r="B153" s="77">
        <v>17</v>
      </c>
      <c r="C153" s="103">
        <v>8.44</v>
      </c>
      <c r="D153" s="109"/>
      <c r="E153" s="87"/>
      <c r="F153" s="108"/>
      <c r="G153" s="108"/>
      <c r="H153" s="108"/>
      <c r="I153" s="108"/>
      <c r="K153" s="77">
        <v>17</v>
      </c>
      <c r="L153" s="110">
        <v>25.3</v>
      </c>
      <c r="M153" s="109"/>
      <c r="N153" s="87"/>
      <c r="O153" s="108"/>
    </row>
    <row r="154" spans="2:15" x14ac:dyDescent="0.2">
      <c r="B154" s="77">
        <v>18</v>
      </c>
      <c r="C154" s="103">
        <v>8.4499999999999993</v>
      </c>
      <c r="D154" s="109"/>
      <c r="E154" s="87"/>
      <c r="F154" s="108"/>
      <c r="G154" s="108"/>
      <c r="H154" s="108"/>
      <c r="I154" s="108"/>
      <c r="K154" s="77">
        <v>18</v>
      </c>
      <c r="L154" s="110">
        <v>27.6</v>
      </c>
      <c r="M154" s="109"/>
      <c r="N154" s="87"/>
      <c r="O154" s="108"/>
    </row>
    <row r="155" spans="2:15" x14ac:dyDescent="0.2">
      <c r="B155" s="77">
        <v>28</v>
      </c>
      <c r="C155" s="103">
        <v>8.2100000000000009</v>
      </c>
      <c r="D155" s="109"/>
      <c r="E155" s="87"/>
      <c r="F155" s="108"/>
      <c r="G155" s="108"/>
      <c r="H155" s="108"/>
      <c r="I155" s="108"/>
      <c r="K155" s="77">
        <v>28</v>
      </c>
      <c r="L155" s="110">
        <v>24.4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8.39</v>
      </c>
      <c r="D156" s="109"/>
      <c r="E156" s="87"/>
      <c r="F156" s="108"/>
      <c r="G156" s="108"/>
      <c r="H156" s="108"/>
      <c r="I156" s="108"/>
      <c r="K156" s="77">
        <v>31</v>
      </c>
      <c r="L156" s="110">
        <v>26.3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7</v>
      </c>
      <c r="D157" s="105"/>
      <c r="K157" s="75" t="s">
        <v>0</v>
      </c>
      <c r="L157" s="106">
        <f>COUNTIF(L150:L156,"&gt;0")</f>
        <v>7</v>
      </c>
      <c r="M157" s="105"/>
    </row>
    <row r="158" spans="2:15" x14ac:dyDescent="0.2">
      <c r="B158" s="73" t="s">
        <v>1</v>
      </c>
      <c r="C158" s="104">
        <f>AVERAGE(C150:C156)</f>
        <v>8.242857142857142</v>
      </c>
      <c r="D158" s="102"/>
      <c r="K158" s="73" t="s">
        <v>1</v>
      </c>
      <c r="L158" s="104">
        <f>AVERAGE(L150:L156)</f>
        <v>25.7</v>
      </c>
      <c r="M158" s="102"/>
    </row>
    <row r="159" spans="2:15" x14ac:dyDescent="0.2">
      <c r="B159" s="71" t="s">
        <v>2</v>
      </c>
      <c r="C159" s="103">
        <f>STDEV(C150:C156)</f>
        <v>0.49361639241129623</v>
      </c>
      <c r="D159" s="102"/>
      <c r="K159" s="71" t="s">
        <v>2</v>
      </c>
      <c r="L159" s="103">
        <f>STDEV(L150:L156)</f>
        <v>1.0583005244258372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0.78398559381602217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87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7</v>
      </c>
      <c r="C165" s="91" t="s">
        <v>54</v>
      </c>
      <c r="D165" s="115"/>
      <c r="E165" s="90" t="s">
        <v>1</v>
      </c>
      <c r="F165" s="113">
        <f>C178</f>
        <v>8.64</v>
      </c>
      <c r="G165" s="113"/>
      <c r="H165" s="113"/>
      <c r="I165" s="113"/>
      <c r="K165" s="116" t="s">
        <v>16</v>
      </c>
      <c r="L165" s="91" t="s">
        <v>54</v>
      </c>
      <c r="M165" s="115"/>
      <c r="N165" s="90" t="s">
        <v>1</v>
      </c>
      <c r="O165" s="113">
        <f>L178</f>
        <v>25.511111111111113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0.39414464350032719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1.4039626459101793</v>
      </c>
    </row>
    <row r="167" spans="2:15" ht="13.5" thickBot="1" x14ac:dyDescent="0.25">
      <c r="B167" s="181"/>
      <c r="C167" s="200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0.91723874054117049</v>
      </c>
    </row>
    <row r="168" spans="2:15" x14ac:dyDescent="0.2">
      <c r="B168" s="77">
        <v>1</v>
      </c>
      <c r="C168" s="104">
        <v>8.26</v>
      </c>
      <c r="D168" s="109"/>
      <c r="E168" s="87" t="s">
        <v>10</v>
      </c>
      <c r="F168" s="108">
        <f>MAX(C168:C176)</f>
        <v>9.16</v>
      </c>
      <c r="G168" s="108"/>
      <c r="H168" s="108"/>
      <c r="I168" s="108"/>
      <c r="K168" s="77">
        <v>1</v>
      </c>
      <c r="L168" s="112">
        <v>26.1</v>
      </c>
      <c r="M168" s="109"/>
      <c r="N168" s="87" t="s">
        <v>10</v>
      </c>
      <c r="O168" s="108">
        <f>MAX(L168:L176)</f>
        <v>28.5</v>
      </c>
    </row>
    <row r="169" spans="2:15" x14ac:dyDescent="0.2">
      <c r="B169" s="77">
        <v>5</v>
      </c>
      <c r="C169" s="103">
        <v>8.84</v>
      </c>
      <c r="D169" s="109"/>
      <c r="E169" s="87" t="s">
        <v>11</v>
      </c>
      <c r="F169" s="108">
        <f>MIN(C168:C176)</f>
        <v>8.09</v>
      </c>
      <c r="G169" s="108"/>
      <c r="H169" s="108"/>
      <c r="I169" s="108"/>
      <c r="K169" s="77">
        <v>5</v>
      </c>
      <c r="L169" s="110">
        <v>28.5</v>
      </c>
      <c r="M169" s="109"/>
      <c r="N169" s="87" t="s">
        <v>11</v>
      </c>
      <c r="O169" s="108">
        <f>MIN(L168:L176)</f>
        <v>23.5</v>
      </c>
    </row>
    <row r="170" spans="2:15" ht="13.5" thickBot="1" x14ac:dyDescent="0.25">
      <c r="B170" s="77">
        <v>7</v>
      </c>
      <c r="C170" s="103">
        <v>9.16</v>
      </c>
      <c r="D170" s="109"/>
      <c r="E170" s="89" t="s">
        <v>12</v>
      </c>
      <c r="F170" s="111">
        <f>F168-F169</f>
        <v>1.0700000000000003</v>
      </c>
      <c r="G170" s="108"/>
      <c r="H170" s="108"/>
      <c r="I170" s="108"/>
      <c r="K170" s="77">
        <v>7</v>
      </c>
      <c r="L170" s="110">
        <v>24.8</v>
      </c>
      <c r="M170" s="109"/>
      <c r="N170" s="89" t="s">
        <v>12</v>
      </c>
      <c r="O170" s="111">
        <f>O168-O169</f>
        <v>5</v>
      </c>
    </row>
    <row r="171" spans="2:15" x14ac:dyDescent="0.2">
      <c r="B171" s="77">
        <v>8</v>
      </c>
      <c r="C171" s="103">
        <v>9</v>
      </c>
      <c r="D171" s="109"/>
      <c r="E171" s="87"/>
      <c r="F171" s="108"/>
      <c r="G171" s="108"/>
      <c r="H171" s="108"/>
      <c r="I171" s="108"/>
      <c r="K171" s="77">
        <v>8</v>
      </c>
      <c r="L171" s="110">
        <v>25</v>
      </c>
      <c r="M171" s="109"/>
      <c r="N171" s="87"/>
      <c r="O171" s="108"/>
    </row>
    <row r="172" spans="2:15" x14ac:dyDescent="0.2">
      <c r="B172" s="77">
        <v>12</v>
      </c>
      <c r="C172" s="103">
        <v>8.7799999999999994</v>
      </c>
      <c r="D172" s="109"/>
      <c r="E172" s="87"/>
      <c r="F172" s="108"/>
      <c r="G172" s="108"/>
      <c r="H172" s="108"/>
      <c r="I172" s="108"/>
      <c r="K172" s="77">
        <v>12</v>
      </c>
      <c r="L172" s="110">
        <v>24.9</v>
      </c>
      <c r="M172" s="109"/>
      <c r="N172" s="87"/>
      <c r="O172" s="108"/>
    </row>
    <row r="173" spans="2:15" x14ac:dyDescent="0.2">
      <c r="B173" s="77">
        <v>13</v>
      </c>
      <c r="C173" s="103">
        <v>8.77</v>
      </c>
      <c r="D173" s="109"/>
      <c r="E173" s="87"/>
      <c r="F173" s="108"/>
      <c r="G173" s="108"/>
      <c r="H173" s="108"/>
      <c r="I173" s="108"/>
      <c r="K173" s="77">
        <v>13</v>
      </c>
      <c r="L173" s="110">
        <v>24.8</v>
      </c>
      <c r="M173" s="109"/>
      <c r="N173" s="87"/>
      <c r="O173" s="108"/>
    </row>
    <row r="174" spans="2:15" x14ac:dyDescent="0.2">
      <c r="B174" s="77">
        <v>15</v>
      </c>
      <c r="C174" s="103">
        <v>8.77</v>
      </c>
      <c r="D174" s="109"/>
      <c r="E174" s="87"/>
      <c r="F174" s="108"/>
      <c r="G174" s="108"/>
      <c r="H174" s="108"/>
      <c r="I174" s="108"/>
      <c r="K174" s="77">
        <v>15</v>
      </c>
      <c r="L174" s="110">
        <v>26.4</v>
      </c>
      <c r="M174" s="109"/>
      <c r="N174" s="87"/>
      <c r="O174" s="108"/>
    </row>
    <row r="175" spans="2:15" x14ac:dyDescent="0.2">
      <c r="B175" s="77">
        <v>25</v>
      </c>
      <c r="C175" s="103">
        <v>8.09</v>
      </c>
      <c r="D175" s="109"/>
      <c r="E175" s="87"/>
      <c r="F175" s="108"/>
      <c r="G175" s="108"/>
      <c r="H175" s="108"/>
      <c r="I175" s="108"/>
      <c r="K175" s="77">
        <v>25</v>
      </c>
      <c r="L175" s="110">
        <v>23.5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8.09</v>
      </c>
      <c r="D176" s="109"/>
      <c r="E176" s="87"/>
      <c r="F176" s="108"/>
      <c r="G176" s="108"/>
      <c r="H176" s="108"/>
      <c r="I176" s="108"/>
      <c r="K176" s="77">
        <v>27</v>
      </c>
      <c r="L176" s="110">
        <v>25.6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f>COUNTIF(C168:C176,"&gt;0")</f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8.64</v>
      </c>
      <c r="D178" s="102"/>
      <c r="K178" s="73" t="s">
        <v>1</v>
      </c>
      <c r="L178" s="104">
        <f>AVERAGE(L168:L176)</f>
        <v>25.511111111111113</v>
      </c>
      <c r="M178" s="102"/>
    </row>
    <row r="179" spans="2:15" x14ac:dyDescent="0.2">
      <c r="B179" s="71" t="s">
        <v>2</v>
      </c>
      <c r="C179" s="103">
        <f>STDEV(C168:C176)</f>
        <v>0.39414464350032719</v>
      </c>
      <c r="D179" s="102"/>
      <c r="K179" s="71" t="s">
        <v>2</v>
      </c>
      <c r="L179" s="103">
        <f>STDEV(L168:L176)</f>
        <v>1.4039626459101793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0.91723874054117049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85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7</v>
      </c>
      <c r="C185" s="91" t="s">
        <v>53</v>
      </c>
      <c r="D185" s="115"/>
      <c r="E185" s="90" t="s">
        <v>1</v>
      </c>
      <c r="F185" s="113">
        <f>C198</f>
        <v>8.26</v>
      </c>
      <c r="G185" s="113"/>
      <c r="H185" s="113"/>
      <c r="I185" s="113"/>
      <c r="K185" s="116" t="s">
        <v>16</v>
      </c>
      <c r="L185" s="91" t="s">
        <v>53</v>
      </c>
      <c r="M185" s="115"/>
      <c r="N185" s="90" t="s">
        <v>1</v>
      </c>
      <c r="O185" s="113">
        <f>L198</f>
        <v>21.255555555555553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0.45392730695564038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2.1095681495931284</v>
      </c>
    </row>
    <row r="187" spans="2:15" ht="13.5" thickBot="1" x14ac:dyDescent="0.25">
      <c r="B187" s="181"/>
      <c r="C187" s="200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1.3782258653784454</v>
      </c>
    </row>
    <row r="188" spans="2:15" x14ac:dyDescent="0.2">
      <c r="B188" s="77">
        <v>2</v>
      </c>
      <c r="C188" s="104">
        <v>8.08</v>
      </c>
      <c r="D188" s="109"/>
      <c r="E188" s="87" t="s">
        <v>10</v>
      </c>
      <c r="F188" s="108">
        <f>MAX(C188:C196)</f>
        <v>9.07</v>
      </c>
      <c r="G188" s="108"/>
      <c r="H188" s="108"/>
      <c r="I188" s="108"/>
      <c r="K188" s="77">
        <v>2</v>
      </c>
      <c r="L188" s="112">
        <v>23.7</v>
      </c>
      <c r="M188" s="109"/>
      <c r="N188" s="87" t="s">
        <v>10</v>
      </c>
      <c r="O188" s="108">
        <f>MAX(L188:L196)</f>
        <v>25</v>
      </c>
    </row>
    <row r="189" spans="2:15" x14ac:dyDescent="0.2">
      <c r="B189" s="77">
        <v>6</v>
      </c>
      <c r="C189" s="103">
        <v>7.89</v>
      </c>
      <c r="D189" s="109"/>
      <c r="E189" s="87" t="s">
        <v>11</v>
      </c>
      <c r="F189" s="108">
        <f>MIN(C188:C196)</f>
        <v>7.75</v>
      </c>
      <c r="G189" s="108"/>
      <c r="H189" s="108"/>
      <c r="I189" s="108"/>
      <c r="K189" s="77">
        <v>6</v>
      </c>
      <c r="L189" s="110">
        <v>23</v>
      </c>
      <c r="M189" s="109"/>
      <c r="N189" s="87" t="s">
        <v>11</v>
      </c>
      <c r="O189" s="108">
        <f>MIN(L188:L196)</f>
        <v>19.3</v>
      </c>
    </row>
    <row r="190" spans="2:15" ht="13.5" thickBot="1" x14ac:dyDescent="0.25">
      <c r="B190" s="77">
        <v>18</v>
      </c>
      <c r="C190" s="103">
        <v>7.75</v>
      </c>
      <c r="D190" s="109"/>
      <c r="E190" s="89" t="s">
        <v>12</v>
      </c>
      <c r="F190" s="111">
        <f>F188-F189</f>
        <v>1.3200000000000003</v>
      </c>
      <c r="G190" s="108"/>
      <c r="H190" s="108"/>
      <c r="I190" s="108"/>
      <c r="K190" s="77">
        <v>18</v>
      </c>
      <c r="L190" s="110">
        <v>20.399999999999999</v>
      </c>
      <c r="M190" s="109"/>
      <c r="N190" s="89" t="s">
        <v>12</v>
      </c>
      <c r="O190" s="111">
        <f>O188-O189</f>
        <v>5.6999999999999993</v>
      </c>
    </row>
    <row r="191" spans="2:15" x14ac:dyDescent="0.2">
      <c r="B191" s="77">
        <v>20</v>
      </c>
      <c r="C191" s="103">
        <v>7.92</v>
      </c>
      <c r="D191" s="109"/>
      <c r="E191" s="87"/>
      <c r="F191" s="108"/>
      <c r="G191" s="108"/>
      <c r="H191" s="108"/>
      <c r="I191" s="108"/>
      <c r="K191" s="77">
        <v>20</v>
      </c>
      <c r="L191" s="110">
        <v>19.3</v>
      </c>
      <c r="M191" s="109"/>
      <c r="N191" s="87"/>
      <c r="O191" s="108"/>
    </row>
    <row r="192" spans="2:15" x14ac:dyDescent="0.2">
      <c r="B192" s="77">
        <v>24</v>
      </c>
      <c r="C192" s="103">
        <v>8.06</v>
      </c>
      <c r="D192" s="109"/>
      <c r="E192" s="87"/>
      <c r="F192" s="108"/>
      <c r="G192" s="108"/>
      <c r="H192" s="108"/>
      <c r="I192" s="108"/>
      <c r="K192" s="77">
        <v>24</v>
      </c>
      <c r="L192" s="110">
        <v>25</v>
      </c>
      <c r="M192" s="109"/>
      <c r="N192" s="87"/>
      <c r="O192" s="108"/>
    </row>
    <row r="193" spans="2:15" x14ac:dyDescent="0.2">
      <c r="B193" s="77">
        <v>25</v>
      </c>
      <c r="C193" s="103">
        <v>8.2799999999999994</v>
      </c>
      <c r="D193" s="109"/>
      <c r="E193" s="87"/>
      <c r="F193" s="108"/>
      <c r="G193" s="108"/>
      <c r="H193" s="108"/>
      <c r="I193" s="108"/>
      <c r="K193" s="77">
        <v>25</v>
      </c>
      <c r="L193" s="110">
        <v>21</v>
      </c>
      <c r="M193" s="109"/>
      <c r="N193" s="87"/>
      <c r="O193" s="108"/>
    </row>
    <row r="194" spans="2:15" x14ac:dyDescent="0.2">
      <c r="B194" s="77">
        <v>26</v>
      </c>
      <c r="C194" s="103">
        <v>8.41</v>
      </c>
      <c r="D194" s="109"/>
      <c r="E194" s="87"/>
      <c r="F194" s="108"/>
      <c r="G194" s="108"/>
      <c r="H194" s="108"/>
      <c r="I194" s="108"/>
      <c r="K194" s="77">
        <v>26</v>
      </c>
      <c r="L194" s="110">
        <v>19.5</v>
      </c>
      <c r="M194" s="109"/>
      <c r="N194" s="87"/>
      <c r="O194" s="108"/>
    </row>
    <row r="195" spans="2:15" x14ac:dyDescent="0.2">
      <c r="B195" s="77">
        <v>30</v>
      </c>
      <c r="C195" s="103">
        <v>9.07</v>
      </c>
      <c r="D195" s="109"/>
      <c r="E195" s="87"/>
      <c r="F195" s="108"/>
      <c r="G195" s="108"/>
      <c r="H195" s="108"/>
      <c r="I195" s="108"/>
      <c r="K195" s="77">
        <v>30</v>
      </c>
      <c r="L195" s="110">
        <v>19.8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8.8800000000000008</v>
      </c>
      <c r="D196" s="109"/>
      <c r="E196" s="87"/>
      <c r="F196" s="108"/>
      <c r="G196" s="108"/>
      <c r="H196" s="108"/>
      <c r="I196" s="108"/>
      <c r="K196" s="77">
        <v>31</v>
      </c>
      <c r="L196" s="110">
        <v>19.600000000000001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f>COUNTIF(C188:C196,"&gt;0")</f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8.26</v>
      </c>
      <c r="D198" s="102"/>
      <c r="K198" s="73" t="s">
        <v>1</v>
      </c>
      <c r="L198" s="104">
        <f>AVERAGE(L188:L196)</f>
        <v>21.255555555555553</v>
      </c>
      <c r="M198" s="102"/>
    </row>
    <row r="199" spans="2:15" x14ac:dyDescent="0.2">
      <c r="B199" s="71" t="s">
        <v>2</v>
      </c>
      <c r="C199" s="103">
        <f>STDEV(C188:C196)</f>
        <v>0.45392730695564038</v>
      </c>
      <c r="D199" s="102"/>
      <c r="K199" s="71" t="s">
        <v>2</v>
      </c>
      <c r="L199" s="103">
        <f>STDEV(L188:L196)</f>
        <v>2.1095681495931284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1.3782258653784454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83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7</v>
      </c>
      <c r="C205" s="91" t="s">
        <v>52</v>
      </c>
      <c r="D205" s="115"/>
      <c r="E205" s="90" t="s">
        <v>1</v>
      </c>
      <c r="F205" s="113">
        <f>C223</f>
        <v>9.216428571428569</v>
      </c>
      <c r="G205" s="113"/>
      <c r="H205" s="113"/>
      <c r="I205" s="113"/>
      <c r="K205" s="116" t="s">
        <v>16</v>
      </c>
      <c r="L205" s="91" t="s">
        <v>52</v>
      </c>
      <c r="M205" s="115"/>
      <c r="N205" s="90" t="s">
        <v>1</v>
      </c>
      <c r="O205" s="113">
        <f>L223</f>
        <v>18.671428571428571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0.66558946856101975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1.1282584070003792</v>
      </c>
    </row>
    <row r="207" spans="2:15" ht="13.5" thickBot="1" x14ac:dyDescent="0.25">
      <c r="B207" s="181"/>
      <c r="C207" s="200"/>
      <c r="D207" s="105"/>
      <c r="E207" s="87" t="s">
        <v>3</v>
      </c>
      <c r="F207" s="113">
        <f>C225</f>
        <v>0.3486506785682803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0.59100703629144946</v>
      </c>
    </row>
    <row r="208" spans="2:15" x14ac:dyDescent="0.2">
      <c r="B208" s="77">
        <v>2</v>
      </c>
      <c r="C208" s="104">
        <v>9.17</v>
      </c>
      <c r="D208" s="109"/>
      <c r="E208" s="87" t="s">
        <v>10</v>
      </c>
      <c r="F208" s="108">
        <f>MAX(C208:C221)</f>
        <v>10.199999999999999</v>
      </c>
      <c r="G208" s="108"/>
      <c r="H208" s="108"/>
      <c r="I208" s="108"/>
      <c r="K208" s="77">
        <v>2</v>
      </c>
      <c r="L208" s="112">
        <v>18.399999999999999</v>
      </c>
      <c r="M208" s="109"/>
      <c r="N208" s="87" t="s">
        <v>10</v>
      </c>
      <c r="O208" s="108">
        <f>MAX(L208:L221)</f>
        <v>21</v>
      </c>
    </row>
    <row r="209" spans="2:15" x14ac:dyDescent="0.2">
      <c r="B209" s="77">
        <v>3</v>
      </c>
      <c r="C209" s="103">
        <v>9.1</v>
      </c>
      <c r="D209" s="109"/>
      <c r="E209" s="87" t="s">
        <v>11</v>
      </c>
      <c r="F209" s="108">
        <f>MIN(C208:C221)</f>
        <v>8.2799999999999994</v>
      </c>
      <c r="G209" s="108"/>
      <c r="H209" s="108"/>
      <c r="I209" s="108"/>
      <c r="K209" s="77">
        <v>3</v>
      </c>
      <c r="L209" s="110">
        <v>17.3</v>
      </c>
      <c r="M209" s="109"/>
      <c r="N209" s="87" t="s">
        <v>11</v>
      </c>
      <c r="O209" s="108">
        <f>MIN(L208:L221)</f>
        <v>16.899999999999999</v>
      </c>
    </row>
    <row r="210" spans="2:15" ht="13.5" thickBot="1" x14ac:dyDescent="0.25">
      <c r="B210" s="77">
        <v>8</v>
      </c>
      <c r="C210" s="103">
        <v>8.35</v>
      </c>
      <c r="D210" s="109"/>
      <c r="E210" s="89" t="s">
        <v>12</v>
      </c>
      <c r="F210" s="111">
        <f>F208-F209</f>
        <v>1.92</v>
      </c>
      <c r="G210" s="108"/>
      <c r="H210" s="108"/>
      <c r="I210" s="108"/>
      <c r="K210" s="77">
        <v>8</v>
      </c>
      <c r="L210" s="110">
        <v>17.5</v>
      </c>
      <c r="M210" s="109"/>
      <c r="N210" s="89" t="s">
        <v>12</v>
      </c>
      <c r="O210" s="111">
        <f>O208-O209</f>
        <v>4.1000000000000014</v>
      </c>
    </row>
    <row r="211" spans="2:15" x14ac:dyDescent="0.2">
      <c r="B211" s="77">
        <v>9</v>
      </c>
      <c r="C211" s="103">
        <v>8.2799999999999994</v>
      </c>
      <c r="D211" s="109"/>
      <c r="E211" s="87"/>
      <c r="F211" s="108"/>
      <c r="G211" s="108"/>
      <c r="H211" s="108"/>
      <c r="I211" s="108"/>
      <c r="K211" s="77">
        <v>9</v>
      </c>
      <c r="L211" s="110">
        <v>16.899999999999999</v>
      </c>
      <c r="M211" s="109"/>
      <c r="N211" s="87"/>
      <c r="O211" s="108"/>
    </row>
    <row r="212" spans="2:15" x14ac:dyDescent="0.2">
      <c r="B212" s="77">
        <v>10</v>
      </c>
      <c r="C212" s="103">
        <v>8.42</v>
      </c>
      <c r="D212" s="109"/>
      <c r="E212" s="87"/>
      <c r="F212" s="108"/>
      <c r="G212" s="108"/>
      <c r="H212" s="108"/>
      <c r="I212" s="108"/>
      <c r="K212" s="77">
        <v>10</v>
      </c>
      <c r="L212" s="110">
        <v>19.7</v>
      </c>
      <c r="M212" s="109"/>
      <c r="N212" s="87"/>
      <c r="O212" s="108"/>
    </row>
    <row r="213" spans="2:15" x14ac:dyDescent="0.2">
      <c r="B213" s="77">
        <v>13</v>
      </c>
      <c r="C213" s="103">
        <v>8.68</v>
      </c>
      <c r="D213" s="109"/>
      <c r="E213" s="87"/>
      <c r="F213" s="108"/>
      <c r="G213" s="108"/>
      <c r="H213" s="108"/>
      <c r="I213" s="108"/>
      <c r="K213" s="77">
        <v>13</v>
      </c>
      <c r="L213" s="110">
        <v>17.899999999999999</v>
      </c>
      <c r="M213" s="109"/>
      <c r="N213" s="87"/>
      <c r="O213" s="108"/>
    </row>
    <row r="214" spans="2:15" x14ac:dyDescent="0.2">
      <c r="B214" s="77">
        <v>14</v>
      </c>
      <c r="C214" s="103">
        <v>9.42</v>
      </c>
      <c r="D214" s="109"/>
      <c r="E214" s="87"/>
      <c r="F214" s="108"/>
      <c r="G214" s="108"/>
      <c r="H214" s="108"/>
      <c r="I214" s="108"/>
      <c r="K214" s="77">
        <v>14</v>
      </c>
      <c r="L214" s="110">
        <v>19.3</v>
      </c>
      <c r="M214" s="109"/>
      <c r="N214" s="87"/>
      <c r="O214" s="108"/>
    </row>
    <row r="215" spans="2:15" x14ac:dyDescent="0.2">
      <c r="B215" s="77">
        <v>16</v>
      </c>
      <c r="C215" s="103">
        <v>9.6</v>
      </c>
      <c r="D215" s="109"/>
      <c r="E215" s="87"/>
      <c r="F215" s="108"/>
      <c r="G215" s="108"/>
      <c r="H215" s="108"/>
      <c r="I215" s="108"/>
      <c r="K215" s="77">
        <v>16</v>
      </c>
      <c r="L215" s="110">
        <v>19.399999999999999</v>
      </c>
      <c r="M215" s="109"/>
      <c r="N215" s="87"/>
      <c r="O215" s="108"/>
    </row>
    <row r="216" spans="2:15" x14ac:dyDescent="0.2">
      <c r="B216" s="77">
        <v>17</v>
      </c>
      <c r="C216" s="103">
        <v>9.77</v>
      </c>
      <c r="D216" s="109"/>
      <c r="E216" s="87"/>
      <c r="F216" s="108"/>
      <c r="G216" s="108"/>
      <c r="H216" s="108"/>
      <c r="I216" s="108"/>
      <c r="K216" s="77">
        <v>17</v>
      </c>
      <c r="L216" s="110">
        <v>20</v>
      </c>
      <c r="M216" s="109"/>
      <c r="N216" s="87"/>
      <c r="O216" s="108"/>
    </row>
    <row r="217" spans="2:15" x14ac:dyDescent="0.2">
      <c r="B217" s="77">
        <v>20</v>
      </c>
      <c r="C217" s="103">
        <v>9.73</v>
      </c>
      <c r="D217" s="109"/>
      <c r="E217" s="87"/>
      <c r="F217" s="108"/>
      <c r="G217" s="108"/>
      <c r="H217" s="108"/>
      <c r="I217" s="108"/>
      <c r="K217" s="77">
        <v>20</v>
      </c>
      <c r="L217" s="110">
        <v>21</v>
      </c>
      <c r="M217" s="109"/>
      <c r="N217" s="87"/>
      <c r="O217" s="108"/>
    </row>
    <row r="218" spans="2:15" x14ac:dyDescent="0.2">
      <c r="B218" s="77">
        <v>21</v>
      </c>
      <c r="C218" s="103">
        <v>8.5</v>
      </c>
      <c r="D218" s="109"/>
      <c r="E218" s="87"/>
      <c r="F218" s="108"/>
      <c r="G218" s="108"/>
      <c r="H218" s="108"/>
      <c r="I218" s="108"/>
      <c r="K218" s="77">
        <v>21</v>
      </c>
      <c r="L218" s="110">
        <v>18.600000000000001</v>
      </c>
      <c r="M218" s="109"/>
      <c r="N218" s="87"/>
      <c r="O218" s="108"/>
    </row>
    <row r="219" spans="2:15" x14ac:dyDescent="0.2">
      <c r="B219" s="77">
        <v>27</v>
      </c>
      <c r="C219" s="103">
        <v>9.9600000000000009</v>
      </c>
      <c r="D219" s="109"/>
      <c r="E219" s="87"/>
      <c r="F219" s="108"/>
      <c r="G219" s="108"/>
      <c r="H219" s="108"/>
      <c r="I219" s="108"/>
      <c r="K219" s="77">
        <v>27</v>
      </c>
      <c r="L219" s="110">
        <v>18.8</v>
      </c>
      <c r="M219" s="109"/>
      <c r="N219" s="87"/>
      <c r="O219" s="108"/>
    </row>
    <row r="220" spans="2:15" x14ac:dyDescent="0.2">
      <c r="B220" s="77">
        <v>28</v>
      </c>
      <c r="C220" s="103">
        <v>9.85</v>
      </c>
      <c r="D220" s="109"/>
      <c r="E220" s="87"/>
      <c r="F220" s="108"/>
      <c r="G220" s="108"/>
      <c r="H220" s="108"/>
      <c r="I220" s="108"/>
      <c r="K220" s="77">
        <v>28</v>
      </c>
      <c r="L220" s="110">
        <v>18.399999999999999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10.199999999999999</v>
      </c>
      <c r="D221" s="109"/>
      <c r="E221" s="87"/>
      <c r="F221" s="108"/>
      <c r="G221" s="108"/>
      <c r="H221" s="108"/>
      <c r="I221" s="108"/>
      <c r="K221" s="77">
        <v>29</v>
      </c>
      <c r="L221" s="110">
        <v>18.2</v>
      </c>
      <c r="M221" s="109"/>
      <c r="N221" s="87"/>
      <c r="O221" s="108"/>
    </row>
    <row r="222" spans="2:15" ht="13.5" thickBot="1" x14ac:dyDescent="0.25">
      <c r="B222" s="75" t="s">
        <v>0</v>
      </c>
      <c r="C222" s="107">
        <f>COUNTIF(C208:C221,"&gt;0")</f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9.216428571428569</v>
      </c>
      <c r="D223" s="102"/>
      <c r="K223" s="73" t="s">
        <v>1</v>
      </c>
      <c r="L223" s="104">
        <f>AVERAGE(L208:L221)</f>
        <v>18.671428571428571</v>
      </c>
      <c r="M223" s="102"/>
    </row>
    <row r="224" spans="2:15" x14ac:dyDescent="0.2">
      <c r="B224" s="71" t="s">
        <v>2</v>
      </c>
      <c r="C224" s="103">
        <f>STDEV(C208:C221)</f>
        <v>0.66558946856101975</v>
      </c>
      <c r="D224" s="102"/>
      <c r="K224" s="71" t="s">
        <v>2</v>
      </c>
      <c r="L224" s="103">
        <f>STDEV(L208:L221)</f>
        <v>1.1282584070003792</v>
      </c>
      <c r="M224" s="102"/>
    </row>
    <row r="225" spans="2:15" ht="13.5" thickBot="1" x14ac:dyDescent="0.25">
      <c r="B225" s="69" t="s">
        <v>3</v>
      </c>
      <c r="C225" s="101">
        <f>CONFIDENCE(0.05,C224,C222)</f>
        <v>0.3486506785682803</v>
      </c>
      <c r="D225" s="99"/>
      <c r="K225" s="69" t="s">
        <v>3</v>
      </c>
      <c r="L225" s="100">
        <f>CONFIDENCE(0.05,L224,L222)</f>
        <v>0.59100703629144946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81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7</v>
      </c>
      <c r="C230" s="91" t="s">
        <v>51</v>
      </c>
      <c r="D230" s="115"/>
      <c r="E230" s="90" t="s">
        <v>1</v>
      </c>
      <c r="F230" s="113">
        <f>C241</f>
        <v>10.327142857142858</v>
      </c>
      <c r="G230" s="113"/>
      <c r="H230" s="113"/>
      <c r="I230" s="113"/>
      <c r="K230" s="116" t="s">
        <v>16</v>
      </c>
      <c r="L230" s="91" t="s">
        <v>51</v>
      </c>
      <c r="M230" s="115"/>
      <c r="N230" s="90" t="s">
        <v>1</v>
      </c>
      <c r="O230" s="113">
        <f>L241</f>
        <v>18.12857142857143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0.17745556117089187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1.232496498594466</v>
      </c>
    </row>
    <row r="232" spans="2:15" ht="13.5" thickBot="1" x14ac:dyDescent="0.25">
      <c r="B232" s="181"/>
      <c r="C232" s="200"/>
      <c r="D232" s="105"/>
      <c r="E232" s="87" t="s">
        <v>3</v>
      </c>
      <c r="F232" s="113">
        <f>C243</f>
        <v>0.13145850378936141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0.91302940613298667</v>
      </c>
    </row>
    <row r="233" spans="2:15" x14ac:dyDescent="0.2">
      <c r="B233" s="77">
        <v>4</v>
      </c>
      <c r="C233" s="104">
        <v>10.32</v>
      </c>
      <c r="D233" s="109"/>
      <c r="E233" s="87" t="s">
        <v>10</v>
      </c>
      <c r="F233" s="108">
        <f>MAX(C233:C239)</f>
        <v>10.65</v>
      </c>
      <c r="G233" s="108"/>
      <c r="H233" s="108"/>
      <c r="I233" s="108"/>
      <c r="K233" s="77">
        <v>4</v>
      </c>
      <c r="L233" s="112">
        <v>17.5</v>
      </c>
      <c r="M233" s="109"/>
      <c r="N233" s="87" t="s">
        <v>10</v>
      </c>
      <c r="O233" s="108">
        <f>MAX(L233:L239)</f>
        <v>19.399999999999999</v>
      </c>
    </row>
    <row r="234" spans="2:15" x14ac:dyDescent="0.2">
      <c r="B234" s="77">
        <v>5</v>
      </c>
      <c r="C234" s="103">
        <v>10.050000000000001</v>
      </c>
      <c r="D234" s="109"/>
      <c r="E234" s="87" t="s">
        <v>11</v>
      </c>
      <c r="F234" s="108">
        <f>MIN(C233:C239)</f>
        <v>10.050000000000001</v>
      </c>
      <c r="G234" s="108"/>
      <c r="H234" s="108"/>
      <c r="I234" s="108"/>
      <c r="K234" s="77">
        <v>5</v>
      </c>
      <c r="L234" s="110">
        <v>19</v>
      </c>
      <c r="M234" s="109"/>
      <c r="N234" s="87" t="s">
        <v>11</v>
      </c>
      <c r="O234" s="108">
        <f>MIN(L233:L239)</f>
        <v>15.9</v>
      </c>
    </row>
    <row r="235" spans="2:15" ht="13.5" thickBot="1" x14ac:dyDescent="0.25">
      <c r="B235" s="77">
        <v>7</v>
      </c>
      <c r="C235" s="103">
        <v>10.36</v>
      </c>
      <c r="D235" s="109"/>
      <c r="E235" s="89" t="s">
        <v>12</v>
      </c>
      <c r="F235" s="111">
        <f>F233-F234</f>
        <v>0.59999999999999964</v>
      </c>
      <c r="G235" s="108"/>
      <c r="H235" s="108"/>
      <c r="I235" s="108"/>
      <c r="K235" s="77">
        <v>7</v>
      </c>
      <c r="L235" s="110">
        <v>19</v>
      </c>
      <c r="M235" s="109"/>
      <c r="N235" s="89" t="s">
        <v>12</v>
      </c>
      <c r="O235" s="111">
        <f>O233-O234</f>
        <v>3.4999999999999982</v>
      </c>
    </row>
    <row r="236" spans="2:15" x14ac:dyDescent="0.2">
      <c r="B236" s="77">
        <v>14</v>
      </c>
      <c r="C236" s="103">
        <v>10.31</v>
      </c>
      <c r="D236" s="109"/>
      <c r="E236" s="87"/>
      <c r="F236" s="108"/>
      <c r="G236" s="108"/>
      <c r="H236" s="108"/>
      <c r="I236" s="108"/>
      <c r="K236" s="77">
        <v>14</v>
      </c>
      <c r="L236" s="110">
        <v>18.600000000000001</v>
      </c>
      <c r="M236" s="109"/>
      <c r="N236" s="87"/>
      <c r="O236" s="108"/>
    </row>
    <row r="237" spans="2:15" x14ac:dyDescent="0.2">
      <c r="B237" s="77">
        <v>15</v>
      </c>
      <c r="C237" s="103">
        <v>10.35</v>
      </c>
      <c r="D237" s="109"/>
      <c r="E237" s="87"/>
      <c r="F237" s="108"/>
      <c r="G237" s="108"/>
      <c r="H237" s="108"/>
      <c r="I237" s="108"/>
      <c r="K237" s="77">
        <v>15</v>
      </c>
      <c r="L237" s="110">
        <v>17.5</v>
      </c>
      <c r="M237" s="109"/>
      <c r="N237" s="87"/>
      <c r="O237" s="108"/>
    </row>
    <row r="238" spans="2:15" x14ac:dyDescent="0.2">
      <c r="B238" s="77">
        <v>22</v>
      </c>
      <c r="C238" s="103">
        <v>10.25</v>
      </c>
      <c r="D238" s="109"/>
      <c r="E238" s="87"/>
      <c r="F238" s="108"/>
      <c r="G238" s="108"/>
      <c r="H238" s="108"/>
      <c r="I238" s="108"/>
      <c r="K238" s="77">
        <v>22</v>
      </c>
      <c r="L238" s="110">
        <v>19.399999999999999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10.65</v>
      </c>
      <c r="D239" s="109"/>
      <c r="E239" s="87"/>
      <c r="F239" s="108"/>
      <c r="G239" s="108"/>
      <c r="H239" s="108"/>
      <c r="I239" s="108"/>
      <c r="K239" s="77">
        <v>29</v>
      </c>
      <c r="L239" s="110">
        <v>15.9</v>
      </c>
      <c r="M239" s="109"/>
      <c r="N239" s="87"/>
      <c r="O239" s="108"/>
    </row>
    <row r="240" spans="2:15" ht="13.5" thickBot="1" x14ac:dyDescent="0.25">
      <c r="B240" s="75" t="s">
        <v>0</v>
      </c>
      <c r="C240" s="107">
        <f>COUNTIF(C233:C239,"&gt;0")</f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10.327142857142858</v>
      </c>
      <c r="D241" s="102"/>
      <c r="K241" s="73" t="s">
        <v>1</v>
      </c>
      <c r="L241" s="104">
        <f>AVERAGE(L233:L239)</f>
        <v>18.12857142857143</v>
      </c>
      <c r="M241" s="102"/>
    </row>
    <row r="242" spans="2:13" x14ac:dyDescent="0.2">
      <c r="B242" s="71" t="s">
        <v>2</v>
      </c>
      <c r="C242" s="103">
        <f>STDEV(C233:C239)</f>
        <v>0.17745556117089187</v>
      </c>
      <c r="D242" s="102"/>
      <c r="K242" s="71" t="s">
        <v>2</v>
      </c>
      <c r="L242" s="103">
        <f>STDEV(L233:L239)</f>
        <v>1.232496498594466</v>
      </c>
      <c r="M242" s="102"/>
    </row>
    <row r="243" spans="2:13" ht="13.5" thickBot="1" x14ac:dyDescent="0.25">
      <c r="B243" s="69" t="s">
        <v>3</v>
      </c>
      <c r="C243" s="101">
        <f>CONFIDENCE(0.05,C242,C240)</f>
        <v>0.13145850378936141</v>
      </c>
      <c r="D243" s="99"/>
      <c r="K243" s="69" t="s">
        <v>3</v>
      </c>
      <c r="L243" s="100">
        <f>CONFIDENCE(0.05,L242,L240)</f>
        <v>0.91302940613298667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K99:K100"/>
    <mergeCell ref="L99:L100"/>
    <mergeCell ref="B96:B97"/>
    <mergeCell ref="C96:C97"/>
    <mergeCell ref="K96:K97"/>
    <mergeCell ref="L96:L97"/>
    <mergeCell ref="L2:L3"/>
    <mergeCell ref="L5:L6"/>
    <mergeCell ref="C41:C42"/>
    <mergeCell ref="K23:K24"/>
    <mergeCell ref="L23:L24"/>
    <mergeCell ref="L26:L27"/>
    <mergeCell ref="K38:K39"/>
    <mergeCell ref="L38:L39"/>
    <mergeCell ref="L80:L81"/>
    <mergeCell ref="K80:K81"/>
    <mergeCell ref="K57:K58"/>
    <mergeCell ref="K41:K42"/>
    <mergeCell ref="L41:L42"/>
    <mergeCell ref="K54:K55"/>
    <mergeCell ref="L54:L55"/>
    <mergeCell ref="L57:L58"/>
    <mergeCell ref="K77:K78"/>
    <mergeCell ref="L77:L78"/>
    <mergeCell ref="K2:K3"/>
    <mergeCell ref="K5:K6"/>
    <mergeCell ref="K26:K27"/>
    <mergeCell ref="B41:B42"/>
    <mergeCell ref="B38:B39"/>
    <mergeCell ref="C38:C39"/>
    <mergeCell ref="B26:B27"/>
    <mergeCell ref="B23:B24"/>
    <mergeCell ref="C23:C24"/>
    <mergeCell ref="C5:C6"/>
    <mergeCell ref="C26:C27"/>
    <mergeCell ref="B2:B3"/>
    <mergeCell ref="B5:B6"/>
    <mergeCell ref="C2:C3"/>
    <mergeCell ref="B148:B149"/>
    <mergeCell ref="C148:C149"/>
    <mergeCell ref="B80:B81"/>
    <mergeCell ref="B77:B78"/>
    <mergeCell ref="C77:C78"/>
    <mergeCell ref="B57:B58"/>
    <mergeCell ref="C57:C58"/>
    <mergeCell ref="C80:C81"/>
    <mergeCell ref="B54:B55"/>
    <mergeCell ref="C54:C55"/>
    <mergeCell ref="B99:B100"/>
    <mergeCell ref="C99:C100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12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121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109</v>
      </c>
      <c r="C4" s="91" t="s">
        <v>106</v>
      </c>
      <c r="D4" s="115"/>
      <c r="E4" s="90" t="s">
        <v>1</v>
      </c>
      <c r="F4" s="113">
        <f>C12</f>
        <v>-31</v>
      </c>
      <c r="G4" s="113"/>
      <c r="H4" s="113"/>
      <c r="I4" s="113"/>
      <c r="K4" s="116" t="s">
        <v>17</v>
      </c>
      <c r="L4" s="91" t="s">
        <v>106</v>
      </c>
      <c r="M4" s="115"/>
      <c r="N4" s="90" t="s">
        <v>1</v>
      </c>
      <c r="O4" s="113">
        <f>L12</f>
        <v>14.725000000000001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42.684813849111876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0.41932485418030424</v>
      </c>
    </row>
    <row r="6" spans="2:15" ht="13.5" thickBot="1" x14ac:dyDescent="0.25">
      <c r="B6" s="181"/>
      <c r="C6" s="201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0.41093080600795301</v>
      </c>
    </row>
    <row r="7" spans="2:15" x14ac:dyDescent="0.2">
      <c r="B7" s="77">
        <v>9</v>
      </c>
      <c r="C7" s="112">
        <v>16.2</v>
      </c>
      <c r="D7" s="109"/>
      <c r="E7" s="87" t="s">
        <v>10</v>
      </c>
      <c r="F7" s="108">
        <f>MAX(C7:C10)</f>
        <v>16.2</v>
      </c>
      <c r="G7" s="108"/>
      <c r="H7" s="108"/>
      <c r="I7" s="108"/>
      <c r="K7" s="135">
        <v>9</v>
      </c>
      <c r="L7" s="112">
        <v>15.3</v>
      </c>
      <c r="M7" s="109"/>
      <c r="N7" s="87" t="s">
        <v>10</v>
      </c>
      <c r="O7" s="108">
        <f>MAX(L7:L10)</f>
        <v>15.3</v>
      </c>
    </row>
    <row r="8" spans="2:15" x14ac:dyDescent="0.2">
      <c r="B8" s="77">
        <v>12</v>
      </c>
      <c r="C8" s="110">
        <v>-6.3</v>
      </c>
      <c r="D8" s="109"/>
      <c r="E8" s="87" t="s">
        <v>11</v>
      </c>
      <c r="F8" s="108">
        <f>MIN(C7:C10)</f>
        <v>-71.599999999999994</v>
      </c>
      <c r="G8" s="108"/>
      <c r="H8" s="108"/>
      <c r="I8" s="108"/>
      <c r="K8" s="133">
        <v>12</v>
      </c>
      <c r="L8" s="110">
        <v>14.7</v>
      </c>
      <c r="M8" s="109"/>
      <c r="N8" s="87" t="s">
        <v>11</v>
      </c>
      <c r="O8" s="108">
        <f>MIN(L7:L10)</f>
        <v>14.3</v>
      </c>
    </row>
    <row r="9" spans="2:15" ht="13.5" thickBot="1" x14ac:dyDescent="0.25">
      <c r="B9" s="77">
        <v>19</v>
      </c>
      <c r="C9" s="110">
        <v>-71.599999999999994</v>
      </c>
      <c r="D9" s="109"/>
      <c r="E9" s="89" t="s">
        <v>12</v>
      </c>
      <c r="F9" s="111">
        <f>F7-F8</f>
        <v>87.8</v>
      </c>
      <c r="G9" s="108"/>
      <c r="H9" s="108"/>
      <c r="I9" s="108"/>
      <c r="K9" s="133">
        <v>19</v>
      </c>
      <c r="L9" s="110">
        <v>14.6</v>
      </c>
      <c r="M9" s="109"/>
      <c r="N9" s="89" t="s">
        <v>12</v>
      </c>
      <c r="O9" s="111">
        <f>O7-O8</f>
        <v>1</v>
      </c>
    </row>
    <row r="10" spans="2:15" ht="13.5" thickBot="1" x14ac:dyDescent="0.25">
      <c r="B10" s="77">
        <v>26</v>
      </c>
      <c r="C10" s="123">
        <v>-62.3</v>
      </c>
      <c r="D10" s="109"/>
      <c r="K10" s="131">
        <v>26</v>
      </c>
      <c r="L10" s="123">
        <v>14.3</v>
      </c>
      <c r="M10" s="109"/>
    </row>
    <row r="11" spans="2:15" ht="13.5" thickBot="1" x14ac:dyDescent="0.25">
      <c r="B11" s="75" t="s">
        <v>0</v>
      </c>
      <c r="C11" s="107">
        <v>4</v>
      </c>
      <c r="D11" s="105"/>
      <c r="K11" s="75" t="s">
        <v>0</v>
      </c>
      <c r="L11" s="130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-31</v>
      </c>
      <c r="D12" s="102"/>
      <c r="K12" s="73" t="s">
        <v>1</v>
      </c>
      <c r="L12" s="104">
        <f>AVERAGE(L7:L10)</f>
        <v>14.725000000000001</v>
      </c>
      <c r="M12" s="102"/>
    </row>
    <row r="13" spans="2:15" x14ac:dyDescent="0.2">
      <c r="B13" s="71" t="s">
        <v>2</v>
      </c>
      <c r="C13" s="103">
        <f>STDEV(C7:C10)</f>
        <v>42.684813849111876</v>
      </c>
      <c r="D13" s="102"/>
      <c r="K13" s="71" t="s">
        <v>2</v>
      </c>
      <c r="L13" s="103">
        <f>STDEV(L7:L10)</f>
        <v>0.41932485418030424</v>
      </c>
      <c r="M13" s="102"/>
    </row>
    <row r="14" spans="2:15" ht="13.5" thickBot="1" x14ac:dyDescent="0.25">
      <c r="B14" s="69" t="s">
        <v>3</v>
      </c>
      <c r="C14" s="101" t="e">
        <f>CONFIDENCE(0.05,C76,C74)</f>
        <v>#REF!</v>
      </c>
      <c r="D14" s="99"/>
      <c r="K14" s="69" t="s">
        <v>3</v>
      </c>
      <c r="L14" s="100">
        <f>CONFIDENCE(0.05,L13,L11)</f>
        <v>0.41093080600795301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120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109</v>
      </c>
      <c r="C25" s="91" t="s">
        <v>103</v>
      </c>
      <c r="D25" s="115"/>
      <c r="E25" s="90" t="s">
        <v>1</v>
      </c>
      <c r="F25" s="113">
        <f>C33</f>
        <v>-89.15</v>
      </c>
      <c r="G25" s="113"/>
      <c r="H25" s="113"/>
      <c r="I25" s="113"/>
      <c r="K25" s="116" t="s">
        <v>17</v>
      </c>
      <c r="L25" s="91" t="s">
        <v>102</v>
      </c>
      <c r="M25" s="115"/>
      <c r="N25" s="90" t="s">
        <v>1</v>
      </c>
      <c r="O25" s="113">
        <f>L33</f>
        <v>14.75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27.830259311284443</v>
      </c>
      <c r="G26" s="113"/>
      <c r="H26" s="113"/>
      <c r="I26" s="113"/>
      <c r="K26" s="188" t="s">
        <v>8</v>
      </c>
      <c r="L26" s="199" t="s">
        <v>79</v>
      </c>
      <c r="M26" s="114"/>
      <c r="N26" s="87" t="s">
        <v>9</v>
      </c>
      <c r="O26" s="113">
        <f>L34</f>
        <v>0.38729833462074198</v>
      </c>
    </row>
    <row r="27" spans="2:15" ht="13.5" thickBot="1" x14ac:dyDescent="0.25">
      <c r="B27" s="181"/>
      <c r="C27" s="201"/>
      <c r="D27" s="105"/>
      <c r="E27" s="87" t="s">
        <v>3</v>
      </c>
      <c r="F27" s="113"/>
      <c r="G27" s="113"/>
      <c r="H27" s="113"/>
      <c r="I27" s="113"/>
      <c r="K27" s="189"/>
      <c r="L27" s="200"/>
      <c r="M27" s="105"/>
      <c r="N27" s="87" t="s">
        <v>3</v>
      </c>
      <c r="O27" s="113">
        <f>L35</f>
        <v>0.37954539356449823</v>
      </c>
    </row>
    <row r="28" spans="2:15" x14ac:dyDescent="0.2">
      <c r="B28" s="77">
        <v>7</v>
      </c>
      <c r="C28" s="112">
        <v>-117.9</v>
      </c>
      <c r="D28" s="109"/>
      <c r="E28" s="87" t="s">
        <v>10</v>
      </c>
      <c r="F28" s="108">
        <f>MAX(C28:C31)</f>
        <v>-58.8</v>
      </c>
      <c r="G28" s="108"/>
      <c r="H28" s="108"/>
      <c r="I28" s="108"/>
      <c r="K28" s="77">
        <v>7</v>
      </c>
      <c r="L28" s="112">
        <v>14.7</v>
      </c>
      <c r="M28" s="109"/>
      <c r="N28" s="87" t="s">
        <v>10</v>
      </c>
      <c r="O28" s="108">
        <f>MAX(L28:L31)</f>
        <v>15.3</v>
      </c>
    </row>
    <row r="29" spans="2:15" x14ac:dyDescent="0.2">
      <c r="B29" s="77">
        <v>13</v>
      </c>
      <c r="C29" s="110">
        <v>-106.9</v>
      </c>
      <c r="D29" s="109"/>
      <c r="E29" s="87" t="s">
        <v>11</v>
      </c>
      <c r="F29" s="108">
        <f>MIN(C28:C31)</f>
        <v>-117.9</v>
      </c>
      <c r="G29" s="108"/>
      <c r="H29" s="108"/>
      <c r="I29" s="108"/>
      <c r="K29" s="77">
        <v>13</v>
      </c>
      <c r="L29" s="110">
        <v>14.4</v>
      </c>
      <c r="M29" s="109"/>
      <c r="N29" s="87" t="s">
        <v>11</v>
      </c>
      <c r="O29" s="108">
        <f>MIN(L28:L31)</f>
        <v>14.4</v>
      </c>
    </row>
    <row r="30" spans="2:15" ht="13.5" thickBot="1" x14ac:dyDescent="0.25">
      <c r="B30" s="77">
        <v>14</v>
      </c>
      <c r="C30" s="110">
        <v>-73</v>
      </c>
      <c r="D30" s="109"/>
      <c r="E30" s="89" t="s">
        <v>12</v>
      </c>
      <c r="F30" s="111">
        <f>F28-F29</f>
        <v>59.100000000000009</v>
      </c>
      <c r="G30" s="108"/>
      <c r="H30" s="108"/>
      <c r="I30" s="108"/>
      <c r="K30" s="77">
        <v>14</v>
      </c>
      <c r="L30" s="110">
        <v>14.6</v>
      </c>
      <c r="M30" s="109"/>
      <c r="N30" s="89" t="s">
        <v>12</v>
      </c>
      <c r="O30" s="111">
        <f>O28-O29</f>
        <v>0.90000000000000036</v>
      </c>
    </row>
    <row r="31" spans="2:15" ht="13.5" thickBot="1" x14ac:dyDescent="0.25">
      <c r="B31" s="77">
        <v>17</v>
      </c>
      <c r="C31" s="123">
        <v>-58.8</v>
      </c>
      <c r="D31" s="109"/>
      <c r="G31" s="108"/>
      <c r="H31" s="108"/>
      <c r="I31" s="108"/>
      <c r="K31" s="77">
        <v>17</v>
      </c>
      <c r="L31" s="123">
        <v>15.3</v>
      </c>
      <c r="M31" s="109"/>
    </row>
    <row r="32" spans="2:15" ht="13.5" thickBot="1" x14ac:dyDescent="0.25">
      <c r="B32" s="75" t="s">
        <v>0</v>
      </c>
      <c r="C32" s="107"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-89.15</v>
      </c>
      <c r="D33" s="102"/>
      <c r="K33" s="73" t="s">
        <v>1</v>
      </c>
      <c r="L33" s="104">
        <f>AVERAGE(L28:L31)</f>
        <v>14.75</v>
      </c>
      <c r="M33" s="102"/>
    </row>
    <row r="34" spans="2:15" x14ac:dyDescent="0.2">
      <c r="B34" s="71" t="s">
        <v>2</v>
      </c>
      <c r="C34" s="103">
        <f>STDEV(C28:C31)</f>
        <v>27.830259311284443</v>
      </c>
      <c r="D34" s="102"/>
      <c r="K34" s="71" t="s">
        <v>2</v>
      </c>
      <c r="L34" s="103">
        <f>STDEV(L28:L31)</f>
        <v>0.38729833462074198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0.37954539356449823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119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109</v>
      </c>
      <c r="C40" s="91" t="s">
        <v>99</v>
      </c>
      <c r="D40" s="115"/>
      <c r="E40" s="90" t="s">
        <v>1</v>
      </c>
      <c r="F40" s="113">
        <f>C49</f>
        <v>-59.260000000000005</v>
      </c>
      <c r="G40" s="113"/>
      <c r="H40" s="113"/>
      <c r="I40" s="113"/>
      <c r="K40" s="116" t="s">
        <v>17</v>
      </c>
      <c r="L40" s="91" t="s">
        <v>60</v>
      </c>
      <c r="M40" s="115"/>
      <c r="N40" s="90" t="s">
        <v>1</v>
      </c>
      <c r="O40" s="113">
        <f>L49</f>
        <v>16.619999999999997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17.549017066491214</v>
      </c>
      <c r="G41" s="113"/>
      <c r="H41" s="113"/>
      <c r="I41" s="113"/>
      <c r="K41" s="180" t="s">
        <v>8</v>
      </c>
      <c r="L41" s="199" t="s">
        <v>79</v>
      </c>
      <c r="M41" s="114"/>
      <c r="N41" s="87" t="s">
        <v>9</v>
      </c>
      <c r="O41" s="113">
        <f>L50</f>
        <v>1.4923136399564272</v>
      </c>
    </row>
    <row r="42" spans="2:15" ht="13.5" thickBot="1" x14ac:dyDescent="0.25">
      <c r="B42" s="181"/>
      <c r="C42" s="201"/>
      <c r="D42" s="105"/>
      <c r="E42" s="87" t="s">
        <v>3</v>
      </c>
      <c r="F42" s="113"/>
      <c r="G42" s="113"/>
      <c r="H42" s="113"/>
      <c r="I42" s="113"/>
      <c r="K42" s="181"/>
      <c r="L42" s="200"/>
      <c r="M42" s="105"/>
      <c r="N42" s="87" t="s">
        <v>3</v>
      </c>
      <c r="O42" s="113">
        <f>L51</f>
        <v>1.3080465430316932</v>
      </c>
    </row>
    <row r="43" spans="2:15" x14ac:dyDescent="0.2">
      <c r="B43" s="135">
        <v>2</v>
      </c>
      <c r="C43" s="112">
        <v>-90</v>
      </c>
      <c r="D43" s="109"/>
      <c r="E43" s="87" t="s">
        <v>10</v>
      </c>
      <c r="F43" s="108">
        <f>MAX(C43:C47)</f>
        <v>-47.8</v>
      </c>
      <c r="G43" s="108"/>
      <c r="H43" s="108"/>
      <c r="I43" s="108"/>
      <c r="K43" s="96">
        <v>2</v>
      </c>
      <c r="L43" s="112">
        <v>15.5</v>
      </c>
      <c r="M43" s="109"/>
      <c r="N43" s="87" t="s">
        <v>10</v>
      </c>
      <c r="O43" s="108">
        <f>MAX(L43:L47)</f>
        <v>19.100000000000001</v>
      </c>
    </row>
    <row r="44" spans="2:15" x14ac:dyDescent="0.2">
      <c r="B44" s="133">
        <v>10</v>
      </c>
      <c r="C44" s="110">
        <v>-47.8</v>
      </c>
      <c r="D44" s="109"/>
      <c r="E44" s="87" t="s">
        <v>11</v>
      </c>
      <c r="F44" s="108">
        <f>MIN(C43:C47)</f>
        <v>-90</v>
      </c>
      <c r="G44" s="108"/>
      <c r="H44" s="108"/>
      <c r="I44" s="108"/>
      <c r="K44" s="77">
        <v>10</v>
      </c>
      <c r="L44" s="110">
        <v>19.100000000000001</v>
      </c>
      <c r="M44" s="109"/>
      <c r="N44" s="87" t="s">
        <v>11</v>
      </c>
      <c r="O44" s="108">
        <f>MIN(L43:L47)</f>
        <v>15.4</v>
      </c>
    </row>
    <row r="45" spans="2:15" ht="13.5" thickBot="1" x14ac:dyDescent="0.25">
      <c r="B45" s="133">
        <v>21</v>
      </c>
      <c r="C45" s="110">
        <v>-57.4</v>
      </c>
      <c r="D45" s="109"/>
      <c r="E45" s="89" t="s">
        <v>12</v>
      </c>
      <c r="F45" s="111">
        <f>F43-F44</f>
        <v>42.2</v>
      </c>
      <c r="G45" s="108"/>
      <c r="H45" s="108"/>
      <c r="I45" s="108"/>
      <c r="K45" s="77">
        <v>21</v>
      </c>
      <c r="L45" s="110">
        <v>16.5</v>
      </c>
      <c r="M45" s="109"/>
      <c r="N45" s="89" t="s">
        <v>12</v>
      </c>
      <c r="O45" s="111">
        <f>O43-O44</f>
        <v>3.7000000000000011</v>
      </c>
    </row>
    <row r="46" spans="2:15" x14ac:dyDescent="0.2">
      <c r="B46" s="133">
        <v>30</v>
      </c>
      <c r="C46" s="110">
        <v>-51</v>
      </c>
      <c r="D46" s="109"/>
      <c r="K46" s="77">
        <v>30</v>
      </c>
      <c r="L46" s="110">
        <v>15.4</v>
      </c>
      <c r="M46" s="109"/>
    </row>
    <row r="47" spans="2:15" ht="13.5" thickBot="1" x14ac:dyDescent="0.25">
      <c r="B47" s="131">
        <v>31</v>
      </c>
      <c r="C47" s="123">
        <v>-50.1</v>
      </c>
      <c r="D47" s="109"/>
      <c r="K47" s="77">
        <v>31</v>
      </c>
      <c r="L47" s="123">
        <v>16.600000000000001</v>
      </c>
      <c r="M47" s="109"/>
    </row>
    <row r="48" spans="2:15" ht="13.5" thickBot="1" x14ac:dyDescent="0.25">
      <c r="B48" s="75" t="s">
        <v>0</v>
      </c>
      <c r="C48" s="107"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-59.260000000000005</v>
      </c>
      <c r="D49" s="102"/>
      <c r="K49" s="73" t="s">
        <v>1</v>
      </c>
      <c r="L49" s="104">
        <f>AVERAGE(L43:L47)</f>
        <v>16.619999999999997</v>
      </c>
      <c r="M49" s="102"/>
    </row>
    <row r="50" spans="2:15" x14ac:dyDescent="0.2">
      <c r="B50" s="71" t="s">
        <v>2</v>
      </c>
      <c r="C50" s="103">
        <f>STDEV(C43:C47)</f>
        <v>17.549017066491214</v>
      </c>
      <c r="D50" s="102"/>
      <c r="K50" s="71" t="s">
        <v>2</v>
      </c>
      <c r="L50" s="103">
        <f>STDEV(L43:L47)</f>
        <v>1.4923136399564272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1.3080465430316932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118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109</v>
      </c>
      <c r="C56" s="91" t="s">
        <v>96</v>
      </c>
      <c r="D56" s="115"/>
      <c r="E56" s="90" t="s">
        <v>1</v>
      </c>
      <c r="F56" s="113">
        <f>C72</f>
        <v>-39.658333333333331</v>
      </c>
      <c r="G56" s="113"/>
      <c r="H56" s="113"/>
      <c r="I56" s="113"/>
      <c r="K56" s="116" t="s">
        <v>17</v>
      </c>
      <c r="L56" s="91" t="s">
        <v>59</v>
      </c>
      <c r="M56" s="115"/>
      <c r="N56" s="90" t="s">
        <v>1</v>
      </c>
      <c r="O56" s="113">
        <f>L72</f>
        <v>18.25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13.705769079501025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1.9690791571881243</v>
      </c>
    </row>
    <row r="58" spans="2:15" ht="13.5" thickBot="1" x14ac:dyDescent="0.25">
      <c r="B58" s="181"/>
      <c r="C58" s="201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1.1140909417704064</v>
      </c>
    </row>
    <row r="59" spans="2:15" x14ac:dyDescent="0.2">
      <c r="B59" s="82">
        <v>3</v>
      </c>
      <c r="C59" s="112">
        <v>-30.1</v>
      </c>
      <c r="D59" s="109"/>
      <c r="E59" s="87" t="s">
        <v>10</v>
      </c>
      <c r="F59" s="108">
        <f>MAX(C59:C70)</f>
        <v>-22.4</v>
      </c>
      <c r="G59" s="108"/>
      <c r="H59" s="108"/>
      <c r="I59" s="108"/>
      <c r="K59" s="82">
        <v>3</v>
      </c>
      <c r="L59" s="129">
        <v>22.8</v>
      </c>
      <c r="M59" s="109"/>
      <c r="N59" s="87" t="s">
        <v>10</v>
      </c>
      <c r="O59" s="108">
        <f>MAX(L59:L70)</f>
        <v>22.8</v>
      </c>
    </row>
    <row r="60" spans="2:15" x14ac:dyDescent="0.2">
      <c r="B60" s="77">
        <v>5</v>
      </c>
      <c r="C60" s="110">
        <v>-22.4</v>
      </c>
      <c r="D60" s="109"/>
      <c r="E60" s="87" t="s">
        <v>11</v>
      </c>
      <c r="F60" s="108">
        <f>MIN(C59:C70)</f>
        <v>-64</v>
      </c>
      <c r="G60" s="108"/>
      <c r="H60" s="108"/>
      <c r="I60" s="108"/>
      <c r="K60" s="77">
        <v>5</v>
      </c>
      <c r="L60" s="129">
        <v>18.5</v>
      </c>
      <c r="M60" s="109"/>
      <c r="N60" s="87" t="s">
        <v>11</v>
      </c>
      <c r="O60" s="108">
        <f>MIN(L59:L70)</f>
        <v>15.5</v>
      </c>
    </row>
    <row r="61" spans="2:15" ht="13.5" thickBot="1" x14ac:dyDescent="0.25">
      <c r="B61" s="77">
        <v>6</v>
      </c>
      <c r="C61" s="110">
        <v>-33.799999999999997</v>
      </c>
      <c r="D61" s="109"/>
      <c r="E61" s="89" t="s">
        <v>12</v>
      </c>
      <c r="F61" s="111">
        <f>F59-F60</f>
        <v>41.6</v>
      </c>
      <c r="G61" s="108"/>
      <c r="H61" s="108"/>
      <c r="I61" s="108"/>
      <c r="K61" s="77">
        <v>6</v>
      </c>
      <c r="L61" s="129">
        <v>18.7</v>
      </c>
      <c r="M61" s="109"/>
      <c r="N61" s="89" t="s">
        <v>12</v>
      </c>
      <c r="O61" s="111">
        <f>O59-O60</f>
        <v>7.3000000000000007</v>
      </c>
    </row>
    <row r="62" spans="2:15" x14ac:dyDescent="0.2">
      <c r="B62" s="77">
        <v>7</v>
      </c>
      <c r="C62" s="110">
        <v>-33.200000000000003</v>
      </c>
      <c r="D62" s="109"/>
      <c r="E62" s="87"/>
      <c r="F62" s="108"/>
      <c r="G62" s="108"/>
      <c r="H62" s="108"/>
      <c r="I62" s="108"/>
      <c r="K62" s="77">
        <v>7</v>
      </c>
      <c r="L62" s="129">
        <v>18.600000000000001</v>
      </c>
      <c r="M62" s="109"/>
      <c r="N62" s="87"/>
      <c r="O62" s="108"/>
    </row>
    <row r="63" spans="2:15" x14ac:dyDescent="0.2">
      <c r="B63" s="77">
        <v>10</v>
      </c>
      <c r="C63" s="110">
        <v>-44.1</v>
      </c>
      <c r="D63" s="109"/>
      <c r="E63" s="87"/>
      <c r="F63" s="108"/>
      <c r="G63" s="108"/>
      <c r="H63" s="108"/>
      <c r="I63" s="108"/>
      <c r="K63" s="77">
        <v>10</v>
      </c>
      <c r="L63" s="129">
        <v>15.5</v>
      </c>
      <c r="M63" s="109"/>
      <c r="N63" s="87"/>
      <c r="O63" s="108"/>
    </row>
    <row r="64" spans="2:15" x14ac:dyDescent="0.2">
      <c r="B64" s="77">
        <v>11</v>
      </c>
      <c r="C64" s="110">
        <v>-27.1</v>
      </c>
      <c r="D64" s="109"/>
      <c r="E64" s="87"/>
      <c r="F64" s="108"/>
      <c r="G64" s="108"/>
      <c r="H64" s="108"/>
      <c r="I64" s="108"/>
      <c r="K64" s="77">
        <v>11</v>
      </c>
      <c r="L64" s="129">
        <v>16.399999999999999</v>
      </c>
      <c r="M64" s="109"/>
      <c r="N64" s="87"/>
      <c r="O64" s="108"/>
    </row>
    <row r="65" spans="2:15" x14ac:dyDescent="0.2">
      <c r="B65" s="77">
        <v>13</v>
      </c>
      <c r="C65" s="110">
        <v>-28</v>
      </c>
      <c r="D65" s="109"/>
      <c r="E65" s="87"/>
      <c r="F65" s="108"/>
      <c r="G65" s="108"/>
      <c r="H65" s="108"/>
      <c r="I65" s="108"/>
      <c r="K65" s="77">
        <v>13</v>
      </c>
      <c r="L65" s="129">
        <v>17</v>
      </c>
      <c r="M65" s="109"/>
      <c r="N65" s="87"/>
      <c r="O65" s="108"/>
    </row>
    <row r="66" spans="2:15" x14ac:dyDescent="0.2">
      <c r="B66" s="77">
        <v>19</v>
      </c>
      <c r="C66" s="110">
        <v>-47.1</v>
      </c>
      <c r="D66" s="109"/>
      <c r="E66" s="87"/>
      <c r="F66" s="108"/>
      <c r="G66" s="108"/>
      <c r="H66" s="108"/>
      <c r="I66" s="108"/>
      <c r="K66" s="77">
        <v>19</v>
      </c>
      <c r="L66" s="129">
        <v>18.600000000000001</v>
      </c>
      <c r="M66" s="109"/>
      <c r="N66" s="87"/>
      <c r="O66" s="108"/>
    </row>
    <row r="67" spans="2:15" x14ac:dyDescent="0.2">
      <c r="B67" s="77">
        <v>20</v>
      </c>
      <c r="C67" s="110">
        <v>-33.5</v>
      </c>
      <c r="D67" s="109"/>
      <c r="E67" s="87"/>
      <c r="F67" s="108"/>
      <c r="G67" s="108"/>
      <c r="H67" s="108"/>
      <c r="I67" s="108"/>
      <c r="K67" s="77">
        <v>20</v>
      </c>
      <c r="L67" s="129">
        <v>18.3</v>
      </c>
      <c r="M67" s="109"/>
      <c r="N67" s="87"/>
      <c r="O67" s="108"/>
    </row>
    <row r="68" spans="2:15" x14ac:dyDescent="0.2">
      <c r="B68" s="77">
        <v>21</v>
      </c>
      <c r="C68" s="110">
        <v>-61.2</v>
      </c>
      <c r="D68" s="109"/>
      <c r="E68" s="87"/>
      <c r="F68" s="108"/>
      <c r="G68" s="108"/>
      <c r="H68" s="108"/>
      <c r="I68" s="108"/>
      <c r="K68" s="77">
        <v>21</v>
      </c>
      <c r="L68" s="129">
        <v>18</v>
      </c>
      <c r="M68" s="109"/>
      <c r="N68" s="87"/>
      <c r="O68" s="108"/>
    </row>
    <row r="69" spans="2:15" x14ac:dyDescent="0.2">
      <c r="B69" s="77">
        <v>24</v>
      </c>
      <c r="C69" s="110">
        <v>-51.4</v>
      </c>
      <c r="D69" s="109"/>
      <c r="E69" s="87"/>
      <c r="F69" s="108"/>
      <c r="G69" s="108"/>
      <c r="H69" s="108"/>
      <c r="I69" s="108"/>
      <c r="K69" s="77">
        <v>24</v>
      </c>
      <c r="L69" s="129">
        <v>20.399999999999999</v>
      </c>
      <c r="M69" s="109"/>
      <c r="N69" s="87"/>
      <c r="O69" s="108"/>
    </row>
    <row r="70" spans="2:15" ht="13.5" thickBot="1" x14ac:dyDescent="0.25">
      <c r="B70" s="77">
        <v>28</v>
      </c>
      <c r="C70" s="123">
        <v>-64</v>
      </c>
      <c r="D70" s="109"/>
      <c r="K70" s="77">
        <v>28</v>
      </c>
      <c r="L70" s="129">
        <v>16.2</v>
      </c>
      <c r="M70" s="109"/>
    </row>
    <row r="71" spans="2:15" ht="13.5" thickBot="1" x14ac:dyDescent="0.25">
      <c r="B71" s="128" t="s">
        <v>0</v>
      </c>
      <c r="C71" s="107"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-39.658333333333331</v>
      </c>
      <c r="D72" s="102"/>
      <c r="K72" s="73" t="s">
        <v>1</v>
      </c>
      <c r="L72" s="104">
        <f>AVERAGE(L59:L70)</f>
        <v>18.25</v>
      </c>
      <c r="M72" s="102"/>
    </row>
    <row r="73" spans="2:15" x14ac:dyDescent="0.2">
      <c r="B73" s="126" t="s">
        <v>2</v>
      </c>
      <c r="C73" s="103">
        <f>STDEV(C59:C70)</f>
        <v>13.705769079501025</v>
      </c>
      <c r="D73" s="102"/>
      <c r="K73" s="71" t="s">
        <v>2</v>
      </c>
      <c r="L73" s="103">
        <f>STDEV(L59:L70)</f>
        <v>1.9690791571881243</v>
      </c>
      <c r="M73" s="102"/>
    </row>
    <row r="74" spans="2:15" ht="13.5" thickBot="1" x14ac:dyDescent="0.25">
      <c r="B74" s="125" t="s">
        <v>3</v>
      </c>
      <c r="C74" s="101" t="e">
        <f>CONFIDENCE(0.05,C142,C140)</f>
        <v>#REF!</v>
      </c>
      <c r="D74" s="99"/>
      <c r="K74" s="69" t="s">
        <v>3</v>
      </c>
      <c r="L74" s="100">
        <f>CONFIDENCE(0.05,L73,L71)</f>
        <v>1.1140909417704064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117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109</v>
      </c>
      <c r="C79" s="91" t="s">
        <v>58</v>
      </c>
      <c r="D79" s="115"/>
      <c r="E79" s="90" t="s">
        <v>1</v>
      </c>
      <c r="F79" s="113">
        <f>C91</f>
        <v>-46.237499999999997</v>
      </c>
      <c r="G79" s="113"/>
      <c r="H79" s="113"/>
      <c r="I79" s="113"/>
      <c r="K79" s="116" t="s">
        <v>17</v>
      </c>
      <c r="L79" s="91" t="s">
        <v>58</v>
      </c>
      <c r="M79" s="115"/>
      <c r="N79" s="90" t="s">
        <v>1</v>
      </c>
      <c r="O79" s="113">
        <f>L91</f>
        <v>19.3125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37.465257715839698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1.567926291999358</v>
      </c>
    </row>
    <row r="81" spans="2:15" ht="13.5" thickBot="1" x14ac:dyDescent="0.25">
      <c r="B81" s="181"/>
      <c r="C81" s="201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1.0864975221901596</v>
      </c>
    </row>
    <row r="82" spans="2:15" x14ac:dyDescent="0.2">
      <c r="B82" s="96">
        <v>4</v>
      </c>
      <c r="C82" s="104">
        <v>-70.5</v>
      </c>
      <c r="D82" s="109"/>
      <c r="E82" s="87" t="s">
        <v>10</v>
      </c>
      <c r="F82" s="108">
        <f>MAX(C82:C89)</f>
        <v>13.1</v>
      </c>
      <c r="G82" s="108"/>
      <c r="H82" s="108"/>
      <c r="I82" s="108"/>
      <c r="K82" s="96">
        <v>4</v>
      </c>
      <c r="L82" s="112">
        <v>17.8</v>
      </c>
      <c r="M82" s="109"/>
      <c r="N82" s="87" t="s">
        <v>10</v>
      </c>
      <c r="O82" s="108">
        <f>MAX(L82:L89)</f>
        <v>21.2</v>
      </c>
    </row>
    <row r="83" spans="2:15" x14ac:dyDescent="0.2">
      <c r="B83" s="77">
        <v>5</v>
      </c>
      <c r="C83" s="103">
        <v>-72.900000000000006</v>
      </c>
      <c r="D83" s="109"/>
      <c r="E83" s="87" t="s">
        <v>11</v>
      </c>
      <c r="F83" s="108">
        <f>MIN(C82:C89)</f>
        <v>-84.6</v>
      </c>
      <c r="G83" s="108"/>
      <c r="H83" s="108"/>
      <c r="I83" s="108"/>
      <c r="K83" s="77">
        <v>5</v>
      </c>
      <c r="L83" s="110">
        <v>17.3</v>
      </c>
      <c r="M83" s="109"/>
      <c r="N83" s="87" t="s">
        <v>11</v>
      </c>
      <c r="O83" s="108">
        <f>MIN(L82:L89)</f>
        <v>17.3</v>
      </c>
    </row>
    <row r="84" spans="2:15" ht="13.5" thickBot="1" x14ac:dyDescent="0.25">
      <c r="B84" s="77">
        <v>8</v>
      </c>
      <c r="C84" s="103">
        <v>-84.6</v>
      </c>
      <c r="D84" s="109"/>
      <c r="E84" s="89" t="s">
        <v>12</v>
      </c>
      <c r="F84" s="111">
        <f>F82-F83</f>
        <v>97.699999999999989</v>
      </c>
      <c r="G84" s="108"/>
      <c r="H84" s="108"/>
      <c r="I84" s="108"/>
      <c r="K84" s="77">
        <v>8</v>
      </c>
      <c r="L84" s="110">
        <v>17.8</v>
      </c>
      <c r="M84" s="109"/>
      <c r="N84" s="89" t="s">
        <v>12</v>
      </c>
      <c r="O84" s="111">
        <f>O82-O83</f>
        <v>3.8999999999999986</v>
      </c>
    </row>
    <row r="85" spans="2:15" x14ac:dyDescent="0.2">
      <c r="B85" s="77">
        <v>11</v>
      </c>
      <c r="C85" s="103">
        <v>-78.900000000000006</v>
      </c>
      <c r="D85" s="109"/>
      <c r="E85" s="87"/>
      <c r="F85" s="108"/>
      <c r="G85" s="108"/>
      <c r="H85" s="108"/>
      <c r="I85" s="108"/>
      <c r="K85" s="77">
        <v>11</v>
      </c>
      <c r="L85" s="110">
        <v>18.899999999999999</v>
      </c>
      <c r="M85" s="109"/>
      <c r="N85" s="87"/>
      <c r="O85" s="108"/>
    </row>
    <row r="86" spans="2:15" x14ac:dyDescent="0.2">
      <c r="B86" s="77">
        <v>16</v>
      </c>
      <c r="C86" s="103">
        <v>-46.4</v>
      </c>
      <c r="D86" s="109"/>
      <c r="E86" s="87"/>
      <c r="F86" s="108"/>
      <c r="G86" s="108"/>
      <c r="H86" s="108"/>
      <c r="I86" s="108"/>
      <c r="K86" s="77">
        <v>16</v>
      </c>
      <c r="L86" s="110">
        <v>19.899999999999999</v>
      </c>
      <c r="M86" s="109"/>
      <c r="N86" s="87"/>
      <c r="O86" s="108"/>
    </row>
    <row r="87" spans="2:15" x14ac:dyDescent="0.2">
      <c r="B87" s="77">
        <v>29</v>
      </c>
      <c r="C87" s="103">
        <v>-30.6</v>
      </c>
      <c r="D87" s="109"/>
      <c r="E87" s="87"/>
      <c r="F87" s="108"/>
      <c r="G87" s="108"/>
      <c r="H87" s="108"/>
      <c r="I87" s="108"/>
      <c r="K87" s="77">
        <v>29</v>
      </c>
      <c r="L87" s="110">
        <v>21</v>
      </c>
      <c r="M87" s="109"/>
      <c r="N87" s="87"/>
      <c r="O87" s="108"/>
    </row>
    <row r="88" spans="2:15" x14ac:dyDescent="0.2">
      <c r="B88" s="77">
        <v>30</v>
      </c>
      <c r="C88" s="103">
        <v>0.9</v>
      </c>
      <c r="D88" s="109"/>
      <c r="K88" s="77">
        <v>30</v>
      </c>
      <c r="L88" s="110">
        <v>21.2</v>
      </c>
      <c r="M88" s="109"/>
    </row>
    <row r="89" spans="2:15" ht="13.5" thickBot="1" x14ac:dyDescent="0.25">
      <c r="B89" s="77">
        <v>31</v>
      </c>
      <c r="C89" s="124">
        <v>13.1</v>
      </c>
      <c r="D89" s="109"/>
      <c r="K89" s="77">
        <v>31</v>
      </c>
      <c r="L89" s="123">
        <v>20.6</v>
      </c>
      <c r="M89" s="109"/>
    </row>
    <row r="90" spans="2:15" ht="13.5" thickBot="1" x14ac:dyDescent="0.25">
      <c r="B90" s="75" t="s">
        <v>0</v>
      </c>
      <c r="C90" s="107">
        <f>COUNTIF(C82:C89,"&gt;0")</f>
        <v>2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-46.237499999999997</v>
      </c>
      <c r="D91" s="102"/>
      <c r="K91" s="73" t="s">
        <v>1</v>
      </c>
      <c r="L91" s="104">
        <f>AVERAGE(L82:L89)</f>
        <v>19.3125</v>
      </c>
      <c r="M91" s="102"/>
    </row>
    <row r="92" spans="2:15" x14ac:dyDescent="0.2">
      <c r="B92" s="71" t="s">
        <v>2</v>
      </c>
      <c r="C92" s="103">
        <f>STDEV(C82:C89)</f>
        <v>37.465257715839698</v>
      </c>
      <c r="D92" s="102"/>
      <c r="K92" s="71" t="s">
        <v>2</v>
      </c>
      <c r="L92" s="103">
        <f>STDEV(L82:L89)</f>
        <v>1.567926291999358</v>
      </c>
      <c r="M92" s="102"/>
    </row>
    <row r="93" spans="2:15" ht="13.5" thickBot="1" x14ac:dyDescent="0.25">
      <c r="B93" s="69" t="s">
        <v>3</v>
      </c>
      <c r="C93" s="101" t="e">
        <f>CONFIDENCE(0.05,#REF!,#REF!)</f>
        <v>#REF!</v>
      </c>
      <c r="D93" s="99"/>
      <c r="K93" s="69" t="s">
        <v>3</v>
      </c>
      <c r="L93" s="100">
        <f>CONFIDENCE(0.05,L92,L90)</f>
        <v>1.0864975221901596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116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109</v>
      </c>
      <c r="C98" s="91" t="s">
        <v>57</v>
      </c>
      <c r="D98" s="115"/>
      <c r="E98" s="90" t="s">
        <v>1</v>
      </c>
      <c r="F98" s="113">
        <f>C113</f>
        <v>-20.327272727272728</v>
      </c>
      <c r="G98" s="113"/>
      <c r="H98" s="113"/>
      <c r="I98" s="113"/>
      <c r="K98" s="116" t="s">
        <v>17</v>
      </c>
      <c r="L98" s="91" t="s">
        <v>57</v>
      </c>
      <c r="M98" s="115"/>
      <c r="N98" s="90" t="s">
        <v>1</v>
      </c>
      <c r="O98" s="113">
        <f>L113</f>
        <v>22.145454545454541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25.603753275998063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1.477405588431042</v>
      </c>
    </row>
    <row r="100" spans="2:15" ht="13.5" thickBot="1" x14ac:dyDescent="0.25">
      <c r="B100" s="181"/>
      <c r="C100" s="201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0.87307486584056948</v>
      </c>
    </row>
    <row r="101" spans="2:15" x14ac:dyDescent="0.2">
      <c r="B101" s="77">
        <v>2</v>
      </c>
      <c r="C101" s="104">
        <v>3.1</v>
      </c>
      <c r="D101" s="109"/>
      <c r="E101" s="87" t="s">
        <v>10</v>
      </c>
      <c r="F101" s="108">
        <f>MAX(C101:C111)</f>
        <v>23</v>
      </c>
      <c r="G101" s="108"/>
      <c r="H101" s="108"/>
      <c r="I101" s="108"/>
      <c r="K101" s="77">
        <v>2</v>
      </c>
      <c r="L101" s="112">
        <v>19.8</v>
      </c>
      <c r="M101" s="109"/>
      <c r="N101" s="87" t="s">
        <v>10</v>
      </c>
      <c r="O101" s="108">
        <f>MAX(L101:L111)</f>
        <v>24.2</v>
      </c>
    </row>
    <row r="102" spans="2:15" x14ac:dyDescent="0.2">
      <c r="B102" s="77">
        <v>6</v>
      </c>
      <c r="C102" s="103">
        <v>23</v>
      </c>
      <c r="D102" s="109"/>
      <c r="E102" s="87" t="s">
        <v>11</v>
      </c>
      <c r="F102" s="108">
        <f>MIN(C101:C111)</f>
        <v>-64</v>
      </c>
      <c r="G102" s="108"/>
      <c r="H102" s="108"/>
      <c r="I102" s="108"/>
      <c r="K102" s="77">
        <v>6</v>
      </c>
      <c r="L102" s="110">
        <v>21.5</v>
      </c>
      <c r="M102" s="109"/>
      <c r="N102" s="87" t="s">
        <v>11</v>
      </c>
      <c r="O102" s="108">
        <f>MIN(L101:L111)</f>
        <v>19.8</v>
      </c>
    </row>
    <row r="103" spans="2:15" ht="13.5" thickBot="1" x14ac:dyDescent="0.25">
      <c r="B103" s="77">
        <v>7</v>
      </c>
      <c r="C103" s="103">
        <v>-5.0999999999999996</v>
      </c>
      <c r="D103" s="109"/>
      <c r="E103" s="89" t="s">
        <v>12</v>
      </c>
      <c r="F103" s="111">
        <f>F101-F102</f>
        <v>87</v>
      </c>
      <c r="G103" s="108"/>
      <c r="H103" s="108"/>
      <c r="I103" s="108"/>
      <c r="K103" s="77">
        <v>7</v>
      </c>
      <c r="L103" s="110">
        <v>20.5</v>
      </c>
      <c r="M103" s="109"/>
      <c r="N103" s="89" t="s">
        <v>12</v>
      </c>
      <c r="O103" s="111">
        <f>O101-O102</f>
        <v>4.3999999999999986</v>
      </c>
    </row>
    <row r="104" spans="2:15" x14ac:dyDescent="0.2">
      <c r="B104" s="77">
        <v>8</v>
      </c>
      <c r="C104" s="103">
        <v>-5.5</v>
      </c>
      <c r="D104" s="109"/>
      <c r="E104" s="87"/>
      <c r="F104" s="108"/>
      <c r="G104" s="108"/>
      <c r="H104" s="108"/>
      <c r="I104" s="108"/>
      <c r="K104" s="77">
        <v>8</v>
      </c>
      <c r="L104" s="110">
        <v>21.2</v>
      </c>
      <c r="M104" s="109"/>
      <c r="N104" s="87"/>
      <c r="O104" s="108"/>
    </row>
    <row r="105" spans="2:15" x14ac:dyDescent="0.2">
      <c r="B105" s="77">
        <v>14</v>
      </c>
      <c r="C105" s="103">
        <v>-46.4</v>
      </c>
      <c r="D105" s="109"/>
      <c r="E105" s="87"/>
      <c r="F105" s="108"/>
      <c r="G105" s="108"/>
      <c r="H105" s="108"/>
      <c r="I105" s="108"/>
      <c r="K105" s="77">
        <v>14</v>
      </c>
      <c r="L105" s="110">
        <v>21.7</v>
      </c>
      <c r="M105" s="109"/>
      <c r="N105" s="87"/>
      <c r="O105" s="108"/>
    </row>
    <row r="106" spans="2:15" x14ac:dyDescent="0.2">
      <c r="B106" s="77">
        <v>22</v>
      </c>
      <c r="C106" s="103">
        <v>-64</v>
      </c>
      <c r="D106" s="109"/>
      <c r="E106" s="87"/>
      <c r="F106" s="108"/>
      <c r="G106" s="108"/>
      <c r="H106" s="108"/>
      <c r="I106" s="108"/>
      <c r="K106" s="77">
        <v>22</v>
      </c>
      <c r="L106" s="110">
        <v>21.3</v>
      </c>
      <c r="M106" s="109"/>
      <c r="N106" s="87"/>
      <c r="O106" s="108"/>
    </row>
    <row r="107" spans="2:15" x14ac:dyDescent="0.2">
      <c r="B107" s="77">
        <v>23</v>
      </c>
      <c r="C107" s="103">
        <v>-12.1</v>
      </c>
      <c r="D107" s="109"/>
      <c r="E107" s="87"/>
      <c r="F107" s="108"/>
      <c r="G107" s="108"/>
      <c r="H107" s="108"/>
      <c r="I107" s="108"/>
      <c r="K107" s="77">
        <v>23</v>
      </c>
      <c r="L107" s="110">
        <v>22.5</v>
      </c>
      <c r="M107" s="109"/>
      <c r="N107" s="87"/>
      <c r="O107" s="108"/>
    </row>
    <row r="108" spans="2:15" x14ac:dyDescent="0.2">
      <c r="B108" s="77">
        <v>26</v>
      </c>
      <c r="C108" s="103">
        <v>-12</v>
      </c>
      <c r="D108" s="109"/>
      <c r="E108" s="87"/>
      <c r="F108" s="108"/>
      <c r="G108" s="108"/>
      <c r="H108" s="108"/>
      <c r="I108" s="108"/>
      <c r="K108" s="77">
        <v>26</v>
      </c>
      <c r="L108" s="110">
        <v>23.2</v>
      </c>
      <c r="M108" s="109"/>
      <c r="N108" s="87"/>
      <c r="O108" s="108"/>
    </row>
    <row r="109" spans="2:15" x14ac:dyDescent="0.2">
      <c r="B109" s="77">
        <v>27</v>
      </c>
      <c r="C109" s="103">
        <v>-20.3</v>
      </c>
      <c r="D109" s="109"/>
      <c r="E109" s="87"/>
      <c r="F109" s="108"/>
      <c r="G109" s="108"/>
      <c r="H109" s="108"/>
      <c r="I109" s="108"/>
      <c r="K109" s="77">
        <v>27</v>
      </c>
      <c r="L109" s="110">
        <v>24.2</v>
      </c>
      <c r="M109" s="109"/>
      <c r="N109" s="87"/>
      <c r="O109" s="108"/>
    </row>
    <row r="110" spans="2:15" x14ac:dyDescent="0.2">
      <c r="B110" s="77">
        <v>28</v>
      </c>
      <c r="C110" s="103">
        <v>-42.9</v>
      </c>
      <c r="D110" s="109"/>
      <c r="E110" s="87"/>
      <c r="F110" s="108"/>
      <c r="G110" s="108"/>
      <c r="H110" s="108"/>
      <c r="I110" s="108"/>
      <c r="K110" s="77">
        <v>28</v>
      </c>
      <c r="L110" s="110">
        <v>23.6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-41.4</v>
      </c>
      <c r="D111" s="109"/>
      <c r="E111" s="87"/>
      <c r="F111" s="108"/>
      <c r="G111" s="108"/>
      <c r="H111" s="108"/>
      <c r="I111" s="108"/>
      <c r="K111" s="77">
        <v>29</v>
      </c>
      <c r="L111" s="110">
        <v>24.1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2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-20.327272727272728</v>
      </c>
      <c r="D113" s="102"/>
      <c r="K113" s="73" t="s">
        <v>1</v>
      </c>
      <c r="L113" s="104">
        <f>AVERAGE(L101:L111)</f>
        <v>22.145454545454541</v>
      </c>
      <c r="M113" s="102"/>
    </row>
    <row r="114" spans="2:15" x14ac:dyDescent="0.2">
      <c r="B114" s="71" t="s">
        <v>2</v>
      </c>
      <c r="C114" s="103">
        <f>STDEV(C101:C111)</f>
        <v>25.603753275998063</v>
      </c>
      <c r="D114" s="102"/>
      <c r="K114" s="71" t="s">
        <v>2</v>
      </c>
      <c r="L114" s="103">
        <f>STDEV(L101:L111)</f>
        <v>1.477405588431042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0.87307486584056948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115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109</v>
      </c>
      <c r="C120" s="91" t="s">
        <v>56</v>
      </c>
      <c r="D120" s="115"/>
      <c r="E120" s="90" t="s">
        <v>1</v>
      </c>
      <c r="F120" s="113">
        <f>C140</f>
        <v>-49.543749999999996</v>
      </c>
      <c r="G120" s="113"/>
      <c r="H120" s="113"/>
      <c r="I120" s="113"/>
      <c r="K120" s="116" t="s">
        <v>17</v>
      </c>
      <c r="L120" s="91" t="s">
        <v>56</v>
      </c>
      <c r="M120" s="115"/>
      <c r="N120" s="90" t="s">
        <v>1</v>
      </c>
      <c r="O120" s="113">
        <f>L140</f>
        <v>25.287500000000001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15.944778403393816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1.2800390619039717</v>
      </c>
    </row>
    <row r="122" spans="2:15" ht="13.5" thickBot="1" x14ac:dyDescent="0.25">
      <c r="B122" s="181"/>
      <c r="C122" s="201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0.6272076150340552</v>
      </c>
    </row>
    <row r="123" spans="2:15" x14ac:dyDescent="0.2">
      <c r="B123" s="77">
        <v>3</v>
      </c>
      <c r="C123" s="104">
        <v>-23.7</v>
      </c>
      <c r="D123" s="109"/>
      <c r="E123" s="87" t="s">
        <v>10</v>
      </c>
      <c r="F123" s="108">
        <f>MAX(C123:C138)</f>
        <v>-22.5</v>
      </c>
      <c r="G123" s="108"/>
      <c r="H123" s="108"/>
      <c r="I123" s="108"/>
      <c r="K123" s="77">
        <v>3</v>
      </c>
      <c r="L123" s="112">
        <v>24.7</v>
      </c>
      <c r="M123" s="109"/>
      <c r="N123" s="87" t="s">
        <v>10</v>
      </c>
      <c r="O123" s="108">
        <f>MAX(L123:L138)</f>
        <v>27.3</v>
      </c>
    </row>
    <row r="124" spans="2:15" x14ac:dyDescent="0.2">
      <c r="B124" s="77">
        <v>4</v>
      </c>
      <c r="C124" s="103">
        <v>-41.2</v>
      </c>
      <c r="D124" s="109"/>
      <c r="E124" s="87" t="s">
        <v>11</v>
      </c>
      <c r="F124" s="108">
        <f>MIN(C123:C138)</f>
        <v>-69</v>
      </c>
      <c r="G124" s="108"/>
      <c r="H124" s="108"/>
      <c r="I124" s="108"/>
      <c r="K124" s="77">
        <v>4</v>
      </c>
      <c r="L124" s="110">
        <v>24.4</v>
      </c>
      <c r="M124" s="109"/>
      <c r="N124" s="87" t="s">
        <v>11</v>
      </c>
      <c r="O124" s="108">
        <f>MIN(L123:L138)</f>
        <v>23.3</v>
      </c>
    </row>
    <row r="125" spans="2:15" ht="13.5" thickBot="1" x14ac:dyDescent="0.25">
      <c r="B125" s="77">
        <v>5</v>
      </c>
      <c r="C125" s="103">
        <v>-30.6</v>
      </c>
      <c r="D125" s="109"/>
      <c r="E125" s="89" t="s">
        <v>12</v>
      </c>
      <c r="F125" s="111">
        <f>F123-F124</f>
        <v>46.5</v>
      </c>
      <c r="G125" s="108"/>
      <c r="H125" s="108"/>
      <c r="I125" s="108"/>
      <c r="K125" s="77">
        <v>5</v>
      </c>
      <c r="L125" s="110">
        <v>24.4</v>
      </c>
      <c r="M125" s="109"/>
      <c r="N125" s="89" t="s">
        <v>12</v>
      </c>
      <c r="O125" s="111">
        <f>O123-O124</f>
        <v>4</v>
      </c>
    </row>
    <row r="126" spans="2:15" x14ac:dyDescent="0.2">
      <c r="B126" s="77">
        <v>6</v>
      </c>
      <c r="C126" s="103">
        <v>-53.8</v>
      </c>
      <c r="D126" s="109"/>
      <c r="E126" s="87"/>
      <c r="F126" s="108"/>
      <c r="G126" s="108"/>
      <c r="H126" s="108"/>
      <c r="I126" s="108"/>
      <c r="K126" s="77">
        <v>6</v>
      </c>
      <c r="L126" s="110">
        <v>27</v>
      </c>
      <c r="M126" s="109"/>
      <c r="N126" s="87"/>
      <c r="O126" s="108"/>
    </row>
    <row r="127" spans="2:15" x14ac:dyDescent="0.2">
      <c r="B127" s="77">
        <v>11</v>
      </c>
      <c r="C127" s="103">
        <v>-53.5</v>
      </c>
      <c r="D127" s="109"/>
      <c r="E127" s="87"/>
      <c r="F127" s="108"/>
      <c r="G127" s="108"/>
      <c r="H127" s="108"/>
      <c r="I127" s="108"/>
      <c r="K127" s="77">
        <v>11</v>
      </c>
      <c r="L127" s="110">
        <v>23.3</v>
      </c>
      <c r="M127" s="109"/>
      <c r="N127" s="87"/>
      <c r="O127" s="108"/>
    </row>
    <row r="128" spans="2:15" x14ac:dyDescent="0.2">
      <c r="B128" s="77">
        <v>12</v>
      </c>
      <c r="C128" s="103">
        <v>-69</v>
      </c>
      <c r="D128" s="109"/>
      <c r="E128" s="87"/>
      <c r="F128" s="108"/>
      <c r="G128" s="108"/>
      <c r="H128" s="108"/>
      <c r="I128" s="108"/>
      <c r="K128" s="77">
        <v>12</v>
      </c>
      <c r="L128" s="110">
        <v>25.2</v>
      </c>
      <c r="M128" s="109"/>
      <c r="N128" s="87"/>
      <c r="O128" s="108"/>
    </row>
    <row r="129" spans="2:15" x14ac:dyDescent="0.2">
      <c r="B129" s="77">
        <v>13</v>
      </c>
      <c r="C129" s="103">
        <v>-54.4</v>
      </c>
      <c r="D129" s="109"/>
      <c r="E129" s="87"/>
      <c r="F129" s="108"/>
      <c r="G129" s="108"/>
      <c r="H129" s="108"/>
      <c r="I129" s="108"/>
      <c r="K129" s="77">
        <v>13</v>
      </c>
      <c r="L129" s="110">
        <v>24.1</v>
      </c>
      <c r="M129" s="109"/>
      <c r="N129" s="87"/>
      <c r="O129" s="108"/>
    </row>
    <row r="130" spans="2:15" x14ac:dyDescent="0.2">
      <c r="B130" s="77">
        <v>14</v>
      </c>
      <c r="C130" s="103">
        <v>-64.5</v>
      </c>
      <c r="D130" s="109"/>
      <c r="E130" s="87"/>
      <c r="F130" s="108"/>
      <c r="G130" s="108"/>
      <c r="H130" s="108"/>
      <c r="I130" s="108"/>
      <c r="K130" s="77">
        <v>14</v>
      </c>
      <c r="L130" s="110">
        <v>24</v>
      </c>
      <c r="M130" s="109"/>
      <c r="N130" s="87"/>
      <c r="O130" s="108"/>
    </row>
    <row r="131" spans="2:15" x14ac:dyDescent="0.2">
      <c r="B131" s="77">
        <v>17</v>
      </c>
      <c r="C131" s="103">
        <v>-58.5</v>
      </c>
      <c r="D131" s="109"/>
      <c r="E131" s="87"/>
      <c r="F131" s="108"/>
      <c r="G131" s="108"/>
      <c r="H131" s="108"/>
      <c r="I131" s="108"/>
      <c r="K131" s="77">
        <v>17</v>
      </c>
      <c r="L131" s="110">
        <v>25.6</v>
      </c>
      <c r="M131" s="109"/>
      <c r="N131" s="87"/>
      <c r="O131" s="108"/>
    </row>
    <row r="132" spans="2:15" x14ac:dyDescent="0.2">
      <c r="B132" s="77">
        <v>18</v>
      </c>
      <c r="C132" s="103">
        <v>-63.2</v>
      </c>
      <c r="D132" s="109"/>
      <c r="E132" s="87"/>
      <c r="F132" s="108"/>
      <c r="G132" s="108"/>
      <c r="H132" s="108"/>
      <c r="I132" s="108"/>
      <c r="K132" s="77">
        <v>18</v>
      </c>
      <c r="L132" s="110">
        <v>25.5</v>
      </c>
      <c r="M132" s="109"/>
      <c r="N132" s="87"/>
      <c r="O132" s="108"/>
    </row>
    <row r="133" spans="2:15" x14ac:dyDescent="0.2">
      <c r="B133" s="77">
        <v>19</v>
      </c>
      <c r="C133" s="103">
        <v>-63.6</v>
      </c>
      <c r="D133" s="109"/>
      <c r="E133" s="87"/>
      <c r="F133" s="108"/>
      <c r="G133" s="108"/>
      <c r="H133" s="108"/>
      <c r="I133" s="108"/>
      <c r="K133" s="77">
        <v>19</v>
      </c>
      <c r="L133" s="110">
        <v>26.9</v>
      </c>
      <c r="M133" s="109"/>
      <c r="N133" s="87"/>
      <c r="O133" s="108"/>
    </row>
    <row r="134" spans="2:15" x14ac:dyDescent="0.2">
      <c r="B134" s="77">
        <v>21</v>
      </c>
      <c r="C134" s="103">
        <v>-68.8</v>
      </c>
      <c r="D134" s="109"/>
      <c r="E134" s="87"/>
      <c r="F134" s="108"/>
      <c r="G134" s="108"/>
      <c r="H134" s="108"/>
      <c r="I134" s="108"/>
      <c r="K134" s="77">
        <v>21</v>
      </c>
      <c r="L134" s="110">
        <v>23.6</v>
      </c>
      <c r="M134" s="109"/>
      <c r="N134" s="87"/>
      <c r="O134" s="108"/>
    </row>
    <row r="135" spans="2:15" x14ac:dyDescent="0.2">
      <c r="B135" s="77">
        <v>24</v>
      </c>
      <c r="C135" s="103">
        <v>-46.3</v>
      </c>
      <c r="D135" s="109"/>
      <c r="E135" s="87"/>
      <c r="F135" s="108"/>
      <c r="G135" s="108"/>
      <c r="H135" s="108"/>
      <c r="I135" s="108"/>
      <c r="K135" s="77">
        <v>24</v>
      </c>
      <c r="L135" s="110">
        <v>26.6</v>
      </c>
      <c r="M135" s="109"/>
      <c r="N135" s="87"/>
      <c r="O135" s="108"/>
    </row>
    <row r="136" spans="2:15" x14ac:dyDescent="0.2">
      <c r="B136" s="77">
        <v>25</v>
      </c>
      <c r="C136" s="103">
        <v>-51.4</v>
      </c>
      <c r="D136" s="109"/>
      <c r="E136" s="87"/>
      <c r="F136" s="108"/>
      <c r="G136" s="108"/>
      <c r="H136" s="108"/>
      <c r="I136" s="108"/>
      <c r="K136" s="77">
        <v>25</v>
      </c>
      <c r="L136" s="110">
        <v>27.3</v>
      </c>
      <c r="M136" s="109"/>
      <c r="N136" s="87"/>
      <c r="O136" s="108"/>
    </row>
    <row r="137" spans="2:15" x14ac:dyDescent="0.2">
      <c r="B137" s="77">
        <v>26</v>
      </c>
      <c r="C137" s="103">
        <v>-27.7</v>
      </c>
      <c r="D137" s="109"/>
      <c r="E137" s="87"/>
      <c r="F137" s="108"/>
      <c r="G137" s="108"/>
      <c r="H137" s="108"/>
      <c r="I137" s="108"/>
      <c r="K137" s="77">
        <v>26</v>
      </c>
      <c r="L137" s="110">
        <v>26.4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-22.5</v>
      </c>
      <c r="D138" s="109"/>
      <c r="E138" s="87"/>
      <c r="F138" s="108"/>
      <c r="G138" s="108"/>
      <c r="H138" s="108"/>
      <c r="I138" s="108"/>
      <c r="K138" s="77">
        <v>28</v>
      </c>
      <c r="L138" s="110">
        <v>25.6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0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-49.543749999999996</v>
      </c>
      <c r="D140" s="102"/>
      <c r="K140" s="73" t="s">
        <v>1</v>
      </c>
      <c r="L140" s="104">
        <f>AVERAGE(L123:L138)</f>
        <v>25.287500000000001</v>
      </c>
      <c r="M140" s="102"/>
    </row>
    <row r="141" spans="2:15" x14ac:dyDescent="0.2">
      <c r="B141" s="71" t="s">
        <v>2</v>
      </c>
      <c r="C141" s="103">
        <f>STDEV(C123:C138)</f>
        <v>15.944778403393816</v>
      </c>
      <c r="D141" s="102"/>
      <c r="K141" s="71" t="s">
        <v>2</v>
      </c>
      <c r="L141" s="103">
        <f>STDEV(L123:L138)</f>
        <v>1.2800390619039717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0.6272076150340552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114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109</v>
      </c>
      <c r="C147" s="91" t="s">
        <v>55</v>
      </c>
      <c r="D147" s="115"/>
      <c r="E147" s="90" t="s">
        <v>1</v>
      </c>
      <c r="F147" s="113">
        <f>C158</f>
        <v>-55.25714285714286</v>
      </c>
      <c r="G147" s="113"/>
      <c r="H147" s="113"/>
      <c r="I147" s="113"/>
      <c r="K147" s="116" t="s">
        <v>17</v>
      </c>
      <c r="L147" s="91" t="s">
        <v>55</v>
      </c>
      <c r="M147" s="115"/>
      <c r="N147" s="90" t="s">
        <v>1</v>
      </c>
      <c r="O147" s="113">
        <f>L158</f>
        <v>25.685714285714287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29.181492830380073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1.1216484467493539</v>
      </c>
    </row>
    <row r="149" spans="2:15" ht="13.5" thickBot="1" x14ac:dyDescent="0.25">
      <c r="B149" s="181"/>
      <c r="C149" s="201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0.83091352907973914</v>
      </c>
    </row>
    <row r="150" spans="2:15" x14ac:dyDescent="0.2">
      <c r="B150" s="77">
        <v>1</v>
      </c>
      <c r="C150" s="104">
        <v>3.5</v>
      </c>
      <c r="D150" s="109"/>
      <c r="E150" s="87" t="s">
        <v>10</v>
      </c>
      <c r="F150" s="108">
        <f>MAX(C150:C156)</f>
        <v>3.5</v>
      </c>
      <c r="G150" s="108"/>
      <c r="H150" s="108"/>
      <c r="I150" s="108"/>
      <c r="K150" s="77">
        <v>1</v>
      </c>
      <c r="L150" s="112">
        <v>25</v>
      </c>
      <c r="M150" s="109"/>
      <c r="N150" s="87" t="s">
        <v>10</v>
      </c>
      <c r="O150" s="108">
        <f>MAX(L150:L156)</f>
        <v>27.6</v>
      </c>
    </row>
    <row r="151" spans="2:15" x14ac:dyDescent="0.2">
      <c r="B151" s="77">
        <v>2</v>
      </c>
      <c r="C151" s="103">
        <v>-47.9</v>
      </c>
      <c r="D151" s="109"/>
      <c r="E151" s="87" t="s">
        <v>11</v>
      </c>
      <c r="F151" s="108">
        <f>MIN(C150:C156)</f>
        <v>-90.2</v>
      </c>
      <c r="G151" s="108"/>
      <c r="H151" s="108"/>
      <c r="I151" s="108"/>
      <c r="K151" s="77">
        <v>2</v>
      </c>
      <c r="L151" s="110">
        <v>26.1</v>
      </c>
      <c r="M151" s="109"/>
      <c r="N151" s="87" t="s">
        <v>11</v>
      </c>
      <c r="O151" s="108">
        <f>MIN(L150:L156)</f>
        <v>24.1</v>
      </c>
    </row>
    <row r="152" spans="2:15" ht="13.5" thickBot="1" x14ac:dyDescent="0.25">
      <c r="B152" s="77">
        <v>7</v>
      </c>
      <c r="C152" s="103">
        <v>-90.2</v>
      </c>
      <c r="D152" s="109"/>
      <c r="E152" s="89" t="s">
        <v>12</v>
      </c>
      <c r="F152" s="111">
        <f>F150-F151</f>
        <v>93.7</v>
      </c>
      <c r="G152" s="108"/>
      <c r="H152" s="108"/>
      <c r="I152" s="108"/>
      <c r="K152" s="77">
        <v>7</v>
      </c>
      <c r="L152" s="110">
        <v>25.1</v>
      </c>
      <c r="M152" s="109"/>
      <c r="N152" s="89" t="s">
        <v>12</v>
      </c>
      <c r="O152" s="111">
        <f>O150-O151</f>
        <v>3.5</v>
      </c>
    </row>
    <row r="153" spans="2:15" x14ac:dyDescent="0.2">
      <c r="B153" s="77">
        <v>17</v>
      </c>
      <c r="C153" s="103">
        <v>-66.900000000000006</v>
      </c>
      <c r="D153" s="109"/>
      <c r="E153" s="87"/>
      <c r="F153" s="108"/>
      <c r="G153" s="108"/>
      <c r="H153" s="108"/>
      <c r="I153" s="108"/>
      <c r="K153" s="77">
        <v>17</v>
      </c>
      <c r="L153" s="110">
        <v>25.6</v>
      </c>
      <c r="M153" s="109"/>
      <c r="N153" s="87"/>
      <c r="O153" s="108"/>
    </row>
    <row r="154" spans="2:15" x14ac:dyDescent="0.2">
      <c r="B154" s="77">
        <v>18</v>
      </c>
      <c r="C154" s="103">
        <v>-67.900000000000006</v>
      </c>
      <c r="D154" s="109"/>
      <c r="E154" s="87"/>
      <c r="F154" s="108"/>
      <c r="G154" s="108"/>
      <c r="H154" s="108"/>
      <c r="I154" s="108"/>
      <c r="K154" s="77">
        <v>18</v>
      </c>
      <c r="L154" s="110">
        <v>27.6</v>
      </c>
      <c r="M154" s="109"/>
      <c r="N154" s="87"/>
      <c r="O154" s="108"/>
    </row>
    <row r="155" spans="2:15" x14ac:dyDescent="0.2">
      <c r="B155" s="77">
        <v>28</v>
      </c>
      <c r="C155" s="103">
        <v>-53.1</v>
      </c>
      <c r="D155" s="109"/>
      <c r="E155" s="87"/>
      <c r="F155" s="108"/>
      <c r="G155" s="108"/>
      <c r="H155" s="108"/>
      <c r="I155" s="108"/>
      <c r="K155" s="77">
        <v>28</v>
      </c>
      <c r="L155" s="110">
        <v>24.1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-64.3</v>
      </c>
      <c r="D156" s="109"/>
      <c r="E156" s="87"/>
      <c r="F156" s="108"/>
      <c r="G156" s="108"/>
      <c r="H156" s="108"/>
      <c r="I156" s="108"/>
      <c r="K156" s="77">
        <v>31</v>
      </c>
      <c r="L156" s="110">
        <v>26.3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1</v>
      </c>
      <c r="D157" s="105"/>
      <c r="K157" s="75" t="s">
        <v>0</v>
      </c>
      <c r="L157" s="106">
        <f>COUNTIF(L150:L156,"&gt;0")</f>
        <v>7</v>
      </c>
      <c r="M157" s="105"/>
    </row>
    <row r="158" spans="2:15" x14ac:dyDescent="0.2">
      <c r="B158" s="73" t="s">
        <v>1</v>
      </c>
      <c r="C158" s="104">
        <f>AVERAGE(C150:C156)</f>
        <v>-55.25714285714286</v>
      </c>
      <c r="D158" s="102"/>
      <c r="K158" s="73" t="s">
        <v>1</v>
      </c>
      <c r="L158" s="104">
        <f>AVERAGE(L150:L156)</f>
        <v>25.685714285714287</v>
      </c>
      <c r="M158" s="102"/>
    </row>
    <row r="159" spans="2:15" x14ac:dyDescent="0.2">
      <c r="B159" s="71" t="s">
        <v>2</v>
      </c>
      <c r="C159" s="103">
        <f>STDEV(C150:C156)</f>
        <v>29.181492830380073</v>
      </c>
      <c r="D159" s="102"/>
      <c r="K159" s="71" t="s">
        <v>2</v>
      </c>
      <c r="L159" s="103">
        <f>STDEV(L150:L156)</f>
        <v>1.1216484467493539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0.83091352907973914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113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109</v>
      </c>
      <c r="C165" s="91" t="s">
        <v>54</v>
      </c>
      <c r="D165" s="115"/>
      <c r="E165" s="90" t="s">
        <v>1</v>
      </c>
      <c r="F165" s="113">
        <f>C178</f>
        <v>-78.777777777777771</v>
      </c>
      <c r="G165" s="113"/>
      <c r="H165" s="113"/>
      <c r="I165" s="113"/>
      <c r="K165" s="116" t="s">
        <v>17</v>
      </c>
      <c r="L165" s="91" t="s">
        <v>54</v>
      </c>
      <c r="M165" s="115"/>
      <c r="N165" s="90" t="s">
        <v>1</v>
      </c>
      <c r="O165" s="113">
        <f>L178</f>
        <v>51.900000000000006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23.402124784823432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79.549292894406051</v>
      </c>
    </row>
    <row r="167" spans="2:15" ht="13.5" thickBot="1" x14ac:dyDescent="0.25">
      <c r="B167" s="181"/>
      <c r="C167" s="201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51.971249689554618</v>
      </c>
    </row>
    <row r="168" spans="2:15" x14ac:dyDescent="0.2">
      <c r="B168" s="77">
        <v>1</v>
      </c>
      <c r="C168" s="104">
        <v>-56.3</v>
      </c>
      <c r="D168" s="109"/>
      <c r="E168" s="87" t="s">
        <v>10</v>
      </c>
      <c r="F168" s="108">
        <f>MAX(C168:C176)</f>
        <v>-46</v>
      </c>
      <c r="G168" s="108"/>
      <c r="H168" s="108"/>
      <c r="I168" s="108"/>
      <c r="K168" s="77">
        <v>1</v>
      </c>
      <c r="L168" s="112">
        <v>26.1</v>
      </c>
      <c r="M168" s="109"/>
      <c r="N168" s="87" t="s">
        <v>10</v>
      </c>
      <c r="O168" s="108">
        <f>MAX(L168:L176)</f>
        <v>264</v>
      </c>
    </row>
    <row r="169" spans="2:15" x14ac:dyDescent="0.2">
      <c r="B169" s="77">
        <v>5</v>
      </c>
      <c r="C169" s="103">
        <v>-91.4</v>
      </c>
      <c r="D169" s="109"/>
      <c r="E169" s="87" t="s">
        <v>11</v>
      </c>
      <c r="F169" s="108">
        <f>MIN(C168:C176)</f>
        <v>-109.1</v>
      </c>
      <c r="G169" s="108"/>
      <c r="H169" s="108"/>
      <c r="I169" s="108"/>
      <c r="K169" s="77">
        <v>5</v>
      </c>
      <c r="L169" s="110">
        <v>28.5</v>
      </c>
      <c r="M169" s="109"/>
      <c r="N169" s="87" t="s">
        <v>11</v>
      </c>
      <c r="O169" s="108">
        <f>MIN(L168:L176)</f>
        <v>23.5</v>
      </c>
    </row>
    <row r="170" spans="2:15" ht="13.5" thickBot="1" x14ac:dyDescent="0.25">
      <c r="B170" s="77">
        <v>7</v>
      </c>
      <c r="C170" s="103">
        <v>-109.1</v>
      </c>
      <c r="D170" s="109"/>
      <c r="E170" s="89" t="s">
        <v>12</v>
      </c>
      <c r="F170" s="111">
        <f>F168-F169</f>
        <v>63.099999999999994</v>
      </c>
      <c r="G170" s="108"/>
      <c r="H170" s="108"/>
      <c r="I170" s="108"/>
      <c r="K170" s="77">
        <v>7</v>
      </c>
      <c r="L170" s="110">
        <v>24.8</v>
      </c>
      <c r="M170" s="109"/>
      <c r="N170" s="89" t="s">
        <v>12</v>
      </c>
      <c r="O170" s="111">
        <f>O168-O169</f>
        <v>240.5</v>
      </c>
    </row>
    <row r="171" spans="2:15" x14ac:dyDescent="0.2">
      <c r="B171" s="77">
        <v>8</v>
      </c>
      <c r="C171" s="103">
        <v>-100.3</v>
      </c>
      <c r="D171" s="109"/>
      <c r="E171" s="87"/>
      <c r="F171" s="108"/>
      <c r="G171" s="108"/>
      <c r="H171" s="108"/>
      <c r="I171" s="108"/>
      <c r="K171" s="77">
        <v>8</v>
      </c>
      <c r="L171" s="110">
        <v>25</v>
      </c>
      <c r="M171" s="109"/>
      <c r="N171" s="87"/>
      <c r="O171" s="108"/>
    </row>
    <row r="172" spans="2:15" x14ac:dyDescent="0.2">
      <c r="B172" s="77">
        <v>12</v>
      </c>
      <c r="C172" s="103">
        <v>-86.8</v>
      </c>
      <c r="D172" s="109"/>
      <c r="E172" s="87"/>
      <c r="F172" s="108"/>
      <c r="G172" s="108"/>
      <c r="H172" s="108"/>
      <c r="I172" s="108"/>
      <c r="K172" s="77">
        <v>12</v>
      </c>
      <c r="L172" s="110">
        <v>24.9</v>
      </c>
      <c r="M172" s="109"/>
      <c r="N172" s="87"/>
      <c r="O172" s="108"/>
    </row>
    <row r="173" spans="2:15" x14ac:dyDescent="0.2">
      <c r="B173" s="77">
        <v>13</v>
      </c>
      <c r="C173" s="103">
        <v>-86.3</v>
      </c>
      <c r="D173" s="109"/>
      <c r="E173" s="87"/>
      <c r="F173" s="108"/>
      <c r="G173" s="108"/>
      <c r="H173" s="108"/>
      <c r="I173" s="108"/>
      <c r="K173" s="77">
        <v>13</v>
      </c>
      <c r="L173" s="110">
        <v>24.7</v>
      </c>
      <c r="M173" s="109"/>
      <c r="N173" s="87"/>
      <c r="O173" s="108"/>
    </row>
    <row r="174" spans="2:15" x14ac:dyDescent="0.2">
      <c r="B174" s="77">
        <v>15</v>
      </c>
      <c r="C174" s="103">
        <v>-86.8</v>
      </c>
      <c r="D174" s="109"/>
      <c r="E174" s="87"/>
      <c r="F174" s="108"/>
      <c r="G174" s="108"/>
      <c r="H174" s="108"/>
      <c r="I174" s="108"/>
      <c r="K174" s="77">
        <v>15</v>
      </c>
      <c r="L174" s="110">
        <v>264</v>
      </c>
      <c r="M174" s="109"/>
      <c r="N174" s="87"/>
      <c r="O174" s="108"/>
    </row>
    <row r="175" spans="2:15" x14ac:dyDescent="0.2">
      <c r="B175" s="77">
        <v>25</v>
      </c>
      <c r="C175" s="103">
        <v>-46</v>
      </c>
      <c r="D175" s="109"/>
      <c r="E175" s="87"/>
      <c r="F175" s="108"/>
      <c r="G175" s="108"/>
      <c r="H175" s="108"/>
      <c r="I175" s="108"/>
      <c r="K175" s="77">
        <v>25</v>
      </c>
      <c r="L175" s="110">
        <v>23.5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-46</v>
      </c>
      <c r="D176" s="109"/>
      <c r="E176" s="87"/>
      <c r="F176" s="108"/>
      <c r="G176" s="108"/>
      <c r="H176" s="108"/>
      <c r="I176" s="108"/>
      <c r="K176" s="77">
        <v>27</v>
      </c>
      <c r="L176" s="110">
        <v>25.6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-78.777777777777771</v>
      </c>
      <c r="D178" s="102"/>
      <c r="K178" s="73" t="s">
        <v>1</v>
      </c>
      <c r="L178" s="104">
        <f>AVERAGE(L168:L176)</f>
        <v>51.900000000000006</v>
      </c>
      <c r="M178" s="102"/>
    </row>
    <row r="179" spans="2:15" x14ac:dyDescent="0.2">
      <c r="B179" s="71" t="s">
        <v>2</v>
      </c>
      <c r="C179" s="103">
        <f>STDEV(C168:C176)</f>
        <v>23.402124784823432</v>
      </c>
      <c r="D179" s="102"/>
      <c r="K179" s="71" t="s">
        <v>2</v>
      </c>
      <c r="L179" s="103">
        <f>STDEV(L168:L176)</f>
        <v>79.549292894406051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51.971249689554618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112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109</v>
      </c>
      <c r="C185" s="91" t="s">
        <v>53</v>
      </c>
      <c r="D185" s="115"/>
      <c r="E185" s="90" t="s">
        <v>1</v>
      </c>
      <c r="F185" s="113">
        <f>C198</f>
        <v>-45.3</v>
      </c>
      <c r="G185" s="113"/>
      <c r="H185" s="113"/>
      <c r="I185" s="113"/>
      <c r="K185" s="116" t="s">
        <v>17</v>
      </c>
      <c r="L185" s="91" t="s">
        <v>53</v>
      </c>
      <c r="M185" s="115"/>
      <c r="N185" s="90" t="s">
        <v>1</v>
      </c>
      <c r="O185" s="113">
        <f>L198</f>
        <v>21.255555555555556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23.045498475841224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2.0779263167344935</v>
      </c>
    </row>
    <row r="187" spans="2:15" ht="13.5" thickBot="1" x14ac:dyDescent="0.25">
      <c r="B187" s="181"/>
      <c r="C187" s="201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1.3575535811091919</v>
      </c>
    </row>
    <row r="188" spans="2:15" x14ac:dyDescent="0.2">
      <c r="B188" s="77">
        <v>2</v>
      </c>
      <c r="C188" s="104">
        <v>-45.5</v>
      </c>
      <c r="D188" s="109"/>
      <c r="E188" s="87" t="s">
        <v>10</v>
      </c>
      <c r="F188" s="108">
        <f>MAX(C188:C196)</f>
        <v>-12.2</v>
      </c>
      <c r="G188" s="108"/>
      <c r="H188" s="108"/>
      <c r="I188" s="108"/>
      <c r="K188" s="77">
        <v>2</v>
      </c>
      <c r="L188" s="112">
        <v>23.7</v>
      </c>
      <c r="M188" s="109"/>
      <c r="N188" s="87" t="s">
        <v>10</v>
      </c>
      <c r="O188" s="108">
        <f>MAX(L188:L196)</f>
        <v>24.9</v>
      </c>
    </row>
    <row r="189" spans="2:15" x14ac:dyDescent="0.2">
      <c r="B189" s="77">
        <v>6</v>
      </c>
      <c r="C189" s="103">
        <v>-33.799999999999997</v>
      </c>
      <c r="D189" s="109"/>
      <c r="E189" s="87" t="s">
        <v>11</v>
      </c>
      <c r="F189" s="108">
        <f>MIN(C188:C196)</f>
        <v>-90.8</v>
      </c>
      <c r="G189" s="108"/>
      <c r="H189" s="108"/>
      <c r="I189" s="108"/>
      <c r="K189" s="77">
        <v>6</v>
      </c>
      <c r="L189" s="110">
        <v>23</v>
      </c>
      <c r="M189" s="109"/>
      <c r="N189" s="87" t="s">
        <v>11</v>
      </c>
      <c r="O189" s="108">
        <f>MIN(L188:L196)</f>
        <v>19.399999999999999</v>
      </c>
    </row>
    <row r="190" spans="2:15" ht="13.5" thickBot="1" x14ac:dyDescent="0.25">
      <c r="B190" s="77">
        <v>18</v>
      </c>
      <c r="C190" s="103">
        <v>-25.7</v>
      </c>
      <c r="D190" s="109"/>
      <c r="E190" s="89" t="s">
        <v>12</v>
      </c>
      <c r="F190" s="111">
        <f>F188-F189</f>
        <v>78.599999999999994</v>
      </c>
      <c r="G190" s="108"/>
      <c r="H190" s="108"/>
      <c r="I190" s="108"/>
      <c r="K190" s="77">
        <v>18</v>
      </c>
      <c r="L190" s="110">
        <v>20.399999999999999</v>
      </c>
      <c r="M190" s="109"/>
      <c r="N190" s="89" t="s">
        <v>12</v>
      </c>
      <c r="O190" s="111">
        <f>O188-O189</f>
        <v>5.5</v>
      </c>
    </row>
    <row r="191" spans="2:15" x14ac:dyDescent="0.2">
      <c r="B191" s="77">
        <v>20</v>
      </c>
      <c r="C191" s="103">
        <v>-35.1</v>
      </c>
      <c r="D191" s="109"/>
      <c r="E191" s="87"/>
      <c r="F191" s="108"/>
      <c r="G191" s="108"/>
      <c r="H191" s="108"/>
      <c r="I191" s="108"/>
      <c r="K191" s="77">
        <v>20</v>
      </c>
      <c r="L191" s="110">
        <v>19.399999999999999</v>
      </c>
      <c r="M191" s="109"/>
      <c r="N191" s="87"/>
      <c r="O191" s="108"/>
    </row>
    <row r="192" spans="2:15" x14ac:dyDescent="0.2">
      <c r="B192" s="77">
        <v>24</v>
      </c>
      <c r="C192" s="103">
        <v>-44.5</v>
      </c>
      <c r="D192" s="109"/>
      <c r="E192" s="87"/>
      <c r="F192" s="108"/>
      <c r="G192" s="108"/>
      <c r="H192" s="108"/>
      <c r="I192" s="108"/>
      <c r="K192" s="77">
        <v>24</v>
      </c>
      <c r="L192" s="110">
        <v>24.9</v>
      </c>
      <c r="M192" s="109"/>
      <c r="N192" s="87"/>
      <c r="O192" s="108"/>
    </row>
    <row r="193" spans="2:15" x14ac:dyDescent="0.2">
      <c r="B193" s="77">
        <v>25</v>
      </c>
      <c r="C193" s="103">
        <v>-56.4</v>
      </c>
      <c r="D193" s="109"/>
      <c r="E193" s="87"/>
      <c r="F193" s="108"/>
      <c r="G193" s="108"/>
      <c r="H193" s="108"/>
      <c r="I193" s="108"/>
      <c r="K193" s="77">
        <v>25</v>
      </c>
      <c r="L193" s="110">
        <v>21</v>
      </c>
      <c r="M193" s="109"/>
      <c r="N193" s="87"/>
      <c r="O193" s="108"/>
    </row>
    <row r="194" spans="2:15" x14ac:dyDescent="0.2">
      <c r="B194" s="77">
        <v>26</v>
      </c>
      <c r="C194" s="103">
        <v>-63.7</v>
      </c>
      <c r="D194" s="109"/>
      <c r="E194" s="87"/>
      <c r="F194" s="108"/>
      <c r="G194" s="108"/>
      <c r="H194" s="108"/>
      <c r="I194" s="108"/>
      <c r="K194" s="77">
        <v>26</v>
      </c>
      <c r="L194" s="110">
        <v>19.5</v>
      </c>
      <c r="M194" s="109"/>
      <c r="N194" s="87"/>
      <c r="O194" s="108"/>
    </row>
    <row r="195" spans="2:15" x14ac:dyDescent="0.2">
      <c r="B195" s="77">
        <v>30</v>
      </c>
      <c r="C195" s="103">
        <v>-12.2</v>
      </c>
      <c r="D195" s="109"/>
      <c r="E195" s="87"/>
      <c r="F195" s="108"/>
      <c r="G195" s="108"/>
      <c r="H195" s="108"/>
      <c r="I195" s="108"/>
      <c r="K195" s="77">
        <v>30</v>
      </c>
      <c r="L195" s="110">
        <v>19.899999999999999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-90.8</v>
      </c>
      <c r="D196" s="109"/>
      <c r="E196" s="87"/>
      <c r="F196" s="108"/>
      <c r="G196" s="108"/>
      <c r="H196" s="108"/>
      <c r="I196" s="108"/>
      <c r="K196" s="77">
        <v>31</v>
      </c>
      <c r="L196" s="110">
        <v>19.5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-45.3</v>
      </c>
      <c r="D198" s="102"/>
      <c r="K198" s="73" t="s">
        <v>1</v>
      </c>
      <c r="L198" s="104">
        <f>AVERAGE(L188:L196)</f>
        <v>21.255555555555556</v>
      </c>
      <c r="M198" s="102"/>
    </row>
    <row r="199" spans="2:15" x14ac:dyDescent="0.2">
      <c r="B199" s="71" t="s">
        <v>2</v>
      </c>
      <c r="C199" s="103">
        <f>STDEV(C188:C196)</f>
        <v>23.045498475841224</v>
      </c>
      <c r="D199" s="102"/>
      <c r="K199" s="71" t="s">
        <v>2</v>
      </c>
      <c r="L199" s="103">
        <f>STDEV(L188:L196)</f>
        <v>2.0779263167344935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1.3575535811091919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111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109</v>
      </c>
      <c r="C205" s="91" t="s">
        <v>52</v>
      </c>
      <c r="D205" s="115"/>
      <c r="E205" s="90" t="s">
        <v>1</v>
      </c>
      <c r="F205" s="113">
        <f>C223</f>
        <v>-110.41428571428573</v>
      </c>
      <c r="G205" s="113"/>
      <c r="H205" s="113"/>
      <c r="I205" s="113"/>
      <c r="K205" s="116" t="s">
        <v>17</v>
      </c>
      <c r="L205" s="91" t="s">
        <v>52</v>
      </c>
      <c r="M205" s="115"/>
      <c r="N205" s="90" t="s">
        <v>1</v>
      </c>
      <c r="O205" s="113">
        <f>L223</f>
        <v>18.707142857142859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38.742301610331978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1.1545657097029944</v>
      </c>
    </row>
    <row r="207" spans="2:15" ht="13.5" thickBot="1" x14ac:dyDescent="0.25">
      <c r="B207" s="181"/>
      <c r="C207" s="201"/>
      <c r="D207" s="105"/>
      <c r="E207" s="87" t="s">
        <v>3</v>
      </c>
      <c r="F207" s="113">
        <f>C225</f>
        <v>20.294085744688857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0.60478739095721301</v>
      </c>
    </row>
    <row r="208" spans="2:15" x14ac:dyDescent="0.2">
      <c r="B208" s="77">
        <v>2</v>
      </c>
      <c r="C208" s="104">
        <v>-107.1</v>
      </c>
      <c r="D208" s="109"/>
      <c r="E208" s="87" t="s">
        <v>10</v>
      </c>
      <c r="F208" s="108">
        <f>MAX(C208:C221)</f>
        <v>-55.4</v>
      </c>
      <c r="G208" s="108"/>
      <c r="H208" s="108"/>
      <c r="I208" s="108"/>
      <c r="K208" s="77">
        <v>2</v>
      </c>
      <c r="L208" s="112">
        <v>18.5</v>
      </c>
      <c r="M208" s="109"/>
      <c r="N208" s="87" t="s">
        <v>10</v>
      </c>
      <c r="O208" s="108">
        <f>MAX(L208:L221)</f>
        <v>21.1</v>
      </c>
    </row>
    <row r="209" spans="2:15" x14ac:dyDescent="0.2">
      <c r="B209" s="77">
        <v>3</v>
      </c>
      <c r="C209" s="103">
        <v>-102.9</v>
      </c>
      <c r="D209" s="109"/>
      <c r="E209" s="87" t="s">
        <v>11</v>
      </c>
      <c r="F209" s="108">
        <f>MIN(C208:C221)</f>
        <v>-167</v>
      </c>
      <c r="G209" s="108"/>
      <c r="H209" s="108"/>
      <c r="I209" s="108"/>
      <c r="K209" s="77">
        <v>3</v>
      </c>
      <c r="L209" s="110">
        <v>17.3</v>
      </c>
      <c r="M209" s="109"/>
      <c r="N209" s="87" t="s">
        <v>11</v>
      </c>
      <c r="O209" s="108">
        <f>MIN(L208:L221)</f>
        <v>17</v>
      </c>
    </row>
    <row r="210" spans="2:15" ht="13.5" thickBot="1" x14ac:dyDescent="0.25">
      <c r="B210" s="77">
        <v>8</v>
      </c>
      <c r="C210" s="103">
        <v>-59.9</v>
      </c>
      <c r="D210" s="109"/>
      <c r="E210" s="89" t="s">
        <v>12</v>
      </c>
      <c r="F210" s="111">
        <f>F208-F209</f>
        <v>111.6</v>
      </c>
      <c r="G210" s="108"/>
      <c r="H210" s="108"/>
      <c r="I210" s="108"/>
      <c r="K210" s="77">
        <v>8</v>
      </c>
      <c r="L210" s="110">
        <v>17.5</v>
      </c>
      <c r="M210" s="109"/>
      <c r="N210" s="89" t="s">
        <v>12</v>
      </c>
      <c r="O210" s="111">
        <f>O208-O209</f>
        <v>4.1000000000000014</v>
      </c>
    </row>
    <row r="211" spans="2:15" x14ac:dyDescent="0.2">
      <c r="B211" s="77">
        <v>9</v>
      </c>
      <c r="C211" s="103">
        <v>-55.4</v>
      </c>
      <c r="D211" s="109"/>
      <c r="E211" s="87"/>
      <c r="F211" s="108"/>
      <c r="G211" s="108"/>
      <c r="H211" s="108"/>
      <c r="I211" s="108"/>
      <c r="K211" s="77">
        <v>9</v>
      </c>
      <c r="L211" s="110">
        <v>17</v>
      </c>
      <c r="M211" s="109"/>
      <c r="N211" s="87"/>
      <c r="O211" s="108"/>
    </row>
    <row r="212" spans="2:15" x14ac:dyDescent="0.2">
      <c r="B212" s="77">
        <v>10</v>
      </c>
      <c r="C212" s="103">
        <v>-64</v>
      </c>
      <c r="D212" s="109"/>
      <c r="E212" s="87"/>
      <c r="F212" s="108"/>
      <c r="G212" s="108"/>
      <c r="H212" s="108"/>
      <c r="I212" s="108"/>
      <c r="K212" s="77">
        <v>10</v>
      </c>
      <c r="L212" s="110">
        <v>19.7</v>
      </c>
      <c r="M212" s="109"/>
      <c r="N212" s="87"/>
      <c r="O212" s="108"/>
    </row>
    <row r="213" spans="2:15" x14ac:dyDescent="0.2">
      <c r="B213" s="77">
        <v>13</v>
      </c>
      <c r="C213" s="103">
        <v>-79.400000000000006</v>
      </c>
      <c r="D213" s="109"/>
      <c r="E213" s="87"/>
      <c r="F213" s="108"/>
      <c r="G213" s="108"/>
      <c r="H213" s="108"/>
      <c r="I213" s="108"/>
      <c r="K213" s="77">
        <v>13</v>
      </c>
      <c r="L213" s="110">
        <v>17.899999999999999</v>
      </c>
      <c r="M213" s="109"/>
      <c r="N213" s="87"/>
      <c r="O213" s="108"/>
    </row>
    <row r="214" spans="2:15" x14ac:dyDescent="0.2">
      <c r="B214" s="77">
        <v>14</v>
      </c>
      <c r="C214" s="103">
        <v>-122.7</v>
      </c>
      <c r="D214" s="109"/>
      <c r="E214" s="87"/>
      <c r="F214" s="108"/>
      <c r="G214" s="108"/>
      <c r="H214" s="108"/>
      <c r="I214" s="108"/>
      <c r="K214" s="77">
        <v>14</v>
      </c>
      <c r="L214" s="110">
        <v>19.3</v>
      </c>
      <c r="M214" s="109"/>
      <c r="N214" s="87"/>
      <c r="O214" s="108"/>
    </row>
    <row r="215" spans="2:15" x14ac:dyDescent="0.2">
      <c r="B215" s="77">
        <v>16</v>
      </c>
      <c r="C215" s="103">
        <v>-133.30000000000001</v>
      </c>
      <c r="D215" s="109"/>
      <c r="E215" s="87"/>
      <c r="F215" s="108"/>
      <c r="G215" s="108"/>
      <c r="H215" s="108"/>
      <c r="I215" s="108"/>
      <c r="K215" s="77">
        <v>16</v>
      </c>
      <c r="L215" s="110">
        <v>19.600000000000001</v>
      </c>
      <c r="M215" s="109"/>
      <c r="N215" s="87"/>
      <c r="O215" s="108"/>
    </row>
    <row r="216" spans="2:15" x14ac:dyDescent="0.2">
      <c r="B216" s="77">
        <v>17</v>
      </c>
      <c r="C216" s="103">
        <v>-143.1</v>
      </c>
      <c r="D216" s="109"/>
      <c r="E216" s="87"/>
      <c r="F216" s="108"/>
      <c r="G216" s="108"/>
      <c r="H216" s="108"/>
      <c r="I216" s="108"/>
      <c r="K216" s="77">
        <v>17</v>
      </c>
      <c r="L216" s="110">
        <v>20.100000000000001</v>
      </c>
      <c r="M216" s="109"/>
      <c r="N216" s="87"/>
      <c r="O216" s="108"/>
    </row>
    <row r="217" spans="2:15" x14ac:dyDescent="0.2">
      <c r="B217" s="77">
        <v>20</v>
      </c>
      <c r="C217" s="103">
        <v>-141</v>
      </c>
      <c r="D217" s="109"/>
      <c r="E217" s="87"/>
      <c r="F217" s="108"/>
      <c r="G217" s="108"/>
      <c r="H217" s="108"/>
      <c r="I217" s="108"/>
      <c r="K217" s="77">
        <v>20</v>
      </c>
      <c r="L217" s="110">
        <v>21.1</v>
      </c>
      <c r="M217" s="109"/>
      <c r="N217" s="87"/>
      <c r="O217" s="108"/>
    </row>
    <row r="218" spans="2:15" x14ac:dyDescent="0.2">
      <c r="B218" s="77">
        <v>21</v>
      </c>
      <c r="C218" s="103">
        <v>-69.5</v>
      </c>
      <c r="D218" s="109"/>
      <c r="E218" s="87"/>
      <c r="F218" s="108"/>
      <c r="G218" s="108"/>
      <c r="H218" s="108"/>
      <c r="I218" s="108"/>
      <c r="K218" s="77">
        <v>21</v>
      </c>
      <c r="L218" s="110">
        <v>18.600000000000001</v>
      </c>
      <c r="M218" s="109"/>
      <c r="N218" s="87"/>
      <c r="O218" s="108"/>
    </row>
    <row r="219" spans="2:15" x14ac:dyDescent="0.2">
      <c r="B219" s="77">
        <v>27</v>
      </c>
      <c r="C219" s="103">
        <v>-153.6</v>
      </c>
      <c r="D219" s="109"/>
      <c r="E219" s="87"/>
      <c r="F219" s="108"/>
      <c r="G219" s="108"/>
      <c r="H219" s="108"/>
      <c r="I219" s="108"/>
      <c r="K219" s="77">
        <v>27</v>
      </c>
      <c r="L219" s="110">
        <v>18.8</v>
      </c>
      <c r="M219" s="109"/>
      <c r="N219" s="87"/>
      <c r="O219" s="108"/>
    </row>
    <row r="220" spans="2:15" x14ac:dyDescent="0.2">
      <c r="B220" s="77">
        <v>28</v>
      </c>
      <c r="C220" s="103">
        <v>-146.9</v>
      </c>
      <c r="D220" s="109"/>
      <c r="E220" s="87"/>
      <c r="F220" s="108"/>
      <c r="G220" s="108"/>
      <c r="H220" s="108"/>
      <c r="I220" s="108"/>
      <c r="K220" s="77">
        <v>28</v>
      </c>
      <c r="L220" s="110">
        <v>18.399999999999999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-167</v>
      </c>
      <c r="D221" s="109"/>
      <c r="E221" s="87"/>
      <c r="F221" s="108"/>
      <c r="G221" s="108"/>
      <c r="H221" s="108"/>
      <c r="I221" s="108"/>
      <c r="K221" s="77">
        <v>29</v>
      </c>
      <c r="L221" s="110">
        <v>18.100000000000001</v>
      </c>
      <c r="M221" s="109"/>
      <c r="N221" s="87"/>
      <c r="O221" s="108"/>
    </row>
    <row r="222" spans="2:15" ht="13.5" thickBot="1" x14ac:dyDescent="0.25">
      <c r="B222" s="75" t="s">
        <v>0</v>
      </c>
      <c r="C222" s="138"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-110.41428571428573</v>
      </c>
      <c r="D223" s="102"/>
      <c r="K223" s="73" t="s">
        <v>1</v>
      </c>
      <c r="L223" s="104">
        <f>AVERAGE(L208:L221)</f>
        <v>18.707142857142859</v>
      </c>
      <c r="M223" s="102"/>
    </row>
    <row r="224" spans="2:15" x14ac:dyDescent="0.2">
      <c r="B224" s="71" t="s">
        <v>2</v>
      </c>
      <c r="C224" s="103">
        <f>STDEV(C208:C221)</f>
        <v>38.742301610331978</v>
      </c>
      <c r="D224" s="102"/>
      <c r="K224" s="71" t="s">
        <v>2</v>
      </c>
      <c r="L224" s="103">
        <f>STDEV(L208:L221)</f>
        <v>1.1545657097029944</v>
      </c>
      <c r="M224" s="102"/>
    </row>
    <row r="225" spans="2:15" ht="13.5" thickBot="1" x14ac:dyDescent="0.25">
      <c r="B225" s="69" t="s">
        <v>3</v>
      </c>
      <c r="C225" s="101">
        <f>CONFIDENCE(0.05,C224,C222)</f>
        <v>20.294085744688857</v>
      </c>
      <c r="D225" s="99"/>
      <c r="K225" s="69" t="s">
        <v>3</v>
      </c>
      <c r="L225" s="100">
        <f>CONFIDENCE(0.05,L224,L222)</f>
        <v>0.60478739095721301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110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109</v>
      </c>
      <c r="C230" s="91" t="s">
        <v>51</v>
      </c>
      <c r="D230" s="115"/>
      <c r="E230" s="90" t="s">
        <v>1</v>
      </c>
      <c r="F230" s="113">
        <f>C241</f>
        <v>-174.4</v>
      </c>
      <c r="G230" s="113"/>
      <c r="H230" s="113"/>
      <c r="I230" s="113"/>
      <c r="K230" s="116" t="s">
        <v>17</v>
      </c>
      <c r="L230" s="91" t="s">
        <v>51</v>
      </c>
      <c r="M230" s="115"/>
      <c r="N230" s="90" t="s">
        <v>1</v>
      </c>
      <c r="O230" s="113">
        <f>L241</f>
        <v>18.100000000000001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9.5063136914368691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1.2635927614016573</v>
      </c>
    </row>
    <row r="232" spans="2:15" ht="13.5" thickBot="1" x14ac:dyDescent="0.25">
      <c r="B232" s="181"/>
      <c r="C232" s="201"/>
      <c r="D232" s="105"/>
      <c r="E232" s="87" t="s">
        <v>3</v>
      </c>
      <c r="F232" s="113">
        <f>C243</f>
        <v>7.0422463301961518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0.93606541669868248</v>
      </c>
    </row>
    <row r="233" spans="2:15" x14ac:dyDescent="0.2">
      <c r="B233" s="77">
        <v>4</v>
      </c>
      <c r="C233" s="104">
        <v>-173.7</v>
      </c>
      <c r="D233" s="109"/>
      <c r="E233" s="87" t="s">
        <v>10</v>
      </c>
      <c r="F233" s="108">
        <f>MAX(C233:C239)</f>
        <v>-159</v>
      </c>
      <c r="G233" s="108"/>
      <c r="H233" s="108"/>
      <c r="I233" s="108"/>
      <c r="K233" s="77">
        <v>4</v>
      </c>
      <c r="L233" s="112">
        <v>17.5</v>
      </c>
      <c r="M233" s="109"/>
      <c r="N233" s="87" t="s">
        <v>10</v>
      </c>
      <c r="O233" s="108">
        <f>MAX(L233:L239)</f>
        <v>19.5</v>
      </c>
    </row>
    <row r="234" spans="2:15" x14ac:dyDescent="0.2">
      <c r="B234" s="77">
        <v>5</v>
      </c>
      <c r="C234" s="103">
        <v>-159</v>
      </c>
      <c r="D234" s="109"/>
      <c r="E234" s="87" t="s">
        <v>11</v>
      </c>
      <c r="F234" s="108">
        <f>MIN(C233:C239)</f>
        <v>-191.3</v>
      </c>
      <c r="G234" s="108"/>
      <c r="H234" s="108"/>
      <c r="I234" s="108"/>
      <c r="K234" s="77">
        <v>5</v>
      </c>
      <c r="L234" s="110">
        <v>18.899999999999999</v>
      </c>
      <c r="M234" s="109"/>
      <c r="N234" s="87" t="s">
        <v>11</v>
      </c>
      <c r="O234" s="108">
        <f>MIN(L233:L239)</f>
        <v>15.8</v>
      </c>
    </row>
    <row r="235" spans="2:15" ht="13.5" thickBot="1" x14ac:dyDescent="0.25">
      <c r="B235" s="77">
        <v>7</v>
      </c>
      <c r="C235" s="103">
        <v>-176.8</v>
      </c>
      <c r="D235" s="109"/>
      <c r="E235" s="89" t="s">
        <v>12</v>
      </c>
      <c r="F235" s="111">
        <f>F233-F234</f>
        <v>32.300000000000011</v>
      </c>
      <c r="G235" s="108"/>
      <c r="H235" s="108"/>
      <c r="I235" s="108"/>
      <c r="K235" s="77">
        <v>7</v>
      </c>
      <c r="L235" s="110">
        <v>19</v>
      </c>
      <c r="M235" s="109"/>
      <c r="N235" s="89" t="s">
        <v>12</v>
      </c>
      <c r="O235" s="111">
        <f>O233-O234</f>
        <v>3.6999999999999993</v>
      </c>
    </row>
    <row r="236" spans="2:15" x14ac:dyDescent="0.2">
      <c r="B236" s="77">
        <v>14</v>
      </c>
      <c r="C236" s="103">
        <v>-173.6</v>
      </c>
      <c r="D236" s="109"/>
      <c r="E236" s="87"/>
      <c r="F236" s="108"/>
      <c r="G236" s="108"/>
      <c r="H236" s="108"/>
      <c r="I236" s="108"/>
      <c r="K236" s="77">
        <v>14</v>
      </c>
      <c r="L236" s="110">
        <v>18.5</v>
      </c>
      <c r="M236" s="109"/>
      <c r="N236" s="87"/>
      <c r="O236" s="108"/>
    </row>
    <row r="237" spans="2:15" x14ac:dyDescent="0.2">
      <c r="B237" s="77">
        <v>15</v>
      </c>
      <c r="C237" s="103">
        <v>-175.4</v>
      </c>
      <c r="D237" s="109"/>
      <c r="E237" s="87"/>
      <c r="F237" s="108"/>
      <c r="G237" s="108"/>
      <c r="H237" s="108"/>
      <c r="I237" s="108"/>
      <c r="K237" s="77">
        <v>15</v>
      </c>
      <c r="L237" s="110">
        <v>17.5</v>
      </c>
      <c r="M237" s="109"/>
      <c r="N237" s="87"/>
      <c r="O237" s="108"/>
    </row>
    <row r="238" spans="2:15" x14ac:dyDescent="0.2">
      <c r="B238" s="77">
        <v>22</v>
      </c>
      <c r="C238" s="103">
        <v>-171</v>
      </c>
      <c r="D238" s="109"/>
      <c r="E238" s="87"/>
      <c r="F238" s="108"/>
      <c r="G238" s="108"/>
      <c r="H238" s="108"/>
      <c r="I238" s="108"/>
      <c r="K238" s="77">
        <v>22</v>
      </c>
      <c r="L238" s="110">
        <v>19.5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-191.3</v>
      </c>
      <c r="D239" s="109"/>
      <c r="E239" s="87"/>
      <c r="F239" s="108"/>
      <c r="G239" s="108"/>
      <c r="H239" s="108"/>
      <c r="I239" s="108"/>
      <c r="K239" s="77">
        <v>29</v>
      </c>
      <c r="L239" s="110">
        <v>15.8</v>
      </c>
      <c r="M239" s="109"/>
      <c r="N239" s="87"/>
      <c r="O239" s="108"/>
    </row>
    <row r="240" spans="2:15" ht="13.5" thickBot="1" x14ac:dyDescent="0.25">
      <c r="B240" s="75" t="s">
        <v>0</v>
      </c>
      <c r="C240" s="138"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-174.4</v>
      </c>
      <c r="D241" s="102"/>
      <c r="K241" s="73" t="s">
        <v>1</v>
      </c>
      <c r="L241" s="104">
        <f>AVERAGE(L233:L239)</f>
        <v>18.100000000000001</v>
      </c>
      <c r="M241" s="102"/>
    </row>
    <row r="242" spans="2:13" x14ac:dyDescent="0.2">
      <c r="B242" s="71" t="s">
        <v>2</v>
      </c>
      <c r="C242" s="103">
        <f>STDEV(C233:C239)</f>
        <v>9.5063136914368691</v>
      </c>
      <c r="D242" s="102"/>
      <c r="K242" s="71" t="s">
        <v>2</v>
      </c>
      <c r="L242" s="103">
        <f>STDEV(L233:L239)</f>
        <v>1.2635927614016573</v>
      </c>
      <c r="M242" s="102"/>
    </row>
    <row r="243" spans="2:13" ht="13.5" thickBot="1" x14ac:dyDescent="0.25">
      <c r="B243" s="69" t="s">
        <v>3</v>
      </c>
      <c r="C243" s="101">
        <f>CONFIDENCE(0.05,C242,C240)</f>
        <v>7.0422463301961518</v>
      </c>
      <c r="D243" s="99"/>
      <c r="K243" s="69" t="s">
        <v>3</v>
      </c>
      <c r="L243" s="100">
        <f>CONFIDENCE(0.05,L242,L240)</f>
        <v>0.93606541669868248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B99:B100"/>
    <mergeCell ref="C99:C100"/>
    <mergeCell ref="K99:K100"/>
    <mergeCell ref="L99:L100"/>
    <mergeCell ref="B96:B97"/>
    <mergeCell ref="C96:C97"/>
    <mergeCell ref="K96:K97"/>
    <mergeCell ref="L96:L97"/>
    <mergeCell ref="B80:B81"/>
    <mergeCell ref="C80:C81"/>
    <mergeCell ref="K80:K81"/>
    <mergeCell ref="L80:L81"/>
    <mergeCell ref="B77:B78"/>
    <mergeCell ref="C77:C78"/>
    <mergeCell ref="K77:K78"/>
    <mergeCell ref="L77:L78"/>
    <mergeCell ref="B57:B58"/>
    <mergeCell ref="C57:C58"/>
    <mergeCell ref="K57:K58"/>
    <mergeCell ref="L57:L58"/>
    <mergeCell ref="B54:B55"/>
    <mergeCell ref="C54:C55"/>
    <mergeCell ref="K54:K55"/>
    <mergeCell ref="L54:L55"/>
    <mergeCell ref="B41:B42"/>
    <mergeCell ref="C41:C42"/>
    <mergeCell ref="K41:K42"/>
    <mergeCell ref="L41:L42"/>
    <mergeCell ref="B38:B39"/>
    <mergeCell ref="C38:C39"/>
    <mergeCell ref="K38:K39"/>
    <mergeCell ref="L38:L39"/>
    <mergeCell ref="B26:B27"/>
    <mergeCell ref="C26:C27"/>
    <mergeCell ref="K26:K27"/>
    <mergeCell ref="L26:L27"/>
    <mergeCell ref="B23:B24"/>
    <mergeCell ref="C23:C24"/>
    <mergeCell ref="K23:K24"/>
    <mergeCell ref="L23:L24"/>
    <mergeCell ref="B5:B6"/>
    <mergeCell ref="C5:C6"/>
    <mergeCell ref="K5:K6"/>
    <mergeCell ref="L5:L6"/>
    <mergeCell ref="B2:B3"/>
    <mergeCell ref="C2:C3"/>
    <mergeCell ref="K2:K3"/>
    <mergeCell ref="L2:L3"/>
    <mergeCell ref="B148:B149"/>
    <mergeCell ref="C148:C149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27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134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14</v>
      </c>
      <c r="C4" s="91" t="s">
        <v>106</v>
      </c>
      <c r="D4" s="115"/>
      <c r="E4" s="90" t="s">
        <v>1</v>
      </c>
      <c r="F4" s="113">
        <f>C12</f>
        <v>5.3174999999999999</v>
      </c>
      <c r="G4" s="113"/>
      <c r="H4" s="113"/>
      <c r="I4" s="113"/>
      <c r="K4" s="116" t="s">
        <v>18</v>
      </c>
      <c r="L4" s="91" t="s">
        <v>106</v>
      </c>
      <c r="M4" s="115"/>
      <c r="N4" s="90" t="s">
        <v>1</v>
      </c>
      <c r="O4" s="113">
        <f>L12</f>
        <v>14.55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0.20998015779274637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0.4654746681256311</v>
      </c>
    </row>
    <row r="6" spans="2:15" ht="13.5" thickBot="1" x14ac:dyDescent="0.25">
      <c r="B6" s="181"/>
      <c r="C6" s="201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0.45615679262098552</v>
      </c>
    </row>
    <row r="7" spans="2:15" x14ac:dyDescent="0.2">
      <c r="B7" s="77">
        <v>9</v>
      </c>
      <c r="C7" s="104">
        <v>5.47</v>
      </c>
      <c r="D7" s="109"/>
      <c r="E7" s="87" t="s">
        <v>10</v>
      </c>
      <c r="F7" s="108">
        <f>MAX(C7:C10)</f>
        <v>5.49</v>
      </c>
      <c r="G7" s="108"/>
      <c r="H7" s="108"/>
      <c r="I7" s="108"/>
      <c r="K7" s="135">
        <v>9</v>
      </c>
      <c r="L7" s="104">
        <v>15.2</v>
      </c>
      <c r="M7" s="109"/>
      <c r="N7" s="87" t="s">
        <v>10</v>
      </c>
      <c r="O7" s="108">
        <f>MAX(L7:L10)</f>
        <v>15.2</v>
      </c>
    </row>
    <row r="8" spans="2:15" x14ac:dyDescent="0.2">
      <c r="B8" s="77">
        <v>12</v>
      </c>
      <c r="C8" s="103">
        <v>5.49</v>
      </c>
      <c r="D8" s="109"/>
      <c r="E8" s="87" t="s">
        <v>11</v>
      </c>
      <c r="F8" s="108">
        <f>MIN(C7:C10)</f>
        <v>5.04</v>
      </c>
      <c r="G8" s="108"/>
      <c r="H8" s="108"/>
      <c r="I8" s="108"/>
      <c r="K8" s="133">
        <v>12</v>
      </c>
      <c r="L8" s="103">
        <v>14.5</v>
      </c>
      <c r="M8" s="109"/>
      <c r="N8" s="87" t="s">
        <v>11</v>
      </c>
      <c r="O8" s="108">
        <f>MIN(L7:L10)</f>
        <v>14.1</v>
      </c>
    </row>
    <row r="9" spans="2:15" ht="13.5" thickBot="1" x14ac:dyDescent="0.25">
      <c r="B9" s="77">
        <v>19</v>
      </c>
      <c r="C9" s="103">
        <v>5.27</v>
      </c>
      <c r="D9" s="109"/>
      <c r="E9" s="89" t="s">
        <v>12</v>
      </c>
      <c r="F9" s="111">
        <f>F7-F8</f>
        <v>0.45000000000000018</v>
      </c>
      <c r="G9" s="108"/>
      <c r="H9" s="108"/>
      <c r="I9" s="108"/>
      <c r="K9" s="133">
        <v>19</v>
      </c>
      <c r="L9" s="103">
        <v>14.4</v>
      </c>
      <c r="M9" s="109"/>
      <c r="N9" s="89" t="s">
        <v>12</v>
      </c>
      <c r="O9" s="111">
        <f>O7-O8</f>
        <v>1.0999999999999996</v>
      </c>
    </row>
    <row r="10" spans="2:15" ht="13.5" thickBot="1" x14ac:dyDescent="0.25">
      <c r="B10" s="77">
        <v>26</v>
      </c>
      <c r="C10" s="101">
        <v>5.04</v>
      </c>
      <c r="D10" s="109"/>
      <c r="K10" s="131">
        <v>26</v>
      </c>
      <c r="L10" s="101">
        <v>14.1</v>
      </c>
      <c r="M10" s="109"/>
    </row>
    <row r="11" spans="2:15" ht="13.5" thickBot="1" x14ac:dyDescent="0.25">
      <c r="B11" s="75" t="s">
        <v>0</v>
      </c>
      <c r="C11" s="107">
        <f>COUNTIF(C7:C10,"&gt;0")</f>
        <v>4</v>
      </c>
      <c r="D11" s="105"/>
      <c r="K11" s="75" t="s">
        <v>0</v>
      </c>
      <c r="L11" s="130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5.3174999999999999</v>
      </c>
      <c r="D12" s="102"/>
      <c r="K12" s="73" t="s">
        <v>1</v>
      </c>
      <c r="L12" s="104">
        <f>AVERAGE(L7:L10)</f>
        <v>14.55</v>
      </c>
      <c r="M12" s="102"/>
    </row>
    <row r="13" spans="2:15" x14ac:dyDescent="0.2">
      <c r="B13" s="71" t="s">
        <v>2</v>
      </c>
      <c r="C13" s="103">
        <f>STDEV(C7:C10)</f>
        <v>0.20998015779274637</v>
      </c>
      <c r="D13" s="102"/>
      <c r="K13" s="71" t="s">
        <v>2</v>
      </c>
      <c r="L13" s="103">
        <f>STDEV(L7:L10)</f>
        <v>0.4654746681256311</v>
      </c>
      <c r="M13" s="102"/>
    </row>
    <row r="14" spans="2:15" ht="13.5" thickBot="1" x14ac:dyDescent="0.25">
      <c r="B14" s="69" t="s">
        <v>3</v>
      </c>
      <c r="C14" s="101" t="e">
        <f>CONFIDENCE(0.05,C76,C74)</f>
        <v>#REF!</v>
      </c>
      <c r="D14" s="99"/>
      <c r="K14" s="69" t="s">
        <v>3</v>
      </c>
      <c r="L14" s="100">
        <f>CONFIDENCE(0.05,L13,L11)</f>
        <v>0.45615679262098552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133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14</v>
      </c>
      <c r="C25" s="91" t="s">
        <v>103</v>
      </c>
      <c r="D25" s="115"/>
      <c r="E25" s="90" t="s">
        <v>1</v>
      </c>
      <c r="F25" s="113">
        <f>C33</f>
        <v>4.6749999999999998</v>
      </c>
      <c r="G25" s="113"/>
      <c r="H25" s="113"/>
      <c r="I25" s="113"/>
      <c r="K25" s="116" t="s">
        <v>18</v>
      </c>
      <c r="L25" s="91" t="s">
        <v>102</v>
      </c>
      <c r="M25" s="115"/>
      <c r="N25" s="90" t="s">
        <v>1</v>
      </c>
      <c r="O25" s="113">
        <f>L33</f>
        <v>14.6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0.21315096371664222</v>
      </c>
      <c r="G26" s="113"/>
      <c r="H26" s="113"/>
      <c r="I26" s="113"/>
      <c r="K26" s="180" t="s">
        <v>8</v>
      </c>
      <c r="L26" s="199" t="s">
        <v>79</v>
      </c>
      <c r="M26" s="114"/>
      <c r="N26" s="87" t="s">
        <v>9</v>
      </c>
      <c r="O26" s="113">
        <f>L34</f>
        <v>0.33665016461206893</v>
      </c>
    </row>
    <row r="27" spans="2:15" ht="13.5" thickBot="1" x14ac:dyDescent="0.25">
      <c r="B27" s="181"/>
      <c r="C27" s="201"/>
      <c r="D27" s="105"/>
      <c r="E27" s="87" t="s">
        <v>3</v>
      </c>
      <c r="F27" s="113"/>
      <c r="G27" s="113"/>
      <c r="H27" s="113"/>
      <c r="I27" s="113"/>
      <c r="K27" s="181"/>
      <c r="L27" s="200"/>
      <c r="M27" s="105"/>
      <c r="N27" s="87" t="s">
        <v>3</v>
      </c>
      <c r="O27" s="113">
        <f>L35</f>
        <v>0.32991109901456778</v>
      </c>
    </row>
    <row r="28" spans="2:15" x14ac:dyDescent="0.2">
      <c r="B28" s="77">
        <v>7</v>
      </c>
      <c r="C28" s="104">
        <v>4.97</v>
      </c>
      <c r="D28" s="109"/>
      <c r="E28" s="87" t="s">
        <v>10</v>
      </c>
      <c r="F28" s="108">
        <f>MAX(C28:C31)</f>
        <v>4.97</v>
      </c>
      <c r="G28" s="108"/>
      <c r="H28" s="108"/>
      <c r="I28" s="108"/>
      <c r="K28" s="96">
        <v>7</v>
      </c>
      <c r="L28" s="104">
        <v>14.5</v>
      </c>
      <c r="M28" s="109"/>
      <c r="N28" s="87" t="s">
        <v>10</v>
      </c>
      <c r="O28" s="108">
        <f>MAX(L28:L31)</f>
        <v>15.1</v>
      </c>
    </row>
    <row r="29" spans="2:15" x14ac:dyDescent="0.2">
      <c r="B29" s="77">
        <v>13</v>
      </c>
      <c r="C29" s="103">
        <v>4.67</v>
      </c>
      <c r="D29" s="109"/>
      <c r="E29" s="87" t="s">
        <v>11</v>
      </c>
      <c r="F29" s="108">
        <f>MIN(C28:C31)</f>
        <v>4.47</v>
      </c>
      <c r="G29" s="108"/>
      <c r="H29" s="108"/>
      <c r="I29" s="108"/>
      <c r="K29" s="77">
        <v>13</v>
      </c>
      <c r="L29" s="103">
        <v>14.4</v>
      </c>
      <c r="M29" s="109"/>
      <c r="N29" s="87" t="s">
        <v>11</v>
      </c>
      <c r="O29" s="108">
        <f>MIN(L28:L31)</f>
        <v>14.4</v>
      </c>
    </row>
    <row r="30" spans="2:15" ht="13.5" thickBot="1" x14ac:dyDescent="0.25">
      <c r="B30" s="77">
        <v>14</v>
      </c>
      <c r="C30" s="103">
        <v>4.59</v>
      </c>
      <c r="D30" s="109"/>
      <c r="E30" s="89" t="s">
        <v>12</v>
      </c>
      <c r="F30" s="111">
        <f>F28-F29</f>
        <v>0.5</v>
      </c>
      <c r="G30" s="108"/>
      <c r="H30" s="108"/>
      <c r="I30" s="108"/>
      <c r="K30" s="77">
        <v>14</v>
      </c>
      <c r="L30" s="103">
        <v>14.4</v>
      </c>
      <c r="M30" s="109"/>
      <c r="N30" s="89" t="s">
        <v>12</v>
      </c>
      <c r="O30" s="111">
        <f>O28-O29</f>
        <v>0.69999999999999929</v>
      </c>
    </row>
    <row r="31" spans="2:15" ht="13.5" thickBot="1" x14ac:dyDescent="0.25">
      <c r="B31" s="77">
        <v>17</v>
      </c>
      <c r="C31" s="101">
        <v>4.47</v>
      </c>
      <c r="D31" s="109"/>
      <c r="G31" s="108"/>
      <c r="H31" s="108"/>
      <c r="I31" s="108"/>
      <c r="K31" s="77">
        <v>17</v>
      </c>
      <c r="L31" s="101">
        <v>15.1</v>
      </c>
      <c r="M31" s="109"/>
    </row>
    <row r="32" spans="2:15" ht="13.5" thickBot="1" x14ac:dyDescent="0.25">
      <c r="B32" s="75" t="s">
        <v>0</v>
      </c>
      <c r="C32" s="107">
        <f>COUNTIF(C28:C31,"&gt;0")</f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4.6749999999999998</v>
      </c>
      <c r="D33" s="102"/>
      <c r="K33" s="73" t="s">
        <v>1</v>
      </c>
      <c r="L33" s="104">
        <f>AVERAGE(L28:L31)</f>
        <v>14.6</v>
      </c>
      <c r="M33" s="102"/>
    </row>
    <row r="34" spans="2:15" x14ac:dyDescent="0.2">
      <c r="B34" s="71" t="s">
        <v>2</v>
      </c>
      <c r="C34" s="103">
        <f>STDEV(C28:C31)</f>
        <v>0.21315096371664222</v>
      </c>
      <c r="D34" s="102"/>
      <c r="K34" s="71" t="s">
        <v>2</v>
      </c>
      <c r="L34" s="103">
        <f>STDEV(L28:L31)</f>
        <v>0.33665016461206893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0.32991109901456778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132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14</v>
      </c>
      <c r="C40" s="91" t="s">
        <v>99</v>
      </c>
      <c r="D40" s="115"/>
      <c r="E40" s="90" t="s">
        <v>1</v>
      </c>
      <c r="F40" s="113">
        <f>C49</f>
        <v>4.5840000000000005</v>
      </c>
      <c r="G40" s="113"/>
      <c r="H40" s="113"/>
      <c r="I40" s="113"/>
      <c r="K40" s="116" t="s">
        <v>18</v>
      </c>
      <c r="L40" s="91" t="s">
        <v>60</v>
      </c>
      <c r="M40" s="115"/>
      <c r="N40" s="90" t="s">
        <v>1</v>
      </c>
      <c r="O40" s="113">
        <f>L49</f>
        <v>16.419999999999998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3.7815340802378333E-2</v>
      </c>
      <c r="G41" s="113"/>
      <c r="H41" s="113"/>
      <c r="I41" s="113"/>
      <c r="K41" s="180" t="s">
        <v>8</v>
      </c>
      <c r="L41" s="199" t="s">
        <v>79</v>
      </c>
      <c r="M41" s="114"/>
      <c r="N41" s="87" t="s">
        <v>9</v>
      </c>
      <c r="O41" s="113">
        <f>L50</f>
        <v>1.5238110119040353</v>
      </c>
    </row>
    <row r="42" spans="2:15" ht="13.5" thickBot="1" x14ac:dyDescent="0.25">
      <c r="B42" s="181"/>
      <c r="C42" s="201"/>
      <c r="D42" s="105"/>
      <c r="E42" s="87" t="s">
        <v>3</v>
      </c>
      <c r="F42" s="113"/>
      <c r="G42" s="113"/>
      <c r="H42" s="113"/>
      <c r="I42" s="113"/>
      <c r="K42" s="181"/>
      <c r="L42" s="200"/>
      <c r="M42" s="105"/>
      <c r="N42" s="87" t="s">
        <v>3</v>
      </c>
      <c r="O42" s="113">
        <f>L51</f>
        <v>1.3356546995126963</v>
      </c>
    </row>
    <row r="43" spans="2:15" x14ac:dyDescent="0.2">
      <c r="B43" s="77">
        <v>2</v>
      </c>
      <c r="C43" s="104">
        <v>4.58</v>
      </c>
      <c r="D43" s="109"/>
      <c r="E43" s="87" t="s">
        <v>10</v>
      </c>
      <c r="F43" s="108">
        <f>MAX(C43:C47)</f>
        <v>4.6100000000000003</v>
      </c>
      <c r="G43" s="108"/>
      <c r="H43" s="108"/>
      <c r="I43" s="108"/>
      <c r="K43" s="96">
        <v>2</v>
      </c>
      <c r="L43" s="104">
        <v>15.4</v>
      </c>
      <c r="M43" s="109"/>
      <c r="N43" s="87" t="s">
        <v>10</v>
      </c>
      <c r="O43" s="108">
        <f>MAX(L43:L47)</f>
        <v>19</v>
      </c>
    </row>
    <row r="44" spans="2:15" x14ac:dyDescent="0.2">
      <c r="B44" s="77">
        <v>10</v>
      </c>
      <c r="C44" s="103">
        <v>4.5199999999999996</v>
      </c>
      <c r="D44" s="109"/>
      <c r="E44" s="87" t="s">
        <v>11</v>
      </c>
      <c r="F44" s="108">
        <f>MIN(C43:C47)</f>
        <v>4.5199999999999996</v>
      </c>
      <c r="G44" s="108"/>
      <c r="H44" s="108"/>
      <c r="I44" s="108"/>
      <c r="K44" s="77">
        <v>10</v>
      </c>
      <c r="L44" s="103">
        <v>19</v>
      </c>
      <c r="M44" s="109"/>
      <c r="N44" s="87" t="s">
        <v>11</v>
      </c>
      <c r="O44" s="108">
        <f>MIN(L43:L47)</f>
        <v>15.2</v>
      </c>
    </row>
    <row r="45" spans="2:15" ht="13.5" thickBot="1" x14ac:dyDescent="0.25">
      <c r="B45" s="77">
        <v>21</v>
      </c>
      <c r="C45" s="103">
        <v>4.6100000000000003</v>
      </c>
      <c r="D45" s="109"/>
      <c r="E45" s="89" t="s">
        <v>12</v>
      </c>
      <c r="F45" s="111">
        <f>F43-F44</f>
        <v>9.0000000000000746E-2</v>
      </c>
      <c r="G45" s="108"/>
      <c r="H45" s="108"/>
      <c r="I45" s="108"/>
      <c r="K45" s="77">
        <v>21</v>
      </c>
      <c r="L45" s="103">
        <v>16.100000000000001</v>
      </c>
      <c r="M45" s="109"/>
      <c r="N45" s="89" t="s">
        <v>12</v>
      </c>
      <c r="O45" s="111">
        <f>O43-O44</f>
        <v>3.8000000000000007</v>
      </c>
    </row>
    <row r="46" spans="2:15" x14ac:dyDescent="0.2">
      <c r="B46" s="77">
        <v>30</v>
      </c>
      <c r="C46" s="103">
        <v>4.5999999999999996</v>
      </c>
      <c r="D46" s="109"/>
      <c r="K46" s="77">
        <v>30</v>
      </c>
      <c r="L46" s="103">
        <v>15.2</v>
      </c>
      <c r="M46" s="109"/>
    </row>
    <row r="47" spans="2:15" ht="13.5" thickBot="1" x14ac:dyDescent="0.25">
      <c r="B47" s="77">
        <v>31</v>
      </c>
      <c r="C47" s="101">
        <v>4.6100000000000003</v>
      </c>
      <c r="D47" s="109"/>
      <c r="K47" s="77">
        <v>31</v>
      </c>
      <c r="L47" s="101">
        <v>16.399999999999999</v>
      </c>
      <c r="M47" s="109"/>
    </row>
    <row r="48" spans="2:15" ht="13.5" thickBot="1" x14ac:dyDescent="0.25">
      <c r="B48" s="75" t="s">
        <v>0</v>
      </c>
      <c r="C48" s="107">
        <f>COUNTIF(C43:C47,"&gt;0")</f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4.5840000000000005</v>
      </c>
      <c r="D49" s="102"/>
      <c r="K49" s="73" t="s">
        <v>1</v>
      </c>
      <c r="L49" s="104">
        <f>AVERAGE(L43:L47)</f>
        <v>16.419999999999998</v>
      </c>
      <c r="M49" s="102"/>
    </row>
    <row r="50" spans="2:15" x14ac:dyDescent="0.2">
      <c r="B50" s="71" t="s">
        <v>2</v>
      </c>
      <c r="C50" s="103">
        <f>STDEV(C43:C47)</f>
        <v>3.7815340802378333E-2</v>
      </c>
      <c r="D50" s="102"/>
      <c r="K50" s="71" t="s">
        <v>2</v>
      </c>
      <c r="L50" s="103">
        <f>STDEV(L43:L47)</f>
        <v>1.5238110119040353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1.3356546995126963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131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14</v>
      </c>
      <c r="C56" s="91" t="s">
        <v>96</v>
      </c>
      <c r="D56" s="115"/>
      <c r="E56" s="90" t="s">
        <v>1</v>
      </c>
      <c r="F56" s="113">
        <f>C72</f>
        <v>4.4933333333333332</v>
      </c>
      <c r="G56" s="113"/>
      <c r="H56" s="113"/>
      <c r="I56" s="113"/>
      <c r="K56" s="116" t="s">
        <v>18</v>
      </c>
      <c r="L56" s="91" t="s">
        <v>59</v>
      </c>
      <c r="M56" s="115"/>
      <c r="N56" s="90" t="s">
        <v>1</v>
      </c>
      <c r="O56" s="113">
        <f>L72</f>
        <v>17.491666666666664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3.7497474662443589E-2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2.7592681287002021</v>
      </c>
    </row>
    <row r="58" spans="2:15" ht="13.5" thickBot="1" x14ac:dyDescent="0.25">
      <c r="B58" s="181"/>
      <c r="C58" s="201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1.5611742254641012</v>
      </c>
    </row>
    <row r="59" spans="2:15" x14ac:dyDescent="0.2">
      <c r="B59" s="135">
        <v>3</v>
      </c>
      <c r="C59" s="104">
        <v>4.49</v>
      </c>
      <c r="D59" s="109"/>
      <c r="E59" s="87" t="s">
        <v>10</v>
      </c>
      <c r="F59" s="108">
        <f>MAX(C59:C70)</f>
        <v>4.54</v>
      </c>
      <c r="G59" s="108"/>
      <c r="H59" s="108"/>
      <c r="I59" s="108"/>
      <c r="K59" s="82">
        <v>3</v>
      </c>
      <c r="L59" s="104">
        <v>22.6</v>
      </c>
      <c r="M59" s="109"/>
      <c r="N59" s="87" t="s">
        <v>10</v>
      </c>
      <c r="O59" s="108">
        <f>MAX(L59:L70)</f>
        <v>22.6</v>
      </c>
    </row>
    <row r="60" spans="2:15" x14ac:dyDescent="0.2">
      <c r="B60" s="133">
        <v>5</v>
      </c>
      <c r="C60" s="103">
        <v>4.5199999999999996</v>
      </c>
      <c r="D60" s="109"/>
      <c r="E60" s="87" t="s">
        <v>11</v>
      </c>
      <c r="F60" s="108">
        <f>MIN(C59:C70)</f>
        <v>4.4000000000000004</v>
      </c>
      <c r="G60" s="108"/>
      <c r="H60" s="108"/>
      <c r="I60" s="108"/>
      <c r="K60" s="77">
        <v>5</v>
      </c>
      <c r="L60" s="103">
        <v>11.4</v>
      </c>
      <c r="M60" s="109"/>
      <c r="N60" s="87" t="s">
        <v>11</v>
      </c>
      <c r="O60" s="108">
        <f>MIN(L59:L70)</f>
        <v>11.4</v>
      </c>
    </row>
    <row r="61" spans="2:15" ht="13.5" thickBot="1" x14ac:dyDescent="0.25">
      <c r="B61" s="133">
        <v>6</v>
      </c>
      <c r="C61" s="103">
        <v>4.51</v>
      </c>
      <c r="D61" s="109"/>
      <c r="E61" s="89" t="s">
        <v>12</v>
      </c>
      <c r="F61" s="111">
        <f>F59-F60</f>
        <v>0.13999999999999968</v>
      </c>
      <c r="G61" s="108"/>
      <c r="H61" s="108"/>
      <c r="I61" s="108"/>
      <c r="K61" s="77">
        <v>6</v>
      </c>
      <c r="L61" s="103">
        <v>18.7</v>
      </c>
      <c r="M61" s="109"/>
      <c r="N61" s="89" t="s">
        <v>12</v>
      </c>
      <c r="O61" s="111">
        <f>O59-O60</f>
        <v>11.200000000000001</v>
      </c>
    </row>
    <row r="62" spans="2:15" x14ac:dyDescent="0.2">
      <c r="B62" s="133">
        <v>7</v>
      </c>
      <c r="C62" s="103">
        <v>4.51</v>
      </c>
      <c r="D62" s="109"/>
      <c r="E62" s="87"/>
      <c r="F62" s="108"/>
      <c r="G62" s="108"/>
      <c r="H62" s="108"/>
      <c r="I62" s="108"/>
      <c r="K62" s="77">
        <v>7</v>
      </c>
      <c r="L62" s="103">
        <v>18.5</v>
      </c>
      <c r="M62" s="109"/>
      <c r="N62" s="87"/>
      <c r="O62" s="108"/>
    </row>
    <row r="63" spans="2:15" x14ac:dyDescent="0.2">
      <c r="B63" s="133">
        <v>10</v>
      </c>
      <c r="C63" s="103">
        <v>4.54</v>
      </c>
      <c r="D63" s="109"/>
      <c r="E63" s="87"/>
      <c r="F63" s="108"/>
      <c r="G63" s="108"/>
      <c r="H63" s="108"/>
      <c r="I63" s="108"/>
      <c r="K63" s="77">
        <v>10</v>
      </c>
      <c r="L63" s="103">
        <v>15.3</v>
      </c>
      <c r="M63" s="109"/>
      <c r="N63" s="87"/>
      <c r="O63" s="108"/>
    </row>
    <row r="64" spans="2:15" x14ac:dyDescent="0.2">
      <c r="B64" s="133">
        <v>11</v>
      </c>
      <c r="C64" s="103">
        <v>4.53</v>
      </c>
      <c r="D64" s="109"/>
      <c r="E64" s="87"/>
      <c r="F64" s="108"/>
      <c r="G64" s="108"/>
      <c r="H64" s="108"/>
      <c r="I64" s="108"/>
      <c r="K64" s="77">
        <v>11</v>
      </c>
      <c r="L64" s="103">
        <v>16.100000000000001</v>
      </c>
      <c r="M64" s="109"/>
      <c r="N64" s="87"/>
      <c r="O64" s="108"/>
    </row>
    <row r="65" spans="2:15" x14ac:dyDescent="0.2">
      <c r="B65" s="133">
        <v>13</v>
      </c>
      <c r="C65" s="103">
        <v>4.51</v>
      </c>
      <c r="D65" s="109"/>
      <c r="E65" s="87"/>
      <c r="F65" s="108"/>
      <c r="G65" s="108"/>
      <c r="H65" s="108"/>
      <c r="I65" s="108"/>
      <c r="K65" s="77">
        <v>13</v>
      </c>
      <c r="L65" s="103">
        <v>16.8</v>
      </c>
      <c r="M65" s="109"/>
      <c r="N65" s="87"/>
      <c r="O65" s="108"/>
    </row>
    <row r="66" spans="2:15" x14ac:dyDescent="0.2">
      <c r="B66" s="133">
        <v>19</v>
      </c>
      <c r="C66" s="103">
        <v>4.46</v>
      </c>
      <c r="D66" s="109"/>
      <c r="E66" s="87"/>
      <c r="F66" s="108"/>
      <c r="G66" s="108"/>
      <c r="H66" s="108"/>
      <c r="I66" s="108"/>
      <c r="K66" s="77">
        <v>19</v>
      </c>
      <c r="L66" s="103">
        <v>18.399999999999999</v>
      </c>
      <c r="M66" s="109"/>
      <c r="N66" s="87"/>
      <c r="O66" s="108"/>
    </row>
    <row r="67" spans="2:15" x14ac:dyDescent="0.2">
      <c r="B67" s="133">
        <v>20</v>
      </c>
      <c r="C67" s="103">
        <v>4.47</v>
      </c>
      <c r="D67" s="109"/>
      <c r="E67" s="87"/>
      <c r="F67" s="108"/>
      <c r="G67" s="108"/>
      <c r="H67" s="108"/>
      <c r="I67" s="108"/>
      <c r="K67" s="77">
        <v>20</v>
      </c>
      <c r="L67" s="103">
        <v>18.100000000000001</v>
      </c>
      <c r="M67" s="109"/>
      <c r="N67" s="87"/>
      <c r="O67" s="108"/>
    </row>
    <row r="68" spans="2:15" x14ac:dyDescent="0.2">
      <c r="B68" s="133">
        <v>21</v>
      </c>
      <c r="C68" s="103">
        <v>4.49</v>
      </c>
      <c r="D68" s="109"/>
      <c r="E68" s="87"/>
      <c r="F68" s="108"/>
      <c r="G68" s="108"/>
      <c r="H68" s="108"/>
      <c r="I68" s="108"/>
      <c r="K68" s="77">
        <v>21</v>
      </c>
      <c r="L68" s="103">
        <v>17.8</v>
      </c>
      <c r="M68" s="109"/>
      <c r="N68" s="87"/>
      <c r="O68" s="108"/>
    </row>
    <row r="69" spans="2:15" x14ac:dyDescent="0.2">
      <c r="B69" s="133">
        <v>24</v>
      </c>
      <c r="C69" s="103">
        <v>4.49</v>
      </c>
      <c r="D69" s="109"/>
      <c r="E69" s="87"/>
      <c r="F69" s="108"/>
      <c r="G69" s="108"/>
      <c r="H69" s="108"/>
      <c r="I69" s="108"/>
      <c r="K69" s="77">
        <v>24</v>
      </c>
      <c r="L69" s="103">
        <v>20.2</v>
      </c>
      <c r="M69" s="109"/>
      <c r="N69" s="87"/>
      <c r="O69" s="108"/>
    </row>
    <row r="70" spans="2:15" ht="13.5" thickBot="1" x14ac:dyDescent="0.25">
      <c r="B70" s="131">
        <v>28</v>
      </c>
      <c r="C70" s="101">
        <v>4.4000000000000004</v>
      </c>
      <c r="D70" s="109"/>
      <c r="K70" s="77">
        <v>28</v>
      </c>
      <c r="L70" s="101">
        <v>16</v>
      </c>
      <c r="M70" s="109"/>
    </row>
    <row r="71" spans="2:15" ht="13.5" thickBot="1" x14ac:dyDescent="0.25">
      <c r="B71" s="128" t="s">
        <v>0</v>
      </c>
      <c r="C71" s="107">
        <f>COUNTIF(C59:C70,"&gt;0")</f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4.4933333333333332</v>
      </c>
      <c r="D72" s="102"/>
      <c r="K72" s="73" t="s">
        <v>1</v>
      </c>
      <c r="L72" s="104">
        <f>AVERAGE(L59:L70)</f>
        <v>17.491666666666664</v>
      </c>
      <c r="M72" s="102"/>
    </row>
    <row r="73" spans="2:15" x14ac:dyDescent="0.2">
      <c r="B73" s="126" t="s">
        <v>2</v>
      </c>
      <c r="C73" s="103">
        <f>STDEV(C59:C70)</f>
        <v>3.7497474662443589E-2</v>
      </c>
      <c r="D73" s="102"/>
      <c r="K73" s="71" t="s">
        <v>2</v>
      </c>
      <c r="L73" s="103">
        <f>STDEV(L59:L70)</f>
        <v>2.7592681287002021</v>
      </c>
      <c r="M73" s="102"/>
    </row>
    <row r="74" spans="2:15" ht="13.5" thickBot="1" x14ac:dyDescent="0.25">
      <c r="B74" s="125" t="s">
        <v>3</v>
      </c>
      <c r="C74" s="101" t="e">
        <f>CONFIDENCE(0.05,C142,C140)</f>
        <v>#REF!</v>
      </c>
      <c r="D74" s="99"/>
      <c r="K74" s="69" t="s">
        <v>3</v>
      </c>
      <c r="L74" s="100">
        <f>CONFIDENCE(0.05,L73,L71)</f>
        <v>1.5611742254641012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130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14</v>
      </c>
      <c r="C79" s="91" t="s">
        <v>58</v>
      </c>
      <c r="D79" s="115"/>
      <c r="E79" s="90" t="s">
        <v>1</v>
      </c>
      <c r="F79" s="113">
        <f>C91</f>
        <v>4.2662499999999994</v>
      </c>
      <c r="G79" s="113"/>
      <c r="H79" s="113"/>
      <c r="I79" s="113"/>
      <c r="K79" s="116" t="s">
        <v>18</v>
      </c>
      <c r="L79" s="91" t="s">
        <v>58</v>
      </c>
      <c r="M79" s="115"/>
      <c r="N79" s="90" t="s">
        <v>1</v>
      </c>
      <c r="O79" s="113">
        <f>L91</f>
        <v>19.175000000000001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6.4128776691903241E-2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1.541566920840147</v>
      </c>
    </row>
    <row r="81" spans="2:15" ht="13.5" thickBot="1" x14ac:dyDescent="0.25">
      <c r="B81" s="181"/>
      <c r="C81" s="201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1.0682317455416579</v>
      </c>
    </row>
    <row r="82" spans="2:15" x14ac:dyDescent="0.2">
      <c r="B82" s="96">
        <v>4</v>
      </c>
      <c r="C82" s="104">
        <v>4.32</v>
      </c>
      <c r="D82" s="109"/>
      <c r="E82" s="87" t="s">
        <v>10</v>
      </c>
      <c r="F82" s="108">
        <f>MAX(C82:C89)</f>
        <v>4.3499999999999996</v>
      </c>
      <c r="G82" s="108"/>
      <c r="H82" s="108"/>
      <c r="I82" s="108"/>
      <c r="K82" s="96">
        <v>4</v>
      </c>
      <c r="L82" s="112">
        <v>17.600000000000001</v>
      </c>
      <c r="M82" s="109"/>
      <c r="N82" s="87" t="s">
        <v>10</v>
      </c>
      <c r="O82" s="108">
        <f>MAX(L82:L89)</f>
        <v>21.1</v>
      </c>
    </row>
    <row r="83" spans="2:15" x14ac:dyDescent="0.2">
      <c r="B83" s="77">
        <v>5</v>
      </c>
      <c r="C83" s="103">
        <v>4.33</v>
      </c>
      <c r="D83" s="109"/>
      <c r="E83" s="87" t="s">
        <v>11</v>
      </c>
      <c r="F83" s="108">
        <f>MIN(C82:C89)</f>
        <v>4.16</v>
      </c>
      <c r="G83" s="108"/>
      <c r="H83" s="108"/>
      <c r="I83" s="108"/>
      <c r="K83" s="77">
        <v>5</v>
      </c>
      <c r="L83" s="110">
        <v>17.3</v>
      </c>
      <c r="M83" s="109"/>
      <c r="N83" s="87" t="s">
        <v>11</v>
      </c>
      <c r="O83" s="108">
        <f>MIN(L82:L89)</f>
        <v>17.3</v>
      </c>
    </row>
    <row r="84" spans="2:15" ht="13.5" thickBot="1" x14ac:dyDescent="0.25">
      <c r="B84" s="77">
        <v>8</v>
      </c>
      <c r="C84" s="103">
        <v>4.3499999999999996</v>
      </c>
      <c r="D84" s="109"/>
      <c r="E84" s="89" t="s">
        <v>12</v>
      </c>
      <c r="F84" s="111">
        <f>F82-F83</f>
        <v>0.1899999999999995</v>
      </c>
      <c r="G84" s="108"/>
      <c r="H84" s="108"/>
      <c r="I84" s="108"/>
      <c r="K84" s="77">
        <v>8</v>
      </c>
      <c r="L84" s="110">
        <v>17.7</v>
      </c>
      <c r="M84" s="109"/>
      <c r="N84" s="89" t="s">
        <v>12</v>
      </c>
      <c r="O84" s="111">
        <f>O82-O83</f>
        <v>3.8000000000000007</v>
      </c>
    </row>
    <row r="85" spans="2:15" x14ac:dyDescent="0.2">
      <c r="B85" s="77">
        <v>11</v>
      </c>
      <c r="C85" s="103">
        <v>4.2300000000000004</v>
      </c>
      <c r="D85" s="109"/>
      <c r="E85" s="87"/>
      <c r="F85" s="108"/>
      <c r="G85" s="108"/>
      <c r="H85" s="108"/>
      <c r="I85" s="108"/>
      <c r="K85" s="77">
        <v>11</v>
      </c>
      <c r="L85" s="110">
        <v>18.7</v>
      </c>
      <c r="M85" s="109"/>
      <c r="N85" s="87"/>
      <c r="O85" s="108"/>
    </row>
    <row r="86" spans="2:15" x14ac:dyDescent="0.2">
      <c r="B86" s="77">
        <v>16</v>
      </c>
      <c r="C86" s="103">
        <v>4.16</v>
      </c>
      <c r="D86" s="109"/>
      <c r="E86" s="87"/>
      <c r="F86" s="108"/>
      <c r="G86" s="108"/>
      <c r="H86" s="108"/>
      <c r="I86" s="108"/>
      <c r="K86" s="77">
        <v>16</v>
      </c>
      <c r="L86" s="110">
        <v>19.8</v>
      </c>
      <c r="M86" s="109"/>
      <c r="N86" s="87"/>
      <c r="O86" s="108"/>
    </row>
    <row r="87" spans="2:15" x14ac:dyDescent="0.2">
      <c r="B87" s="77">
        <v>29</v>
      </c>
      <c r="C87" s="103">
        <v>4.26</v>
      </c>
      <c r="D87" s="109"/>
      <c r="E87" s="87"/>
      <c r="F87" s="108"/>
      <c r="G87" s="108"/>
      <c r="H87" s="108"/>
      <c r="I87" s="108"/>
      <c r="K87" s="77">
        <v>29</v>
      </c>
      <c r="L87" s="110">
        <v>20.8</v>
      </c>
      <c r="M87" s="109"/>
      <c r="N87" s="87"/>
      <c r="O87" s="108"/>
    </row>
    <row r="88" spans="2:15" x14ac:dyDescent="0.2">
      <c r="B88" s="77">
        <v>30</v>
      </c>
      <c r="C88" s="103">
        <v>4.26</v>
      </c>
      <c r="D88" s="109"/>
      <c r="K88" s="77">
        <v>30</v>
      </c>
      <c r="L88" s="110">
        <v>21.1</v>
      </c>
      <c r="M88" s="109"/>
    </row>
    <row r="89" spans="2:15" ht="13.5" thickBot="1" x14ac:dyDescent="0.25">
      <c r="B89" s="77">
        <v>31</v>
      </c>
      <c r="C89" s="124">
        <v>4.22</v>
      </c>
      <c r="D89" s="109"/>
      <c r="K89" s="77">
        <v>31</v>
      </c>
      <c r="L89" s="123">
        <v>20.399999999999999</v>
      </c>
      <c r="M89" s="109"/>
    </row>
    <row r="90" spans="2:15" ht="13.5" thickBot="1" x14ac:dyDescent="0.25">
      <c r="B90" s="75" t="s">
        <v>0</v>
      </c>
      <c r="C90" s="107">
        <f>COUNTIF(C82:C89,"&gt;0")</f>
        <v>8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4.2662499999999994</v>
      </c>
      <c r="D91" s="102"/>
      <c r="K91" s="73" t="s">
        <v>1</v>
      </c>
      <c r="L91" s="104">
        <f>AVERAGE(L82:L89)</f>
        <v>19.175000000000001</v>
      </c>
      <c r="M91" s="102"/>
    </row>
    <row r="92" spans="2:15" x14ac:dyDescent="0.2">
      <c r="B92" s="71" t="s">
        <v>2</v>
      </c>
      <c r="C92" s="103">
        <f>STDEV(C82:C89)</f>
        <v>6.4128776691903241E-2</v>
      </c>
      <c r="D92" s="102"/>
      <c r="K92" s="71" t="s">
        <v>2</v>
      </c>
      <c r="L92" s="103">
        <f>STDEV(L82:L89)</f>
        <v>1.541566920840147</v>
      </c>
      <c r="M92" s="102"/>
    </row>
    <row r="93" spans="2:15" ht="13.5" thickBot="1" x14ac:dyDescent="0.25">
      <c r="B93" s="69" t="s">
        <v>3</v>
      </c>
      <c r="C93" s="101" t="e">
        <f>CONFIDENCE(0.05,#REF!,#REF!)</f>
        <v>#REF!</v>
      </c>
      <c r="D93" s="99"/>
      <c r="K93" s="69" t="s">
        <v>3</v>
      </c>
      <c r="L93" s="100">
        <f>CONFIDENCE(0.05,L92,L90)</f>
        <v>1.0682317455416579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129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14</v>
      </c>
      <c r="C98" s="91" t="s">
        <v>57</v>
      </c>
      <c r="D98" s="115"/>
      <c r="E98" s="90" t="s">
        <v>1</v>
      </c>
      <c r="F98" s="113">
        <f>C113</f>
        <v>4.2700000000000005</v>
      </c>
      <c r="G98" s="113"/>
      <c r="H98" s="113"/>
      <c r="I98" s="113"/>
      <c r="K98" s="116" t="s">
        <v>18</v>
      </c>
      <c r="L98" s="91" t="s">
        <v>57</v>
      </c>
      <c r="M98" s="115"/>
      <c r="N98" s="90" t="s">
        <v>1</v>
      </c>
      <c r="O98" s="113">
        <f>L113</f>
        <v>21.990909090909092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6.7675697262754519E-2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1.4665977945261921</v>
      </c>
    </row>
    <row r="100" spans="2:15" ht="13.5" thickBot="1" x14ac:dyDescent="0.25">
      <c r="B100" s="181"/>
      <c r="C100" s="201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0.86668798515770296</v>
      </c>
    </row>
    <row r="101" spans="2:15" x14ac:dyDescent="0.2">
      <c r="B101" s="77">
        <v>2</v>
      </c>
      <c r="C101" s="104">
        <v>4.2</v>
      </c>
      <c r="D101" s="109"/>
      <c r="E101" s="87" t="s">
        <v>10</v>
      </c>
      <c r="F101" s="108">
        <f>MAX(C101:C111)</f>
        <v>4.38</v>
      </c>
      <c r="G101" s="108"/>
      <c r="H101" s="108"/>
      <c r="I101" s="108"/>
      <c r="K101" s="77">
        <v>2</v>
      </c>
      <c r="L101" s="112">
        <v>19.8</v>
      </c>
      <c r="M101" s="109"/>
      <c r="N101" s="87" t="s">
        <v>10</v>
      </c>
      <c r="O101" s="108">
        <f>MAX(L101:L111)</f>
        <v>24.1</v>
      </c>
    </row>
    <row r="102" spans="2:15" x14ac:dyDescent="0.2">
      <c r="B102" s="77">
        <v>6</v>
      </c>
      <c r="C102" s="103">
        <v>4.22</v>
      </c>
      <c r="D102" s="109"/>
      <c r="E102" s="87" t="s">
        <v>11</v>
      </c>
      <c r="F102" s="108">
        <f>MIN(C101:C111)</f>
        <v>4.16</v>
      </c>
      <c r="G102" s="108"/>
      <c r="H102" s="108"/>
      <c r="I102" s="108"/>
      <c r="K102" s="77">
        <v>6</v>
      </c>
      <c r="L102" s="110">
        <v>21.3</v>
      </c>
      <c r="M102" s="109"/>
      <c r="N102" s="87" t="s">
        <v>11</v>
      </c>
      <c r="O102" s="108">
        <f>MIN(L101:L111)</f>
        <v>19.8</v>
      </c>
    </row>
    <row r="103" spans="2:15" ht="13.5" thickBot="1" x14ac:dyDescent="0.25">
      <c r="B103" s="77">
        <v>7</v>
      </c>
      <c r="C103" s="103">
        <v>4.24</v>
      </c>
      <c r="D103" s="109"/>
      <c r="E103" s="89" t="s">
        <v>12</v>
      </c>
      <c r="F103" s="111">
        <f>F101-F102</f>
        <v>0.21999999999999975</v>
      </c>
      <c r="G103" s="108"/>
      <c r="H103" s="108"/>
      <c r="I103" s="108"/>
      <c r="K103" s="77">
        <v>7</v>
      </c>
      <c r="L103" s="110">
        <v>20.399999999999999</v>
      </c>
      <c r="M103" s="109"/>
      <c r="N103" s="89" t="s">
        <v>12</v>
      </c>
      <c r="O103" s="111">
        <f>O101-O102</f>
        <v>4.3000000000000007</v>
      </c>
    </row>
    <row r="104" spans="2:15" x14ac:dyDescent="0.2">
      <c r="B104" s="77">
        <v>8</v>
      </c>
      <c r="C104" s="103">
        <v>4.2300000000000004</v>
      </c>
      <c r="D104" s="109"/>
      <c r="E104" s="87"/>
      <c r="F104" s="108"/>
      <c r="G104" s="108"/>
      <c r="H104" s="108"/>
      <c r="I104" s="108"/>
      <c r="K104" s="77">
        <v>8</v>
      </c>
      <c r="L104" s="110">
        <v>21</v>
      </c>
      <c r="M104" s="109"/>
      <c r="N104" s="87"/>
      <c r="O104" s="108"/>
    </row>
    <row r="105" spans="2:15" x14ac:dyDescent="0.2">
      <c r="B105" s="77">
        <v>14</v>
      </c>
      <c r="C105" s="103">
        <v>4.16</v>
      </c>
      <c r="D105" s="109"/>
      <c r="E105" s="87"/>
      <c r="F105" s="108"/>
      <c r="G105" s="108"/>
      <c r="H105" s="108"/>
      <c r="I105" s="108"/>
      <c r="K105" s="77">
        <v>14</v>
      </c>
      <c r="L105" s="110">
        <v>21.5</v>
      </c>
      <c r="M105" s="109"/>
      <c r="N105" s="87"/>
      <c r="O105" s="108"/>
    </row>
    <row r="106" spans="2:15" x14ac:dyDescent="0.2">
      <c r="B106" s="77">
        <v>22</v>
      </c>
      <c r="C106" s="103">
        <v>4.28</v>
      </c>
      <c r="D106" s="109"/>
      <c r="E106" s="87"/>
      <c r="F106" s="108"/>
      <c r="G106" s="108"/>
      <c r="H106" s="108"/>
      <c r="I106" s="108"/>
      <c r="K106" s="77">
        <v>22</v>
      </c>
      <c r="L106" s="110">
        <v>21.1</v>
      </c>
      <c r="M106" s="109"/>
      <c r="N106" s="87"/>
      <c r="O106" s="108"/>
    </row>
    <row r="107" spans="2:15" x14ac:dyDescent="0.2">
      <c r="B107" s="77">
        <v>23</v>
      </c>
      <c r="C107" s="103">
        <v>4.28</v>
      </c>
      <c r="D107" s="109"/>
      <c r="E107" s="87"/>
      <c r="F107" s="108"/>
      <c r="G107" s="108"/>
      <c r="H107" s="108"/>
      <c r="I107" s="108"/>
      <c r="K107" s="77">
        <v>23</v>
      </c>
      <c r="L107" s="110">
        <v>22.3</v>
      </c>
      <c r="M107" s="109"/>
      <c r="N107" s="87"/>
      <c r="O107" s="108"/>
    </row>
    <row r="108" spans="2:15" x14ac:dyDescent="0.2">
      <c r="B108" s="77">
        <v>26</v>
      </c>
      <c r="C108" s="103">
        <v>4.3</v>
      </c>
      <c r="D108" s="109"/>
      <c r="E108" s="87"/>
      <c r="F108" s="108"/>
      <c r="G108" s="108"/>
      <c r="H108" s="108"/>
      <c r="I108" s="108"/>
      <c r="K108" s="77">
        <v>26</v>
      </c>
      <c r="L108" s="110">
        <v>22.9</v>
      </c>
      <c r="M108" s="109"/>
      <c r="N108" s="87"/>
      <c r="O108" s="108"/>
    </row>
    <row r="109" spans="2:15" x14ac:dyDescent="0.2">
      <c r="B109" s="77">
        <v>27</v>
      </c>
      <c r="C109" s="103">
        <v>4.32</v>
      </c>
      <c r="D109" s="109"/>
      <c r="E109" s="87"/>
      <c r="F109" s="108"/>
      <c r="G109" s="108"/>
      <c r="H109" s="108"/>
      <c r="I109" s="108"/>
      <c r="K109" s="77">
        <v>27</v>
      </c>
      <c r="L109" s="110">
        <v>24.1</v>
      </c>
      <c r="M109" s="109"/>
      <c r="N109" s="87"/>
      <c r="O109" s="108"/>
    </row>
    <row r="110" spans="2:15" x14ac:dyDescent="0.2">
      <c r="B110" s="77">
        <v>28</v>
      </c>
      <c r="C110" s="103">
        <v>4.3600000000000003</v>
      </c>
      <c r="D110" s="109"/>
      <c r="E110" s="87"/>
      <c r="F110" s="108"/>
      <c r="G110" s="108"/>
      <c r="H110" s="108"/>
      <c r="I110" s="108"/>
      <c r="K110" s="77">
        <v>28</v>
      </c>
      <c r="L110" s="110">
        <v>23.5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4.38</v>
      </c>
      <c r="D111" s="109"/>
      <c r="E111" s="87"/>
      <c r="F111" s="108"/>
      <c r="G111" s="108"/>
      <c r="H111" s="108"/>
      <c r="I111" s="108"/>
      <c r="K111" s="77">
        <v>29</v>
      </c>
      <c r="L111" s="110">
        <v>24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11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4.2700000000000005</v>
      </c>
      <c r="D113" s="102"/>
      <c r="K113" s="73" t="s">
        <v>1</v>
      </c>
      <c r="L113" s="104">
        <f>AVERAGE(L101:L111)</f>
        <v>21.990909090909092</v>
      </c>
      <c r="M113" s="102"/>
    </row>
    <row r="114" spans="2:15" x14ac:dyDescent="0.2">
      <c r="B114" s="71" t="s">
        <v>2</v>
      </c>
      <c r="C114" s="103">
        <f>STDEV(C101:C111)</f>
        <v>6.7675697262754519E-2</v>
      </c>
      <c r="D114" s="102"/>
      <c r="K114" s="71" t="s">
        <v>2</v>
      </c>
      <c r="L114" s="103">
        <f>STDEV(L101:L111)</f>
        <v>1.4665977945261921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0.86668798515770296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128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14</v>
      </c>
      <c r="C120" s="91" t="s">
        <v>56</v>
      </c>
      <c r="D120" s="115"/>
      <c r="E120" s="90" t="s">
        <v>1</v>
      </c>
      <c r="F120" s="113">
        <f>C140</f>
        <v>4.6231249999999999</v>
      </c>
      <c r="G120" s="113"/>
      <c r="H120" s="113"/>
      <c r="I120" s="113"/>
      <c r="K120" s="116" t="s">
        <v>18</v>
      </c>
      <c r="L120" s="91" t="s">
        <v>56</v>
      </c>
      <c r="M120" s="115"/>
      <c r="N120" s="90" t="s">
        <v>1</v>
      </c>
      <c r="O120" s="113">
        <f>L140</f>
        <v>25.137499999999999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0.1277350774063255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1.2847178678604887</v>
      </c>
    </row>
    <row r="122" spans="2:15" ht="13.5" thickBot="1" x14ac:dyDescent="0.25">
      <c r="B122" s="181"/>
      <c r="C122" s="201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0.62950018782541139</v>
      </c>
    </row>
    <row r="123" spans="2:15" x14ac:dyDescent="0.2">
      <c r="B123" s="77">
        <v>3</v>
      </c>
      <c r="C123" s="104">
        <v>4.43</v>
      </c>
      <c r="D123" s="109"/>
      <c r="E123" s="87" t="s">
        <v>10</v>
      </c>
      <c r="F123" s="108">
        <f>MAX(C123:C138)</f>
        <v>4.8</v>
      </c>
      <c r="G123" s="108"/>
      <c r="H123" s="108"/>
      <c r="I123" s="108"/>
      <c r="K123" s="77">
        <v>3</v>
      </c>
      <c r="L123" s="112">
        <v>24.6</v>
      </c>
      <c r="M123" s="109"/>
      <c r="N123" s="87" t="s">
        <v>10</v>
      </c>
      <c r="O123" s="108">
        <f>MAX(L123:L138)</f>
        <v>27.1</v>
      </c>
    </row>
    <row r="124" spans="2:15" x14ac:dyDescent="0.2">
      <c r="B124" s="77">
        <v>4</v>
      </c>
      <c r="C124" s="103">
        <v>4.4400000000000004</v>
      </c>
      <c r="D124" s="109"/>
      <c r="E124" s="87" t="s">
        <v>11</v>
      </c>
      <c r="F124" s="108">
        <f>MIN(C123:C138)</f>
        <v>4.43</v>
      </c>
      <c r="G124" s="108"/>
      <c r="H124" s="108"/>
      <c r="I124" s="108"/>
      <c r="K124" s="77">
        <v>4</v>
      </c>
      <c r="L124" s="110">
        <v>24.2</v>
      </c>
      <c r="M124" s="109"/>
      <c r="N124" s="87" t="s">
        <v>11</v>
      </c>
      <c r="O124" s="108">
        <f>MIN(L123:L138)</f>
        <v>23.1</v>
      </c>
    </row>
    <row r="125" spans="2:15" ht="13.5" thickBot="1" x14ac:dyDescent="0.25">
      <c r="B125" s="77">
        <v>5</v>
      </c>
      <c r="C125" s="103">
        <v>4.45</v>
      </c>
      <c r="D125" s="109"/>
      <c r="E125" s="89" t="s">
        <v>12</v>
      </c>
      <c r="F125" s="111">
        <f>F123-F124</f>
        <v>0.37000000000000011</v>
      </c>
      <c r="G125" s="108"/>
      <c r="H125" s="108"/>
      <c r="I125" s="108"/>
      <c r="K125" s="77">
        <v>5</v>
      </c>
      <c r="L125" s="110">
        <v>24.2</v>
      </c>
      <c r="M125" s="109"/>
      <c r="N125" s="89" t="s">
        <v>12</v>
      </c>
      <c r="O125" s="111">
        <f>O123-O124</f>
        <v>4</v>
      </c>
    </row>
    <row r="126" spans="2:15" x14ac:dyDescent="0.2">
      <c r="B126" s="77">
        <v>6</v>
      </c>
      <c r="C126" s="103">
        <v>4.4800000000000004</v>
      </c>
      <c r="D126" s="109"/>
      <c r="E126" s="87"/>
      <c r="F126" s="108"/>
      <c r="G126" s="108"/>
      <c r="H126" s="108"/>
      <c r="I126" s="108"/>
      <c r="K126" s="77">
        <v>6</v>
      </c>
      <c r="L126" s="110">
        <v>26.8</v>
      </c>
      <c r="M126" s="109"/>
      <c r="N126" s="87"/>
      <c r="O126" s="108"/>
    </row>
    <row r="127" spans="2:15" x14ac:dyDescent="0.2">
      <c r="B127" s="77">
        <v>11</v>
      </c>
      <c r="C127" s="103">
        <v>4.57</v>
      </c>
      <c r="D127" s="109"/>
      <c r="E127" s="87"/>
      <c r="F127" s="108"/>
      <c r="G127" s="108"/>
      <c r="H127" s="108"/>
      <c r="I127" s="108"/>
      <c r="K127" s="77">
        <v>11</v>
      </c>
      <c r="L127" s="110">
        <v>23.1</v>
      </c>
      <c r="M127" s="109"/>
      <c r="N127" s="87"/>
      <c r="O127" s="108"/>
    </row>
    <row r="128" spans="2:15" x14ac:dyDescent="0.2">
      <c r="B128" s="77">
        <v>12</v>
      </c>
      <c r="C128" s="103">
        <v>4.57</v>
      </c>
      <c r="D128" s="109"/>
      <c r="E128" s="87"/>
      <c r="F128" s="108"/>
      <c r="G128" s="108"/>
      <c r="H128" s="108"/>
      <c r="I128" s="108"/>
      <c r="K128" s="77">
        <v>12</v>
      </c>
      <c r="L128" s="110">
        <v>25.1</v>
      </c>
      <c r="M128" s="109"/>
      <c r="N128" s="87"/>
      <c r="O128" s="108"/>
    </row>
    <row r="129" spans="2:15" x14ac:dyDescent="0.2">
      <c r="B129" s="77">
        <v>13</v>
      </c>
      <c r="C129" s="103">
        <v>4.58</v>
      </c>
      <c r="D129" s="109"/>
      <c r="E129" s="87"/>
      <c r="F129" s="108"/>
      <c r="G129" s="108"/>
      <c r="H129" s="108"/>
      <c r="I129" s="108"/>
      <c r="K129" s="77">
        <v>13</v>
      </c>
      <c r="L129" s="110">
        <v>24</v>
      </c>
      <c r="M129" s="109"/>
      <c r="N129" s="87"/>
      <c r="O129" s="108"/>
    </row>
    <row r="130" spans="2:15" x14ac:dyDescent="0.2">
      <c r="B130" s="77">
        <v>14</v>
      </c>
      <c r="C130" s="103">
        <v>4.5999999999999996</v>
      </c>
      <c r="D130" s="109"/>
      <c r="E130" s="87"/>
      <c r="F130" s="108"/>
      <c r="G130" s="108"/>
      <c r="H130" s="108"/>
      <c r="I130" s="108"/>
      <c r="K130" s="77">
        <v>14</v>
      </c>
      <c r="L130" s="110">
        <v>23.8</v>
      </c>
      <c r="M130" s="109"/>
      <c r="N130" s="87"/>
      <c r="O130" s="108"/>
    </row>
    <row r="131" spans="2:15" x14ac:dyDescent="0.2">
      <c r="B131" s="77">
        <v>17</v>
      </c>
      <c r="C131" s="103">
        <v>4.6500000000000004</v>
      </c>
      <c r="D131" s="109"/>
      <c r="E131" s="87"/>
      <c r="F131" s="108"/>
      <c r="G131" s="108"/>
      <c r="H131" s="108"/>
      <c r="I131" s="108"/>
      <c r="K131" s="77">
        <v>17</v>
      </c>
      <c r="L131" s="110">
        <v>25.6</v>
      </c>
      <c r="M131" s="109"/>
      <c r="N131" s="87"/>
      <c r="O131" s="108"/>
    </row>
    <row r="132" spans="2:15" x14ac:dyDescent="0.2">
      <c r="B132" s="77">
        <v>18</v>
      </c>
      <c r="C132" s="103">
        <v>4.68</v>
      </c>
      <c r="D132" s="109"/>
      <c r="E132" s="87"/>
      <c r="F132" s="108"/>
      <c r="G132" s="108"/>
      <c r="H132" s="108"/>
      <c r="I132" s="108"/>
      <c r="K132" s="77">
        <v>18</v>
      </c>
      <c r="L132" s="110">
        <v>25.4</v>
      </c>
      <c r="M132" s="109"/>
      <c r="N132" s="87"/>
      <c r="O132" s="108"/>
    </row>
    <row r="133" spans="2:15" x14ac:dyDescent="0.2">
      <c r="B133" s="77">
        <v>19</v>
      </c>
      <c r="C133" s="103">
        <v>4.6900000000000004</v>
      </c>
      <c r="D133" s="109"/>
      <c r="E133" s="87"/>
      <c r="F133" s="108"/>
      <c r="G133" s="108"/>
      <c r="H133" s="108"/>
      <c r="I133" s="108"/>
      <c r="K133" s="77">
        <v>19</v>
      </c>
      <c r="L133" s="110">
        <v>26.7</v>
      </c>
      <c r="M133" s="109"/>
      <c r="N133" s="87"/>
      <c r="O133" s="108"/>
    </row>
    <row r="134" spans="2:15" x14ac:dyDescent="0.2">
      <c r="B134" s="77">
        <v>21</v>
      </c>
      <c r="C134" s="103">
        <v>4.71</v>
      </c>
      <c r="D134" s="109"/>
      <c r="E134" s="87"/>
      <c r="F134" s="108"/>
      <c r="G134" s="108"/>
      <c r="H134" s="108"/>
      <c r="I134" s="108"/>
      <c r="K134" s="77">
        <v>21</v>
      </c>
      <c r="L134" s="110">
        <v>23.4</v>
      </c>
      <c r="M134" s="109"/>
      <c r="N134" s="87"/>
      <c r="O134" s="108"/>
    </row>
    <row r="135" spans="2:15" x14ac:dyDescent="0.2">
      <c r="B135" s="77">
        <v>24</v>
      </c>
      <c r="C135" s="103">
        <v>4.76</v>
      </c>
      <c r="D135" s="109"/>
      <c r="E135" s="87"/>
      <c r="F135" s="108"/>
      <c r="G135" s="108"/>
      <c r="H135" s="108"/>
      <c r="I135" s="108"/>
      <c r="K135" s="77">
        <v>24</v>
      </c>
      <c r="L135" s="110">
        <v>26.5</v>
      </c>
      <c r="M135" s="109"/>
      <c r="N135" s="87"/>
      <c r="O135" s="108"/>
    </row>
    <row r="136" spans="2:15" x14ac:dyDescent="0.2">
      <c r="B136" s="77">
        <v>25</v>
      </c>
      <c r="C136" s="103">
        <v>4.7699999999999996</v>
      </c>
      <c r="D136" s="109"/>
      <c r="E136" s="87"/>
      <c r="F136" s="108"/>
      <c r="G136" s="108"/>
      <c r="H136" s="108"/>
      <c r="I136" s="108"/>
      <c r="K136" s="77">
        <v>25</v>
      </c>
      <c r="L136" s="110">
        <v>27.1</v>
      </c>
      <c r="M136" s="109"/>
      <c r="N136" s="87"/>
      <c r="O136" s="108"/>
    </row>
    <row r="137" spans="2:15" x14ac:dyDescent="0.2">
      <c r="B137" s="77">
        <v>26</v>
      </c>
      <c r="C137" s="103">
        <v>4.79</v>
      </c>
      <c r="D137" s="109"/>
      <c r="E137" s="87"/>
      <c r="F137" s="108"/>
      <c r="G137" s="108"/>
      <c r="H137" s="108"/>
      <c r="I137" s="108"/>
      <c r="K137" s="77">
        <v>26</v>
      </c>
      <c r="L137" s="110">
        <v>26.2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4.8</v>
      </c>
      <c r="D138" s="109"/>
      <c r="E138" s="87"/>
      <c r="F138" s="108"/>
      <c r="G138" s="108"/>
      <c r="H138" s="108"/>
      <c r="I138" s="108"/>
      <c r="K138" s="77">
        <v>28</v>
      </c>
      <c r="L138" s="110">
        <v>25.5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16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4.6231249999999999</v>
      </c>
      <c r="D140" s="102"/>
      <c r="K140" s="73" t="s">
        <v>1</v>
      </c>
      <c r="L140" s="104">
        <f>AVERAGE(L123:L138)</f>
        <v>25.137499999999999</v>
      </c>
      <c r="M140" s="102"/>
    </row>
    <row r="141" spans="2:15" x14ac:dyDescent="0.2">
      <c r="B141" s="71" t="s">
        <v>2</v>
      </c>
      <c r="C141" s="103">
        <f>STDEV(C123:C138)</f>
        <v>0.1277350774063255</v>
      </c>
      <c r="D141" s="102"/>
      <c r="K141" s="71" t="s">
        <v>2</v>
      </c>
      <c r="L141" s="103">
        <f>STDEV(L123:L138)</f>
        <v>1.2847178678604887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0.62950018782541139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127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14</v>
      </c>
      <c r="C147" s="91" t="s">
        <v>55</v>
      </c>
      <c r="D147" s="115"/>
      <c r="E147" s="90" t="s">
        <v>1</v>
      </c>
      <c r="F147" s="113">
        <f>C158</f>
        <v>4.8533333333333344</v>
      </c>
      <c r="G147" s="113"/>
      <c r="H147" s="113"/>
      <c r="I147" s="113"/>
      <c r="K147" s="116" t="s">
        <v>18</v>
      </c>
      <c r="L147" s="91" t="s">
        <v>55</v>
      </c>
      <c r="M147" s="115"/>
      <c r="N147" s="90" t="s">
        <v>1</v>
      </c>
      <c r="O147" s="113">
        <f>L158</f>
        <v>25.25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7.7373552759755576E-2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0.68920243760451139</v>
      </c>
    </row>
    <row r="149" spans="2:15" ht="13.5" thickBot="1" x14ac:dyDescent="0.25">
      <c r="B149" s="181"/>
      <c r="C149" s="201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0.55146667167800667</v>
      </c>
    </row>
    <row r="150" spans="2:15" x14ac:dyDescent="0.2">
      <c r="B150" s="77">
        <v>1</v>
      </c>
      <c r="C150" s="104">
        <v>4.79</v>
      </c>
      <c r="D150" s="109"/>
      <c r="E150" s="87" t="s">
        <v>10</v>
      </c>
      <c r="F150" s="108">
        <f>MAX(C150:C156)</f>
        <v>4.99</v>
      </c>
      <c r="G150" s="108"/>
      <c r="H150" s="108"/>
      <c r="I150" s="108"/>
      <c r="K150" s="77">
        <v>1</v>
      </c>
      <c r="L150" s="112">
        <v>24.9</v>
      </c>
      <c r="M150" s="109"/>
      <c r="N150" s="87" t="s">
        <v>10</v>
      </c>
      <c r="O150" s="108">
        <f>MAX(L150:L156)</f>
        <v>26.1</v>
      </c>
    </row>
    <row r="151" spans="2:15" x14ac:dyDescent="0.2">
      <c r="B151" s="77">
        <v>2</v>
      </c>
      <c r="C151" s="103">
        <v>4.82</v>
      </c>
      <c r="D151" s="109"/>
      <c r="E151" s="87" t="s">
        <v>11</v>
      </c>
      <c r="F151" s="108">
        <f>MIN(C150:C156)</f>
        <v>4.79</v>
      </c>
      <c r="G151" s="108"/>
      <c r="H151" s="108"/>
      <c r="I151" s="108"/>
      <c r="K151" s="77">
        <v>2</v>
      </c>
      <c r="L151" s="110">
        <v>26</v>
      </c>
      <c r="M151" s="109"/>
      <c r="N151" s="87" t="s">
        <v>11</v>
      </c>
      <c r="O151" s="108">
        <f>MIN(L150:L156)</f>
        <v>24.3</v>
      </c>
    </row>
    <row r="152" spans="2:15" ht="13.5" thickBot="1" x14ac:dyDescent="0.25">
      <c r="B152" s="77">
        <v>7</v>
      </c>
      <c r="C152" s="103">
        <v>4.82</v>
      </c>
      <c r="D152" s="109"/>
      <c r="E152" s="89" t="s">
        <v>12</v>
      </c>
      <c r="F152" s="111">
        <f>F150-F151</f>
        <v>0.20000000000000018</v>
      </c>
      <c r="G152" s="108"/>
      <c r="H152" s="108"/>
      <c r="I152" s="108"/>
      <c r="K152" s="77">
        <v>7</v>
      </c>
      <c r="L152" s="110">
        <v>25</v>
      </c>
      <c r="M152" s="109"/>
      <c r="N152" s="89" t="s">
        <v>12</v>
      </c>
      <c r="O152" s="111">
        <f>O150-O151</f>
        <v>1.8000000000000007</v>
      </c>
    </row>
    <row r="153" spans="2:15" x14ac:dyDescent="0.2">
      <c r="B153" s="77">
        <v>17</v>
      </c>
      <c r="C153" s="103">
        <v>4.99</v>
      </c>
      <c r="D153" s="109"/>
      <c r="E153" s="87"/>
      <c r="F153" s="108"/>
      <c r="G153" s="108"/>
      <c r="H153" s="108"/>
      <c r="I153" s="108"/>
      <c r="K153" s="77">
        <v>17</v>
      </c>
      <c r="L153" s="110">
        <v>25.2</v>
      </c>
      <c r="M153" s="109"/>
      <c r="N153" s="87"/>
      <c r="O153" s="108"/>
    </row>
    <row r="154" spans="2:15" x14ac:dyDescent="0.2">
      <c r="B154" s="77">
        <v>18</v>
      </c>
      <c r="C154" s="139" t="s">
        <v>126</v>
      </c>
      <c r="D154" s="109"/>
      <c r="E154" s="87"/>
      <c r="F154" s="108"/>
      <c r="G154" s="108"/>
      <c r="H154" s="108"/>
      <c r="I154" s="108"/>
      <c r="K154" s="77">
        <v>18</v>
      </c>
      <c r="L154" s="139" t="s">
        <v>126</v>
      </c>
      <c r="M154" s="109"/>
      <c r="N154" s="87"/>
      <c r="O154" s="108"/>
    </row>
    <row r="155" spans="2:15" x14ac:dyDescent="0.2">
      <c r="B155" s="77">
        <v>28</v>
      </c>
      <c r="C155" s="103">
        <v>4.8</v>
      </c>
      <c r="D155" s="109"/>
      <c r="E155" s="87"/>
      <c r="F155" s="108"/>
      <c r="G155" s="108"/>
      <c r="H155" s="108"/>
      <c r="I155" s="108"/>
      <c r="K155" s="77">
        <v>28</v>
      </c>
      <c r="L155" s="110">
        <v>24.3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4.9000000000000004</v>
      </c>
      <c r="D156" s="109"/>
      <c r="E156" s="87"/>
      <c r="F156" s="108"/>
      <c r="G156" s="108"/>
      <c r="H156" s="108"/>
      <c r="I156" s="108"/>
      <c r="K156" s="77">
        <v>31</v>
      </c>
      <c r="L156" s="110">
        <v>26.1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6</v>
      </c>
      <c r="D157" s="105"/>
      <c r="K157" s="75" t="s">
        <v>0</v>
      </c>
      <c r="L157" s="106">
        <f>COUNTIF(L150:L156,"&gt;0")</f>
        <v>6</v>
      </c>
      <c r="M157" s="105"/>
    </row>
    <row r="158" spans="2:15" x14ac:dyDescent="0.2">
      <c r="B158" s="73" t="s">
        <v>1</v>
      </c>
      <c r="C158" s="104">
        <f>AVERAGE(C150:C156)</f>
        <v>4.8533333333333344</v>
      </c>
      <c r="D158" s="102"/>
      <c r="K158" s="73" t="s">
        <v>1</v>
      </c>
      <c r="L158" s="104">
        <f>AVERAGE(L150:L156)</f>
        <v>25.25</v>
      </c>
      <c r="M158" s="102"/>
    </row>
    <row r="159" spans="2:15" x14ac:dyDescent="0.2">
      <c r="B159" s="71" t="s">
        <v>2</v>
      </c>
      <c r="C159" s="103">
        <f>STDEV(C150:C156)</f>
        <v>7.7373552759755576E-2</v>
      </c>
      <c r="D159" s="102"/>
      <c r="K159" s="71" t="s">
        <v>2</v>
      </c>
      <c r="L159" s="103">
        <f>STDEV(L150:L156)</f>
        <v>0.68920243760451139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0.55146667167800667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125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14</v>
      </c>
      <c r="C165" s="91" t="s">
        <v>54</v>
      </c>
      <c r="D165" s="115"/>
      <c r="E165" s="90" t="s">
        <v>1</v>
      </c>
      <c r="F165" s="113">
        <f>C178</f>
        <v>5.0355555555555549</v>
      </c>
      <c r="G165" s="113"/>
      <c r="H165" s="113"/>
      <c r="I165" s="113"/>
      <c r="K165" s="116" t="s">
        <v>18</v>
      </c>
      <c r="L165" s="91" t="s">
        <v>54</v>
      </c>
      <c r="M165" s="115"/>
      <c r="N165" s="90" t="s">
        <v>1</v>
      </c>
      <c r="O165" s="113">
        <f>L178</f>
        <v>25.422222222222221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9.1666666666666632E-2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1.4635383303639324</v>
      </c>
    </row>
    <row r="167" spans="2:15" ht="13.5" thickBot="1" x14ac:dyDescent="0.25">
      <c r="B167" s="181"/>
      <c r="C167" s="201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0.95616080583573004</v>
      </c>
    </row>
    <row r="168" spans="2:15" x14ac:dyDescent="0.2">
      <c r="B168" s="77">
        <v>1</v>
      </c>
      <c r="C168" s="104">
        <v>4.8899999999999997</v>
      </c>
      <c r="D168" s="109"/>
      <c r="E168" s="87" t="s">
        <v>10</v>
      </c>
      <c r="F168" s="108">
        <f>MAX(C168:C176)</f>
        <v>5.14</v>
      </c>
      <c r="G168" s="108"/>
      <c r="H168" s="108"/>
      <c r="I168" s="108"/>
      <c r="K168" s="77">
        <v>1</v>
      </c>
      <c r="L168" s="112">
        <v>26</v>
      </c>
      <c r="M168" s="109"/>
      <c r="N168" s="87" t="s">
        <v>10</v>
      </c>
      <c r="O168" s="108">
        <f>MAX(L168:L176)</f>
        <v>28.6</v>
      </c>
    </row>
    <row r="169" spans="2:15" x14ac:dyDescent="0.2">
      <c r="B169" s="77">
        <v>5</v>
      </c>
      <c r="C169" s="103">
        <v>4.91</v>
      </c>
      <c r="D169" s="109"/>
      <c r="E169" s="87" t="s">
        <v>11</v>
      </c>
      <c r="F169" s="108">
        <f>MIN(C168:C176)</f>
        <v>4.8899999999999997</v>
      </c>
      <c r="G169" s="108"/>
      <c r="H169" s="108"/>
      <c r="I169" s="108"/>
      <c r="K169" s="77">
        <v>5</v>
      </c>
      <c r="L169" s="110">
        <v>28.6</v>
      </c>
      <c r="M169" s="109"/>
      <c r="N169" s="87" t="s">
        <v>11</v>
      </c>
      <c r="O169" s="108">
        <f>MIN(L168:L176)</f>
        <v>23.4</v>
      </c>
    </row>
    <row r="170" spans="2:15" ht="13.5" thickBot="1" x14ac:dyDescent="0.25">
      <c r="B170" s="77">
        <v>7</v>
      </c>
      <c r="C170" s="103">
        <v>4.99</v>
      </c>
      <c r="D170" s="109"/>
      <c r="E170" s="89" t="s">
        <v>12</v>
      </c>
      <c r="F170" s="111">
        <f>F168-F169</f>
        <v>0.25</v>
      </c>
      <c r="G170" s="108"/>
      <c r="H170" s="108"/>
      <c r="I170" s="108"/>
      <c r="K170" s="77">
        <v>7</v>
      </c>
      <c r="L170" s="110">
        <v>24.7</v>
      </c>
      <c r="M170" s="109"/>
      <c r="N170" s="89" t="s">
        <v>12</v>
      </c>
      <c r="O170" s="111">
        <f>O168-O169</f>
        <v>5.2000000000000028</v>
      </c>
    </row>
    <row r="171" spans="2:15" x14ac:dyDescent="0.2">
      <c r="B171" s="77">
        <v>8</v>
      </c>
      <c r="C171" s="103">
        <v>5</v>
      </c>
      <c r="D171" s="109"/>
      <c r="E171" s="87"/>
      <c r="F171" s="108"/>
      <c r="G171" s="108"/>
      <c r="H171" s="108"/>
      <c r="I171" s="108"/>
      <c r="K171" s="77">
        <v>8</v>
      </c>
      <c r="L171" s="110">
        <v>24.9</v>
      </c>
      <c r="M171" s="109"/>
      <c r="N171" s="87"/>
      <c r="O171" s="108"/>
    </row>
    <row r="172" spans="2:15" x14ac:dyDescent="0.2">
      <c r="B172" s="77">
        <v>12</v>
      </c>
      <c r="C172" s="103">
        <v>5.09</v>
      </c>
      <c r="D172" s="109"/>
      <c r="E172" s="87"/>
      <c r="F172" s="108"/>
      <c r="G172" s="108"/>
      <c r="H172" s="108"/>
      <c r="I172" s="108"/>
      <c r="K172" s="77">
        <v>12</v>
      </c>
      <c r="L172" s="110">
        <v>24.7</v>
      </c>
      <c r="M172" s="109"/>
      <c r="N172" s="87"/>
      <c r="O172" s="108"/>
    </row>
    <row r="173" spans="2:15" x14ac:dyDescent="0.2">
      <c r="B173" s="77">
        <v>13</v>
      </c>
      <c r="C173" s="103">
        <v>5.09</v>
      </c>
      <c r="D173" s="109"/>
      <c r="E173" s="87"/>
      <c r="F173" s="108"/>
      <c r="G173" s="108"/>
      <c r="H173" s="108"/>
      <c r="I173" s="108"/>
      <c r="K173" s="77">
        <v>13</v>
      </c>
      <c r="L173" s="110">
        <v>24.7</v>
      </c>
      <c r="M173" s="109"/>
      <c r="N173" s="87"/>
      <c r="O173" s="108"/>
    </row>
    <row r="174" spans="2:15" x14ac:dyDescent="0.2">
      <c r="B174" s="77">
        <v>15</v>
      </c>
      <c r="C174" s="103">
        <v>5.12</v>
      </c>
      <c r="D174" s="109"/>
      <c r="E174" s="87"/>
      <c r="F174" s="108"/>
      <c r="G174" s="108"/>
      <c r="H174" s="108"/>
      <c r="I174" s="108"/>
      <c r="K174" s="77">
        <v>15</v>
      </c>
      <c r="L174" s="110">
        <v>26.3</v>
      </c>
      <c r="M174" s="109"/>
      <c r="N174" s="87"/>
      <c r="O174" s="108"/>
    </row>
    <row r="175" spans="2:15" x14ac:dyDescent="0.2">
      <c r="B175" s="77">
        <v>25</v>
      </c>
      <c r="C175" s="103">
        <v>5.14</v>
      </c>
      <c r="D175" s="109"/>
      <c r="E175" s="87"/>
      <c r="F175" s="108"/>
      <c r="G175" s="108"/>
      <c r="H175" s="108"/>
      <c r="I175" s="108"/>
      <c r="K175" s="77">
        <v>25</v>
      </c>
      <c r="L175" s="110">
        <v>23.4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5.09</v>
      </c>
      <c r="D176" s="109"/>
      <c r="E176" s="87"/>
      <c r="F176" s="108"/>
      <c r="G176" s="108"/>
      <c r="H176" s="108"/>
      <c r="I176" s="108"/>
      <c r="K176" s="77">
        <v>27</v>
      </c>
      <c r="L176" s="110">
        <v>25.5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f>COUNTIF(C168:C176,"&gt;0")</f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5.0355555555555549</v>
      </c>
      <c r="D178" s="102"/>
      <c r="K178" s="73" t="s">
        <v>1</v>
      </c>
      <c r="L178" s="104">
        <f>AVERAGE(L168:L176)</f>
        <v>25.422222222222221</v>
      </c>
      <c r="M178" s="102"/>
    </row>
    <row r="179" spans="2:15" x14ac:dyDescent="0.2">
      <c r="B179" s="71" t="s">
        <v>2</v>
      </c>
      <c r="C179" s="103">
        <f>STDEV(C168:C176)</f>
        <v>9.1666666666666632E-2</v>
      </c>
      <c r="D179" s="102"/>
      <c r="K179" s="71" t="s">
        <v>2</v>
      </c>
      <c r="L179" s="103">
        <f>STDEV(L168:L176)</f>
        <v>1.4635383303639324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0.95616080583573004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124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14</v>
      </c>
      <c r="C185" s="91" t="s">
        <v>53</v>
      </c>
      <c r="D185" s="115"/>
      <c r="E185" s="90" t="s">
        <v>1</v>
      </c>
      <c r="F185" s="113">
        <f>C198</f>
        <v>5.1033333333333344</v>
      </c>
      <c r="G185" s="113"/>
      <c r="H185" s="113"/>
      <c r="I185" s="113"/>
      <c r="K185" s="116" t="s">
        <v>18</v>
      </c>
      <c r="L185" s="91" t="s">
        <v>53</v>
      </c>
      <c r="M185" s="115"/>
      <c r="N185" s="90" t="s">
        <v>1</v>
      </c>
      <c r="O185" s="113">
        <f>L198</f>
        <v>21.166666666666668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0.21840329667841554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2.0790622886291787</v>
      </c>
    </row>
    <row r="187" spans="2:15" ht="13.5" thickBot="1" x14ac:dyDescent="0.25">
      <c r="B187" s="181"/>
      <c r="C187" s="201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1.3582957357762027</v>
      </c>
    </row>
    <row r="188" spans="2:15" ht="13.5" customHeight="1" x14ac:dyDescent="0.2">
      <c r="B188" s="77">
        <v>2</v>
      </c>
      <c r="C188" s="104">
        <v>5.17</v>
      </c>
      <c r="D188" s="109"/>
      <c r="E188" s="87" t="s">
        <v>10</v>
      </c>
      <c r="F188" s="108">
        <f>MAX(C188:C196)</f>
        <v>5.24</v>
      </c>
      <c r="G188" s="108"/>
      <c r="H188" s="108"/>
      <c r="I188" s="108"/>
      <c r="K188" s="77">
        <v>2</v>
      </c>
      <c r="L188" s="112">
        <v>23.5</v>
      </c>
      <c r="M188" s="109"/>
      <c r="N188" s="87" t="s">
        <v>10</v>
      </c>
      <c r="O188" s="108">
        <f>MAX(L188:L196)</f>
        <v>24.9</v>
      </c>
    </row>
    <row r="189" spans="2:15" x14ac:dyDescent="0.2">
      <c r="B189" s="77">
        <v>6</v>
      </c>
      <c r="C189" s="103">
        <v>5.23</v>
      </c>
      <c r="D189" s="109"/>
      <c r="E189" s="87" t="s">
        <v>11</v>
      </c>
      <c r="F189" s="108">
        <f>MIN(C188:C196)</f>
        <v>4.71</v>
      </c>
      <c r="G189" s="108"/>
      <c r="H189" s="108"/>
      <c r="I189" s="108"/>
      <c r="K189" s="77">
        <v>6</v>
      </c>
      <c r="L189" s="110">
        <v>22.9</v>
      </c>
      <c r="M189" s="109"/>
      <c r="N189" s="87" t="s">
        <v>11</v>
      </c>
      <c r="O189" s="108">
        <f>MIN(L188:L196)</f>
        <v>19.3</v>
      </c>
    </row>
    <row r="190" spans="2:15" ht="13.5" thickBot="1" x14ac:dyDescent="0.25">
      <c r="B190" s="77">
        <v>18</v>
      </c>
      <c r="C190" s="103">
        <v>5.22</v>
      </c>
      <c r="D190" s="109"/>
      <c r="E190" s="89" t="s">
        <v>12</v>
      </c>
      <c r="F190" s="111">
        <f>F188-F189</f>
        <v>0.53000000000000025</v>
      </c>
      <c r="G190" s="108"/>
      <c r="H190" s="108"/>
      <c r="I190" s="108"/>
      <c r="K190" s="77">
        <v>18</v>
      </c>
      <c r="L190" s="110">
        <v>20.399999999999999</v>
      </c>
      <c r="M190" s="109"/>
      <c r="N190" s="89" t="s">
        <v>12</v>
      </c>
      <c r="O190" s="111">
        <f>O188-O189</f>
        <v>5.5999999999999979</v>
      </c>
    </row>
    <row r="191" spans="2:15" x14ac:dyDescent="0.2">
      <c r="B191" s="77">
        <v>20</v>
      </c>
      <c r="C191" s="103">
        <v>5.24</v>
      </c>
      <c r="D191" s="109"/>
      <c r="E191" s="87"/>
      <c r="F191" s="108"/>
      <c r="G191" s="108"/>
      <c r="H191" s="108"/>
      <c r="I191" s="108"/>
      <c r="K191" s="77">
        <v>20</v>
      </c>
      <c r="L191" s="110">
        <v>19.3</v>
      </c>
      <c r="M191" s="109"/>
      <c r="N191" s="87"/>
      <c r="O191" s="108"/>
    </row>
    <row r="192" spans="2:15" x14ac:dyDescent="0.2">
      <c r="B192" s="77">
        <v>24</v>
      </c>
      <c r="C192" s="103">
        <v>5.2</v>
      </c>
      <c r="D192" s="109"/>
      <c r="E192" s="87"/>
      <c r="F192" s="108"/>
      <c r="G192" s="108"/>
      <c r="H192" s="108"/>
      <c r="I192" s="108"/>
      <c r="K192" s="77">
        <v>24</v>
      </c>
      <c r="L192" s="110">
        <v>24.9</v>
      </c>
      <c r="M192" s="109"/>
      <c r="N192" s="87"/>
      <c r="O192" s="108"/>
    </row>
    <row r="193" spans="2:15" x14ac:dyDescent="0.2">
      <c r="B193" s="77">
        <v>25</v>
      </c>
      <c r="C193" s="103">
        <v>5.23</v>
      </c>
      <c r="D193" s="109"/>
      <c r="E193" s="87"/>
      <c r="F193" s="108"/>
      <c r="G193" s="108"/>
      <c r="H193" s="108"/>
      <c r="I193" s="108"/>
      <c r="K193" s="77">
        <v>25</v>
      </c>
      <c r="L193" s="110">
        <v>20.9</v>
      </c>
      <c r="M193" s="109"/>
      <c r="N193" s="87"/>
      <c r="O193" s="108"/>
    </row>
    <row r="194" spans="2:15" x14ac:dyDescent="0.2">
      <c r="B194" s="77">
        <v>26</v>
      </c>
      <c r="C194" s="103">
        <v>5.2</v>
      </c>
      <c r="D194" s="109"/>
      <c r="E194" s="87"/>
      <c r="F194" s="108"/>
      <c r="G194" s="108"/>
      <c r="H194" s="108"/>
      <c r="I194" s="108"/>
      <c r="K194" s="77">
        <v>26</v>
      </c>
      <c r="L194" s="110">
        <v>19.5</v>
      </c>
      <c r="M194" s="109"/>
      <c r="N194" s="87"/>
      <c r="O194" s="108"/>
    </row>
    <row r="195" spans="2:15" x14ac:dyDescent="0.2">
      <c r="B195" s="77">
        <v>30</v>
      </c>
      <c r="C195" s="103">
        <v>4.71</v>
      </c>
      <c r="D195" s="109"/>
      <c r="E195" s="87"/>
      <c r="F195" s="108"/>
      <c r="G195" s="108"/>
      <c r="H195" s="108"/>
      <c r="I195" s="108"/>
      <c r="K195" s="77">
        <v>30</v>
      </c>
      <c r="L195" s="110">
        <v>19.7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4.7300000000000004</v>
      </c>
      <c r="D196" s="109"/>
      <c r="E196" s="87"/>
      <c r="F196" s="108"/>
      <c r="G196" s="108"/>
      <c r="H196" s="108"/>
      <c r="I196" s="108"/>
      <c r="K196" s="77">
        <v>31</v>
      </c>
      <c r="L196" s="110">
        <v>19.399999999999999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f>COUNTIF(C188:C196,"&gt;0")</f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5.1033333333333344</v>
      </c>
      <c r="D198" s="102"/>
      <c r="K198" s="73" t="s">
        <v>1</v>
      </c>
      <c r="L198" s="104">
        <f>AVERAGE(L188:L196)</f>
        <v>21.166666666666668</v>
      </c>
      <c r="M198" s="102"/>
    </row>
    <row r="199" spans="2:15" x14ac:dyDescent="0.2">
      <c r="B199" s="71" t="s">
        <v>2</v>
      </c>
      <c r="C199" s="103">
        <f>STDEV(C188:C196)</f>
        <v>0.21840329667841554</v>
      </c>
      <c r="D199" s="102"/>
      <c r="K199" s="71" t="s">
        <v>2</v>
      </c>
      <c r="L199" s="103">
        <f>STDEV(L188:L196)</f>
        <v>2.0790622886291787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1.3582957357762027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123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14</v>
      </c>
      <c r="C205" s="91" t="s">
        <v>52</v>
      </c>
      <c r="D205" s="115"/>
      <c r="E205" s="90" t="s">
        <v>1</v>
      </c>
      <c r="F205" s="113">
        <f>C223</f>
        <v>4.543571428571429</v>
      </c>
      <c r="G205" s="113"/>
      <c r="H205" s="113"/>
      <c r="I205" s="113"/>
      <c r="K205" s="116" t="s">
        <v>18</v>
      </c>
      <c r="L205" s="91" t="s">
        <v>52</v>
      </c>
      <c r="M205" s="115"/>
      <c r="N205" s="90" t="s">
        <v>1</v>
      </c>
      <c r="O205" s="113">
        <f>L223</f>
        <v>18.55714285714286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0.32197962531948993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1.1560638029466701</v>
      </c>
    </row>
    <row r="207" spans="2:15" ht="13.5" thickBot="1" x14ac:dyDescent="0.25">
      <c r="B207" s="181"/>
      <c r="C207" s="201"/>
      <c r="D207" s="105"/>
      <c r="E207" s="87" t="s">
        <v>3</v>
      </c>
      <c r="F207" s="113">
        <f>C225</f>
        <v>0.16866014285877962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0.60557212576844033</v>
      </c>
    </row>
    <row r="208" spans="2:15" x14ac:dyDescent="0.2">
      <c r="B208" s="77">
        <v>2</v>
      </c>
      <c r="C208" s="104">
        <v>4.82</v>
      </c>
      <c r="D208" s="109"/>
      <c r="E208" s="87" t="s">
        <v>10</v>
      </c>
      <c r="F208" s="108">
        <f>MAX(C208:C221)</f>
        <v>4.84</v>
      </c>
      <c r="G208" s="108"/>
      <c r="H208" s="108"/>
      <c r="I208" s="108"/>
      <c r="K208" s="77">
        <v>2</v>
      </c>
      <c r="L208" s="112">
        <v>18.399999999999999</v>
      </c>
      <c r="M208" s="109"/>
      <c r="N208" s="87" t="s">
        <v>10</v>
      </c>
      <c r="O208" s="108">
        <f>MAX(L208:L221)</f>
        <v>21</v>
      </c>
    </row>
    <row r="209" spans="2:15" x14ac:dyDescent="0.2">
      <c r="B209" s="77">
        <v>3</v>
      </c>
      <c r="C209" s="103">
        <v>4.84</v>
      </c>
      <c r="D209" s="109"/>
      <c r="E209" s="87" t="s">
        <v>11</v>
      </c>
      <c r="F209" s="108">
        <f>MIN(C208:C221)</f>
        <v>4</v>
      </c>
      <c r="G209" s="108"/>
      <c r="H209" s="108"/>
      <c r="I209" s="108"/>
      <c r="K209" s="77">
        <v>3</v>
      </c>
      <c r="L209" s="110">
        <v>17.100000000000001</v>
      </c>
      <c r="M209" s="109"/>
      <c r="N209" s="87" t="s">
        <v>11</v>
      </c>
      <c r="O209" s="108">
        <f>MIN(L208:L221)</f>
        <v>16.8</v>
      </c>
    </row>
    <row r="210" spans="2:15" ht="13.5" thickBot="1" x14ac:dyDescent="0.25">
      <c r="B210" s="77">
        <v>8</v>
      </c>
      <c r="C210" s="103">
        <v>4.8</v>
      </c>
      <c r="D210" s="109"/>
      <c r="E210" s="89" t="s">
        <v>12</v>
      </c>
      <c r="F210" s="111">
        <f>F208-F209</f>
        <v>0.83999999999999986</v>
      </c>
      <c r="G210" s="108"/>
      <c r="H210" s="108"/>
      <c r="I210" s="108"/>
      <c r="K210" s="77">
        <v>8</v>
      </c>
      <c r="L210" s="110">
        <v>17.399999999999999</v>
      </c>
      <c r="M210" s="109"/>
      <c r="N210" s="89" t="s">
        <v>12</v>
      </c>
      <c r="O210" s="111">
        <f>O208-O209</f>
        <v>4.1999999999999993</v>
      </c>
    </row>
    <row r="211" spans="2:15" x14ac:dyDescent="0.2">
      <c r="B211" s="77">
        <v>9</v>
      </c>
      <c r="C211" s="103">
        <v>4.8099999999999996</v>
      </c>
      <c r="D211" s="109"/>
      <c r="E211" s="87"/>
      <c r="F211" s="108"/>
      <c r="G211" s="108"/>
      <c r="H211" s="108"/>
      <c r="I211" s="108"/>
      <c r="K211" s="77">
        <v>9</v>
      </c>
      <c r="L211" s="110">
        <v>16.8</v>
      </c>
      <c r="M211" s="109"/>
      <c r="N211" s="87"/>
      <c r="O211" s="108"/>
    </row>
    <row r="212" spans="2:15" x14ac:dyDescent="0.2">
      <c r="B212" s="77">
        <v>10</v>
      </c>
      <c r="C212" s="103">
        <v>4.8</v>
      </c>
      <c r="D212" s="109"/>
      <c r="E212" s="87"/>
      <c r="F212" s="108"/>
      <c r="G212" s="108"/>
      <c r="H212" s="108"/>
      <c r="I212" s="108"/>
      <c r="K212" s="77">
        <v>10</v>
      </c>
      <c r="L212" s="110">
        <v>19.600000000000001</v>
      </c>
      <c r="M212" s="109"/>
      <c r="N212" s="87"/>
      <c r="O212" s="108"/>
    </row>
    <row r="213" spans="2:15" x14ac:dyDescent="0.2">
      <c r="B213" s="77">
        <v>13</v>
      </c>
      <c r="C213" s="103">
        <v>4.83</v>
      </c>
      <c r="D213" s="109"/>
      <c r="E213" s="87"/>
      <c r="F213" s="108"/>
      <c r="G213" s="108"/>
      <c r="H213" s="108"/>
      <c r="I213" s="108"/>
      <c r="K213" s="77">
        <v>13</v>
      </c>
      <c r="L213" s="110">
        <v>17.7</v>
      </c>
      <c r="M213" s="109"/>
      <c r="N213" s="87"/>
      <c r="O213" s="108"/>
    </row>
    <row r="214" spans="2:15" x14ac:dyDescent="0.2">
      <c r="B214" s="77">
        <v>14</v>
      </c>
      <c r="C214" s="103">
        <v>4.78</v>
      </c>
      <c r="D214" s="109"/>
      <c r="E214" s="87"/>
      <c r="F214" s="108"/>
      <c r="G214" s="108"/>
      <c r="H214" s="108"/>
      <c r="I214" s="108"/>
      <c r="K214" s="77">
        <v>14</v>
      </c>
      <c r="L214" s="110">
        <v>19.100000000000001</v>
      </c>
      <c r="M214" s="109"/>
      <c r="N214" s="87"/>
      <c r="O214" s="108"/>
    </row>
    <row r="215" spans="2:15" x14ac:dyDescent="0.2">
      <c r="B215" s="77">
        <v>16</v>
      </c>
      <c r="C215" s="103">
        <v>4.62</v>
      </c>
      <c r="D215" s="109"/>
      <c r="E215" s="87"/>
      <c r="F215" s="108"/>
      <c r="G215" s="108"/>
      <c r="H215" s="108"/>
      <c r="I215" s="108"/>
      <c r="K215" s="77">
        <v>16</v>
      </c>
      <c r="L215" s="110">
        <v>19.399999999999999</v>
      </c>
      <c r="M215" s="109"/>
      <c r="N215" s="87"/>
      <c r="O215" s="108"/>
    </row>
    <row r="216" spans="2:15" x14ac:dyDescent="0.2">
      <c r="B216" s="77">
        <v>17</v>
      </c>
      <c r="C216" s="103">
        <v>4.59</v>
      </c>
      <c r="D216" s="109"/>
      <c r="E216" s="87"/>
      <c r="F216" s="108"/>
      <c r="G216" s="108"/>
      <c r="H216" s="108"/>
      <c r="I216" s="108"/>
      <c r="K216" s="77">
        <v>17</v>
      </c>
      <c r="L216" s="110">
        <v>19.8</v>
      </c>
      <c r="M216" s="109"/>
      <c r="N216" s="87"/>
      <c r="O216" s="108"/>
    </row>
    <row r="217" spans="2:15" x14ac:dyDescent="0.2">
      <c r="B217" s="77">
        <v>20</v>
      </c>
      <c r="C217" s="103">
        <v>4.25</v>
      </c>
      <c r="D217" s="109"/>
      <c r="E217" s="87"/>
      <c r="F217" s="108"/>
      <c r="G217" s="108"/>
      <c r="H217" s="108"/>
      <c r="I217" s="108"/>
      <c r="K217" s="77">
        <v>20</v>
      </c>
      <c r="L217" s="110">
        <v>21</v>
      </c>
      <c r="M217" s="109"/>
      <c r="N217" s="87"/>
      <c r="O217" s="108"/>
    </row>
    <row r="218" spans="2:15" x14ac:dyDescent="0.2">
      <c r="B218" s="77">
        <v>21</v>
      </c>
      <c r="C218" s="103">
        <v>4.21</v>
      </c>
      <c r="D218" s="109"/>
      <c r="E218" s="87"/>
      <c r="F218" s="108"/>
      <c r="G218" s="108"/>
      <c r="H218" s="108"/>
      <c r="I218" s="108"/>
      <c r="K218" s="77">
        <v>21</v>
      </c>
      <c r="L218" s="110">
        <v>18.399999999999999</v>
      </c>
      <c r="M218" s="109"/>
      <c r="N218" s="87"/>
      <c r="O218" s="108"/>
    </row>
    <row r="219" spans="2:15" x14ac:dyDescent="0.2">
      <c r="B219" s="77">
        <v>27</v>
      </c>
      <c r="C219" s="103">
        <v>4</v>
      </c>
      <c r="D219" s="109"/>
      <c r="E219" s="87"/>
      <c r="F219" s="108"/>
      <c r="G219" s="108"/>
      <c r="H219" s="108"/>
      <c r="I219" s="108"/>
      <c r="K219" s="77">
        <v>27</v>
      </c>
      <c r="L219" s="110">
        <v>18.8</v>
      </c>
      <c r="M219" s="109"/>
      <c r="N219" s="87"/>
      <c r="O219" s="108"/>
    </row>
    <row r="220" spans="2:15" x14ac:dyDescent="0.2">
      <c r="B220" s="77">
        <v>28</v>
      </c>
      <c r="C220" s="103">
        <v>4.13</v>
      </c>
      <c r="D220" s="109"/>
      <c r="E220" s="87"/>
      <c r="F220" s="108"/>
      <c r="G220" s="108"/>
      <c r="H220" s="108"/>
      <c r="I220" s="108"/>
      <c r="K220" s="77">
        <v>28</v>
      </c>
      <c r="L220" s="110">
        <v>18.3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4.13</v>
      </c>
      <c r="D221" s="109"/>
      <c r="E221" s="87"/>
      <c r="F221" s="108"/>
      <c r="G221" s="108"/>
      <c r="H221" s="108"/>
      <c r="I221" s="108"/>
      <c r="K221" s="77">
        <v>29</v>
      </c>
      <c r="L221" s="110">
        <v>18</v>
      </c>
      <c r="M221" s="109"/>
      <c r="N221" s="87"/>
      <c r="O221" s="108"/>
    </row>
    <row r="222" spans="2:15" ht="13.5" thickBot="1" x14ac:dyDescent="0.25">
      <c r="B222" s="75" t="s">
        <v>0</v>
      </c>
      <c r="C222" s="107">
        <f>COUNTIF(C208:C221,"&gt;0")</f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4.543571428571429</v>
      </c>
      <c r="D223" s="102"/>
      <c r="K223" s="73" t="s">
        <v>1</v>
      </c>
      <c r="L223" s="104">
        <f>AVERAGE(L208:L221)</f>
        <v>18.55714285714286</v>
      </c>
      <c r="M223" s="102"/>
    </row>
    <row r="224" spans="2:15" x14ac:dyDescent="0.2">
      <c r="B224" s="71" t="s">
        <v>2</v>
      </c>
      <c r="C224" s="103">
        <f>STDEV(C208:C221)</f>
        <v>0.32197962531948993</v>
      </c>
      <c r="D224" s="102"/>
      <c r="K224" s="71" t="s">
        <v>2</v>
      </c>
      <c r="L224" s="103">
        <f>STDEV(L208:L221)</f>
        <v>1.1560638029466701</v>
      </c>
      <c r="M224" s="102"/>
    </row>
    <row r="225" spans="2:15" ht="13.5" thickBot="1" x14ac:dyDescent="0.25">
      <c r="B225" s="69" t="s">
        <v>3</v>
      </c>
      <c r="C225" s="101">
        <f>CONFIDENCE(0.05,C224,C222)</f>
        <v>0.16866014285877962</v>
      </c>
      <c r="D225" s="99"/>
      <c r="K225" s="69" t="s">
        <v>3</v>
      </c>
      <c r="L225" s="100">
        <f>CONFIDENCE(0.05,L224,L222)</f>
        <v>0.60557212576844033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122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14</v>
      </c>
      <c r="C230" s="91" t="s">
        <v>51</v>
      </c>
      <c r="D230" s="115"/>
      <c r="E230" s="90" t="s">
        <v>1</v>
      </c>
      <c r="F230" s="113">
        <f>C241</f>
        <v>618.53142857142859</v>
      </c>
      <c r="G230" s="113"/>
      <c r="H230" s="113"/>
      <c r="I230" s="113"/>
      <c r="K230" s="116" t="s">
        <v>18</v>
      </c>
      <c r="L230" s="91" t="s">
        <v>51</v>
      </c>
      <c r="M230" s="115"/>
      <c r="N230" s="90" t="s">
        <v>1</v>
      </c>
      <c r="O230" s="113">
        <f>L241</f>
        <v>17.928571428571427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448.43737308675816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1.2671678206592396</v>
      </c>
    </row>
    <row r="232" spans="2:15" ht="13.5" thickBot="1" x14ac:dyDescent="0.25">
      <c r="B232" s="181"/>
      <c r="C232" s="201"/>
      <c r="D232" s="105"/>
      <c r="E232" s="87" t="s">
        <v>3</v>
      </c>
      <c r="F232" s="113">
        <f>C243</f>
        <v>332.20095059430929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0.93871380899396528</v>
      </c>
    </row>
    <row r="233" spans="2:15" x14ac:dyDescent="0.2">
      <c r="B233" s="77">
        <v>4</v>
      </c>
      <c r="C233" s="104">
        <v>2.9</v>
      </c>
      <c r="D233" s="109"/>
      <c r="E233" s="87" t="s">
        <v>10</v>
      </c>
      <c r="F233" s="108">
        <f>MAX(C233:C239)</f>
        <v>973</v>
      </c>
      <c r="G233" s="108"/>
      <c r="H233" s="108"/>
      <c r="I233" s="108"/>
      <c r="K233" s="77">
        <v>4</v>
      </c>
      <c r="L233" s="112">
        <v>17.399999999999999</v>
      </c>
      <c r="M233" s="109"/>
      <c r="N233" s="87" t="s">
        <v>10</v>
      </c>
      <c r="O233" s="108">
        <f>MAX(L233:L239)</f>
        <v>19.3</v>
      </c>
    </row>
    <row r="234" spans="2:15" x14ac:dyDescent="0.2">
      <c r="B234" s="77">
        <v>5</v>
      </c>
      <c r="C234" s="103">
        <v>2.82</v>
      </c>
      <c r="D234" s="109"/>
      <c r="E234" s="87" t="s">
        <v>11</v>
      </c>
      <c r="F234" s="108">
        <f>MIN(C233:C239)</f>
        <v>2.82</v>
      </c>
      <c r="G234" s="108"/>
      <c r="H234" s="108"/>
      <c r="I234" s="108"/>
      <c r="K234" s="77">
        <v>5</v>
      </c>
      <c r="L234" s="110">
        <v>18.8</v>
      </c>
      <c r="M234" s="109"/>
      <c r="N234" s="87" t="s">
        <v>11</v>
      </c>
      <c r="O234" s="108">
        <f>MIN(L233:L239)</f>
        <v>15.6</v>
      </c>
    </row>
    <row r="235" spans="2:15" ht="13.5" thickBot="1" x14ac:dyDescent="0.25">
      <c r="B235" s="77">
        <v>7</v>
      </c>
      <c r="C235" s="103">
        <v>525</v>
      </c>
      <c r="D235" s="109"/>
      <c r="E235" s="89" t="s">
        <v>12</v>
      </c>
      <c r="F235" s="111">
        <f>F233-F234</f>
        <v>970.18</v>
      </c>
      <c r="G235" s="108"/>
      <c r="H235" s="108"/>
      <c r="I235" s="108"/>
      <c r="K235" s="77">
        <v>7</v>
      </c>
      <c r="L235" s="110">
        <v>18.8</v>
      </c>
      <c r="M235" s="109"/>
      <c r="N235" s="89" t="s">
        <v>12</v>
      </c>
      <c r="O235" s="111">
        <f>O233-O234</f>
        <v>3.7000000000000011</v>
      </c>
    </row>
    <row r="236" spans="2:15" x14ac:dyDescent="0.2">
      <c r="B236" s="77">
        <v>14</v>
      </c>
      <c r="C236" s="103">
        <v>951</v>
      </c>
      <c r="D236" s="109"/>
      <c r="E236" s="87"/>
      <c r="F236" s="108"/>
      <c r="G236" s="108"/>
      <c r="H236" s="108"/>
      <c r="I236" s="108"/>
      <c r="K236" s="77">
        <v>14</v>
      </c>
      <c r="L236" s="110">
        <v>18.3</v>
      </c>
      <c r="M236" s="109"/>
      <c r="N236" s="87"/>
      <c r="O236" s="108"/>
    </row>
    <row r="237" spans="2:15" x14ac:dyDescent="0.2">
      <c r="B237" s="77">
        <v>15</v>
      </c>
      <c r="C237" s="103">
        <v>932</v>
      </c>
      <c r="D237" s="109"/>
      <c r="E237" s="87"/>
      <c r="F237" s="108"/>
      <c r="G237" s="108"/>
      <c r="H237" s="108"/>
      <c r="I237" s="108"/>
      <c r="K237" s="77">
        <v>15</v>
      </c>
      <c r="L237" s="110">
        <v>17.3</v>
      </c>
      <c r="M237" s="109"/>
      <c r="N237" s="87"/>
      <c r="O237" s="108"/>
    </row>
    <row r="238" spans="2:15" x14ac:dyDescent="0.2">
      <c r="B238" s="77">
        <v>22</v>
      </c>
      <c r="C238" s="103">
        <v>943</v>
      </c>
      <c r="D238" s="109"/>
      <c r="E238" s="87"/>
      <c r="F238" s="108"/>
      <c r="G238" s="108"/>
      <c r="H238" s="108"/>
      <c r="I238" s="108"/>
      <c r="K238" s="77">
        <v>22</v>
      </c>
      <c r="L238" s="110">
        <v>19.3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973</v>
      </c>
      <c r="D239" s="109"/>
      <c r="E239" s="87"/>
      <c r="F239" s="108"/>
      <c r="G239" s="108"/>
      <c r="H239" s="108"/>
      <c r="I239" s="108"/>
      <c r="K239" s="77">
        <v>29</v>
      </c>
      <c r="L239" s="110">
        <v>15.6</v>
      </c>
      <c r="M239" s="109"/>
      <c r="N239" s="87"/>
      <c r="O239" s="108"/>
    </row>
    <row r="240" spans="2:15" ht="13.5" thickBot="1" x14ac:dyDescent="0.25">
      <c r="B240" s="75" t="s">
        <v>0</v>
      </c>
      <c r="C240" s="107">
        <f>COUNTIF(C233:C239,"&gt;0")</f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618.53142857142859</v>
      </c>
      <c r="D241" s="102"/>
      <c r="K241" s="73" t="s">
        <v>1</v>
      </c>
      <c r="L241" s="104">
        <f>AVERAGE(L233:L239)</f>
        <v>17.928571428571427</v>
      </c>
      <c r="M241" s="102"/>
    </row>
    <row r="242" spans="2:13" x14ac:dyDescent="0.2">
      <c r="B242" s="71" t="s">
        <v>2</v>
      </c>
      <c r="C242" s="103">
        <f>STDEV(C233:C239)</f>
        <v>448.43737308675816</v>
      </c>
      <c r="D242" s="102"/>
      <c r="K242" s="71" t="s">
        <v>2</v>
      </c>
      <c r="L242" s="103">
        <f>STDEV(L233:L239)</f>
        <v>1.2671678206592396</v>
      </c>
      <c r="M242" s="102"/>
    </row>
    <row r="243" spans="2:13" ht="13.5" thickBot="1" x14ac:dyDescent="0.25">
      <c r="B243" s="69" t="s">
        <v>3</v>
      </c>
      <c r="C243" s="101">
        <f>CONFIDENCE(0.05,C242,C240)</f>
        <v>332.20095059430929</v>
      </c>
      <c r="D243" s="99"/>
      <c r="K243" s="69" t="s">
        <v>3</v>
      </c>
      <c r="L243" s="100">
        <f>CONFIDENCE(0.05,L242,L240)</f>
        <v>0.93871380899396528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B99:B100"/>
    <mergeCell ref="C99:C100"/>
    <mergeCell ref="K99:K100"/>
    <mergeCell ref="L99:L100"/>
    <mergeCell ref="B96:B97"/>
    <mergeCell ref="C96:C97"/>
    <mergeCell ref="K96:K97"/>
    <mergeCell ref="L96:L97"/>
    <mergeCell ref="B5:B6"/>
    <mergeCell ref="C5:C6"/>
    <mergeCell ref="K5:K6"/>
    <mergeCell ref="L5:L6"/>
    <mergeCell ref="B2:B3"/>
    <mergeCell ref="C2:C3"/>
    <mergeCell ref="K2:K3"/>
    <mergeCell ref="L2:L3"/>
    <mergeCell ref="B26:B27"/>
    <mergeCell ref="C26:C27"/>
    <mergeCell ref="K26:K27"/>
    <mergeCell ref="L26:L27"/>
    <mergeCell ref="B23:B24"/>
    <mergeCell ref="C23:C24"/>
    <mergeCell ref="K23:K24"/>
    <mergeCell ref="L23:L24"/>
    <mergeCell ref="B41:B42"/>
    <mergeCell ref="C41:C42"/>
    <mergeCell ref="K41:K42"/>
    <mergeCell ref="L41:L42"/>
    <mergeCell ref="B38:B39"/>
    <mergeCell ref="C38:C39"/>
    <mergeCell ref="K38:K39"/>
    <mergeCell ref="L38:L39"/>
    <mergeCell ref="B57:B58"/>
    <mergeCell ref="C57:C58"/>
    <mergeCell ref="K57:K58"/>
    <mergeCell ref="L57:L58"/>
    <mergeCell ref="B54:B55"/>
    <mergeCell ref="C54:C55"/>
    <mergeCell ref="K54:K55"/>
    <mergeCell ref="L54:L55"/>
    <mergeCell ref="B80:B81"/>
    <mergeCell ref="C80:C81"/>
    <mergeCell ref="K80:K81"/>
    <mergeCell ref="L80:L81"/>
    <mergeCell ref="B77:B78"/>
    <mergeCell ref="C77:C78"/>
    <mergeCell ref="K77:K78"/>
    <mergeCell ref="L77:L78"/>
    <mergeCell ref="B148:B149"/>
    <mergeCell ref="C148:C149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15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146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15</v>
      </c>
      <c r="C4" s="91" t="s">
        <v>106</v>
      </c>
      <c r="D4" s="115"/>
      <c r="E4" s="90" t="s">
        <v>1</v>
      </c>
      <c r="F4" s="113">
        <f>C12</f>
        <v>2.8250000000000002</v>
      </c>
      <c r="G4" s="113"/>
      <c r="H4" s="113"/>
      <c r="I4" s="113"/>
      <c r="K4" s="116" t="s">
        <v>19</v>
      </c>
      <c r="L4" s="91" t="s">
        <v>106</v>
      </c>
      <c r="M4" s="115"/>
      <c r="N4" s="90" t="s">
        <v>1</v>
      </c>
      <c r="O4" s="113">
        <f>L12</f>
        <v>14.55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9.5742710775633705E-2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0.4654746681256311</v>
      </c>
    </row>
    <row r="6" spans="2:15" ht="13.5" thickBot="1" x14ac:dyDescent="0.25">
      <c r="B6" s="181"/>
      <c r="C6" s="201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0.45615679262098552</v>
      </c>
    </row>
    <row r="7" spans="2:15" x14ac:dyDescent="0.2">
      <c r="B7" s="77">
        <v>9</v>
      </c>
      <c r="C7" s="112">
        <v>2.9</v>
      </c>
      <c r="D7" s="109"/>
      <c r="E7" s="87" t="s">
        <v>10</v>
      </c>
      <c r="F7" s="108">
        <f>MAX(C7:C10)</f>
        <v>2.9</v>
      </c>
      <c r="G7" s="108"/>
      <c r="H7" s="108"/>
      <c r="I7" s="108"/>
      <c r="K7" s="135">
        <v>9</v>
      </c>
      <c r="L7" s="112">
        <v>15.2</v>
      </c>
      <c r="M7" s="109"/>
      <c r="N7" s="87" t="s">
        <v>10</v>
      </c>
      <c r="O7" s="108">
        <f>MAX(L7:L10)</f>
        <v>15.2</v>
      </c>
    </row>
    <row r="8" spans="2:15" x14ac:dyDescent="0.2">
      <c r="B8" s="77">
        <v>12</v>
      </c>
      <c r="C8" s="110">
        <v>2.9</v>
      </c>
      <c r="D8" s="109"/>
      <c r="E8" s="87" t="s">
        <v>11</v>
      </c>
      <c r="F8" s="108">
        <f>MIN(C7:C10)</f>
        <v>2.7</v>
      </c>
      <c r="G8" s="108"/>
      <c r="H8" s="108"/>
      <c r="I8" s="108"/>
      <c r="K8" s="133">
        <v>12</v>
      </c>
      <c r="L8" s="110">
        <v>14.5</v>
      </c>
      <c r="M8" s="109"/>
      <c r="N8" s="87" t="s">
        <v>11</v>
      </c>
      <c r="O8" s="108">
        <f>MIN(L7:L10)</f>
        <v>14.1</v>
      </c>
    </row>
    <row r="9" spans="2:15" ht="13.5" thickBot="1" x14ac:dyDescent="0.25">
      <c r="B9" s="77">
        <v>19</v>
      </c>
      <c r="C9" s="110">
        <v>2.8</v>
      </c>
      <c r="D9" s="109"/>
      <c r="E9" s="89" t="s">
        <v>12</v>
      </c>
      <c r="F9" s="111">
        <f>F7-F8</f>
        <v>0.19999999999999973</v>
      </c>
      <c r="G9" s="108"/>
      <c r="H9" s="108"/>
      <c r="I9" s="108"/>
      <c r="K9" s="133">
        <v>19</v>
      </c>
      <c r="L9" s="110">
        <v>14.4</v>
      </c>
      <c r="M9" s="109"/>
      <c r="N9" s="89" t="s">
        <v>12</v>
      </c>
      <c r="O9" s="111">
        <f>O7-O8</f>
        <v>1.0999999999999996</v>
      </c>
    </row>
    <row r="10" spans="2:15" ht="13.5" thickBot="1" x14ac:dyDescent="0.25">
      <c r="B10" s="77">
        <v>26</v>
      </c>
      <c r="C10" s="123">
        <v>2.7</v>
      </c>
      <c r="D10" s="109"/>
      <c r="K10" s="131">
        <v>26</v>
      </c>
      <c r="L10" s="123">
        <v>14.1</v>
      </c>
      <c r="M10" s="109"/>
    </row>
    <row r="11" spans="2:15" ht="13.5" thickBot="1" x14ac:dyDescent="0.25">
      <c r="B11" s="75" t="s">
        <v>0</v>
      </c>
      <c r="C11" s="107">
        <f>COUNTIF(C7:C10,"&gt;0")</f>
        <v>4</v>
      </c>
      <c r="D11" s="105"/>
      <c r="K11" s="75" t="s">
        <v>0</v>
      </c>
      <c r="L11" s="130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2.8250000000000002</v>
      </c>
      <c r="D12" s="102"/>
      <c r="K12" s="73" t="s">
        <v>1</v>
      </c>
      <c r="L12" s="104">
        <f>AVERAGE(L7:L10)</f>
        <v>14.55</v>
      </c>
      <c r="M12" s="102"/>
    </row>
    <row r="13" spans="2:15" x14ac:dyDescent="0.2">
      <c r="B13" s="71" t="s">
        <v>2</v>
      </c>
      <c r="C13" s="103">
        <f>STDEV(C7:C10)</f>
        <v>9.5742710775633705E-2</v>
      </c>
      <c r="D13" s="102"/>
      <c r="K13" s="71" t="s">
        <v>2</v>
      </c>
      <c r="L13" s="103">
        <f>STDEV(L7:L10)</f>
        <v>0.4654746681256311</v>
      </c>
      <c r="M13" s="102"/>
    </row>
    <row r="14" spans="2:15" ht="13.5" thickBot="1" x14ac:dyDescent="0.25">
      <c r="B14" s="69" t="s">
        <v>3</v>
      </c>
      <c r="C14" s="101" t="e">
        <f>CONFIDENCE(0.05,C76,C74)</f>
        <v>#NUM!</v>
      </c>
      <c r="D14" s="99"/>
      <c r="K14" s="69" t="s">
        <v>3</v>
      </c>
      <c r="L14" s="100">
        <f>CONFIDENCE(0.05,L13,L11)</f>
        <v>0.45615679262098552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145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15</v>
      </c>
      <c r="C25" s="91" t="s">
        <v>103</v>
      </c>
      <c r="D25" s="115"/>
      <c r="E25" s="90" t="s">
        <v>1</v>
      </c>
      <c r="F25" s="113">
        <f>C33</f>
        <v>2.4750000000000001</v>
      </c>
      <c r="G25" s="113"/>
      <c r="H25" s="113"/>
      <c r="I25" s="113"/>
      <c r="K25" s="116" t="s">
        <v>19</v>
      </c>
      <c r="L25" s="91" t="s">
        <v>102</v>
      </c>
      <c r="M25" s="115"/>
      <c r="N25" s="90" t="s">
        <v>1</v>
      </c>
      <c r="O25" s="113">
        <f>L33</f>
        <v>14.6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9.5742710775633899E-2</v>
      </c>
      <c r="G26" s="113"/>
      <c r="H26" s="113"/>
      <c r="I26" s="113"/>
      <c r="K26" s="180" t="s">
        <v>8</v>
      </c>
      <c r="L26" s="199" t="s">
        <v>79</v>
      </c>
      <c r="M26" s="114"/>
      <c r="N26" s="87" t="s">
        <v>9</v>
      </c>
      <c r="O26" s="113">
        <f>L34</f>
        <v>0.33665016461206893</v>
      </c>
    </row>
    <row r="27" spans="2:15" ht="13.5" thickBot="1" x14ac:dyDescent="0.25">
      <c r="B27" s="181"/>
      <c r="C27" s="201"/>
      <c r="D27" s="105"/>
      <c r="E27" s="87" t="s">
        <v>3</v>
      </c>
      <c r="F27" s="113"/>
      <c r="G27" s="113"/>
      <c r="H27" s="113"/>
      <c r="I27" s="113"/>
      <c r="K27" s="181"/>
      <c r="L27" s="200"/>
      <c r="M27" s="105"/>
      <c r="N27" s="87" t="s">
        <v>3</v>
      </c>
      <c r="O27" s="113">
        <f>L35</f>
        <v>0.32991109901456778</v>
      </c>
    </row>
    <row r="28" spans="2:15" x14ac:dyDescent="0.2">
      <c r="B28" s="77">
        <v>7</v>
      </c>
      <c r="C28" s="112">
        <v>2.6</v>
      </c>
      <c r="D28" s="109"/>
      <c r="E28" s="87" t="s">
        <v>10</v>
      </c>
      <c r="F28" s="108">
        <f>MAX(C28:C31)</f>
        <v>2.6</v>
      </c>
      <c r="G28" s="108"/>
      <c r="H28" s="108"/>
      <c r="I28" s="108"/>
      <c r="K28" s="96">
        <v>7</v>
      </c>
      <c r="L28" s="112">
        <v>14.5</v>
      </c>
      <c r="M28" s="109"/>
      <c r="N28" s="87" t="s">
        <v>10</v>
      </c>
      <c r="O28" s="108">
        <f>MAX(L28:L31)</f>
        <v>15.1</v>
      </c>
    </row>
    <row r="29" spans="2:15" x14ac:dyDescent="0.2">
      <c r="B29" s="77">
        <v>13</v>
      </c>
      <c r="C29" s="110">
        <v>2.5</v>
      </c>
      <c r="D29" s="109"/>
      <c r="E29" s="87" t="s">
        <v>11</v>
      </c>
      <c r="F29" s="108">
        <f>MIN(C28:C31)</f>
        <v>2.4</v>
      </c>
      <c r="G29" s="108"/>
      <c r="H29" s="108"/>
      <c r="I29" s="108"/>
      <c r="K29" s="77">
        <v>13</v>
      </c>
      <c r="L29" s="110">
        <v>14.4</v>
      </c>
      <c r="M29" s="109"/>
      <c r="N29" s="87" t="s">
        <v>11</v>
      </c>
      <c r="O29" s="108">
        <f>MIN(L28:L31)</f>
        <v>14.4</v>
      </c>
    </row>
    <row r="30" spans="2:15" ht="13.5" thickBot="1" x14ac:dyDescent="0.25">
      <c r="B30" s="77">
        <v>14</v>
      </c>
      <c r="C30" s="110">
        <v>2.4</v>
      </c>
      <c r="D30" s="109"/>
      <c r="E30" s="89" t="s">
        <v>12</v>
      </c>
      <c r="F30" s="111">
        <f>F28-F29</f>
        <v>0.20000000000000018</v>
      </c>
      <c r="G30" s="108"/>
      <c r="H30" s="108"/>
      <c r="I30" s="108"/>
      <c r="K30" s="77">
        <v>14</v>
      </c>
      <c r="L30" s="110">
        <v>14.4</v>
      </c>
      <c r="M30" s="109"/>
      <c r="N30" s="89" t="s">
        <v>12</v>
      </c>
      <c r="O30" s="111">
        <f>O28-O29</f>
        <v>0.69999999999999929</v>
      </c>
    </row>
    <row r="31" spans="2:15" ht="13.5" thickBot="1" x14ac:dyDescent="0.25">
      <c r="B31" s="77">
        <v>17</v>
      </c>
      <c r="C31" s="123">
        <v>2.4</v>
      </c>
      <c r="D31" s="109"/>
      <c r="G31" s="108"/>
      <c r="H31" s="108"/>
      <c r="I31" s="108"/>
      <c r="K31" s="77">
        <v>17</v>
      </c>
      <c r="L31" s="123">
        <v>15.1</v>
      </c>
      <c r="M31" s="109"/>
    </row>
    <row r="32" spans="2:15" ht="13.5" thickBot="1" x14ac:dyDescent="0.25">
      <c r="B32" s="75" t="s">
        <v>0</v>
      </c>
      <c r="C32" s="107">
        <f>COUNTIF(C28:C31,"&gt;0")</f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2.4750000000000001</v>
      </c>
      <c r="D33" s="102"/>
      <c r="K33" s="73" t="s">
        <v>1</v>
      </c>
      <c r="L33" s="104">
        <f>AVERAGE(L28:L31)</f>
        <v>14.6</v>
      </c>
      <c r="M33" s="102"/>
    </row>
    <row r="34" spans="2:15" x14ac:dyDescent="0.2">
      <c r="B34" s="71" t="s">
        <v>2</v>
      </c>
      <c r="C34" s="103">
        <f>STDEV(C28:C31)</f>
        <v>9.5742710775633899E-2</v>
      </c>
      <c r="D34" s="102"/>
      <c r="K34" s="71" t="s">
        <v>2</v>
      </c>
      <c r="L34" s="103">
        <f>STDEV(L28:L31)</f>
        <v>0.33665016461206893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0.32991109901456778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144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15</v>
      </c>
      <c r="C40" s="91" t="s">
        <v>99</v>
      </c>
      <c r="D40" s="115"/>
      <c r="E40" s="90" t="s">
        <v>1</v>
      </c>
      <c r="F40" s="113">
        <f>C49</f>
        <v>2.4</v>
      </c>
      <c r="G40" s="113"/>
      <c r="H40" s="113"/>
      <c r="I40" s="113"/>
      <c r="K40" s="116" t="s">
        <v>19</v>
      </c>
      <c r="L40" s="91" t="s">
        <v>60</v>
      </c>
      <c r="M40" s="115"/>
      <c r="N40" s="90" t="s">
        <v>1</v>
      </c>
      <c r="O40" s="113">
        <f>L49</f>
        <v>16.419999999999998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0</v>
      </c>
      <c r="G41" s="113"/>
      <c r="H41" s="113"/>
      <c r="I41" s="113"/>
      <c r="K41" s="180" t="s">
        <v>8</v>
      </c>
      <c r="L41" s="199" t="s">
        <v>79</v>
      </c>
      <c r="M41" s="114"/>
      <c r="N41" s="87" t="s">
        <v>9</v>
      </c>
      <c r="O41" s="113">
        <f>L50</f>
        <v>1.4923136399564263</v>
      </c>
    </row>
    <row r="42" spans="2:15" ht="13.5" thickBot="1" x14ac:dyDescent="0.25">
      <c r="B42" s="181"/>
      <c r="C42" s="201"/>
      <c r="D42" s="105"/>
      <c r="E42" s="87" t="s">
        <v>3</v>
      </c>
      <c r="F42" s="113"/>
      <c r="G42" s="113"/>
      <c r="H42" s="113"/>
      <c r="I42" s="113"/>
      <c r="K42" s="181"/>
      <c r="L42" s="200"/>
      <c r="M42" s="105"/>
      <c r="N42" s="87" t="s">
        <v>3</v>
      </c>
      <c r="O42" s="113">
        <f>L51</f>
        <v>1.3080465430316923</v>
      </c>
    </row>
    <row r="43" spans="2:15" x14ac:dyDescent="0.2">
      <c r="B43" s="77">
        <v>2</v>
      </c>
      <c r="C43" s="112">
        <v>2.4</v>
      </c>
      <c r="D43" s="109"/>
      <c r="E43" s="87" t="s">
        <v>10</v>
      </c>
      <c r="F43" s="108">
        <f>MAX(C43:C47)</f>
        <v>2.4</v>
      </c>
      <c r="G43" s="108"/>
      <c r="H43" s="108"/>
      <c r="I43" s="108"/>
      <c r="K43" s="96">
        <v>2</v>
      </c>
      <c r="L43" s="112">
        <v>15.3</v>
      </c>
      <c r="M43" s="109"/>
      <c r="N43" s="87" t="s">
        <v>10</v>
      </c>
      <c r="O43" s="108">
        <f>MAX(L43:L47)</f>
        <v>18.899999999999999</v>
      </c>
    </row>
    <row r="44" spans="2:15" x14ac:dyDescent="0.2">
      <c r="B44" s="77">
        <v>10</v>
      </c>
      <c r="C44" s="110">
        <v>2.4</v>
      </c>
      <c r="D44" s="109"/>
      <c r="E44" s="87" t="s">
        <v>11</v>
      </c>
      <c r="F44" s="108">
        <f>MIN(C43:C47)</f>
        <v>2.4</v>
      </c>
      <c r="G44" s="108"/>
      <c r="H44" s="108"/>
      <c r="I44" s="108"/>
      <c r="K44" s="77">
        <v>10</v>
      </c>
      <c r="L44" s="110">
        <v>18.899999999999999</v>
      </c>
      <c r="M44" s="109"/>
      <c r="N44" s="87" t="s">
        <v>11</v>
      </c>
      <c r="O44" s="108">
        <f>MIN(L43:L47)</f>
        <v>15.2</v>
      </c>
    </row>
    <row r="45" spans="2:15" ht="13.5" thickBot="1" x14ac:dyDescent="0.25">
      <c r="B45" s="77">
        <v>21</v>
      </c>
      <c r="C45" s="110">
        <v>2.4</v>
      </c>
      <c r="D45" s="109"/>
      <c r="E45" s="89" t="s">
        <v>12</v>
      </c>
      <c r="F45" s="111">
        <f>F43-F44</f>
        <v>0</v>
      </c>
      <c r="G45" s="108"/>
      <c r="H45" s="108"/>
      <c r="I45" s="108"/>
      <c r="K45" s="77">
        <v>21</v>
      </c>
      <c r="L45" s="110">
        <v>16.3</v>
      </c>
      <c r="M45" s="109"/>
      <c r="N45" s="89" t="s">
        <v>12</v>
      </c>
      <c r="O45" s="111">
        <f>O43-O44</f>
        <v>3.6999999999999993</v>
      </c>
    </row>
    <row r="46" spans="2:15" x14ac:dyDescent="0.2">
      <c r="B46" s="77">
        <v>30</v>
      </c>
      <c r="C46" s="110">
        <v>2.4</v>
      </c>
      <c r="D46" s="109"/>
      <c r="K46" s="77">
        <v>30</v>
      </c>
      <c r="L46" s="110">
        <v>15.2</v>
      </c>
      <c r="M46" s="109"/>
    </row>
    <row r="47" spans="2:15" ht="13.5" thickBot="1" x14ac:dyDescent="0.25">
      <c r="B47" s="77">
        <v>31</v>
      </c>
      <c r="C47" s="123">
        <v>2.4</v>
      </c>
      <c r="D47" s="109"/>
      <c r="K47" s="77">
        <v>31</v>
      </c>
      <c r="L47" s="123">
        <v>16.399999999999999</v>
      </c>
      <c r="M47" s="109"/>
    </row>
    <row r="48" spans="2:15" ht="13.5" thickBot="1" x14ac:dyDescent="0.25">
      <c r="B48" s="75" t="s">
        <v>0</v>
      </c>
      <c r="C48" s="107">
        <f>COUNTIF(C43:C47,"&gt;0")</f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2.4</v>
      </c>
      <c r="D49" s="102"/>
      <c r="K49" s="73" t="s">
        <v>1</v>
      </c>
      <c r="L49" s="104">
        <f>AVERAGE(L43:L47)</f>
        <v>16.419999999999998</v>
      </c>
      <c r="M49" s="102"/>
    </row>
    <row r="50" spans="2:15" x14ac:dyDescent="0.2">
      <c r="B50" s="71" t="s">
        <v>2</v>
      </c>
      <c r="C50" s="103">
        <f>STDEV(C43:C47)</f>
        <v>0</v>
      </c>
      <c r="D50" s="102"/>
      <c r="K50" s="71" t="s">
        <v>2</v>
      </c>
      <c r="L50" s="103">
        <f>STDEV(L43:L47)</f>
        <v>1.4923136399564263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1.3080465430316923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143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15</v>
      </c>
      <c r="C56" s="91" t="s">
        <v>96</v>
      </c>
      <c r="D56" s="115"/>
      <c r="E56" s="90" t="s">
        <v>1</v>
      </c>
      <c r="F56" s="113">
        <f>C72</f>
        <v>2.3916666666666662</v>
      </c>
      <c r="G56" s="113"/>
      <c r="H56" s="113"/>
      <c r="I56" s="113"/>
      <c r="K56" s="116" t="s">
        <v>19</v>
      </c>
      <c r="L56" s="91" t="s">
        <v>59</v>
      </c>
      <c r="M56" s="115"/>
      <c r="N56" s="90" t="s">
        <v>1</v>
      </c>
      <c r="O56" s="113">
        <f>L72</f>
        <v>18.05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2.8867513459481315E-2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1.9796693938865155</v>
      </c>
    </row>
    <row r="58" spans="2:15" ht="13.5" thickBot="1" x14ac:dyDescent="0.25">
      <c r="B58" s="181"/>
      <c r="C58" s="201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1.1200828221546011</v>
      </c>
    </row>
    <row r="59" spans="2:15" x14ac:dyDescent="0.2">
      <c r="B59" s="82">
        <v>3</v>
      </c>
      <c r="C59" s="112">
        <v>2.4</v>
      </c>
      <c r="D59" s="109"/>
      <c r="E59" s="87" t="s">
        <v>10</v>
      </c>
      <c r="F59" s="108">
        <f>MAX(C59:C70)</f>
        <v>2.4</v>
      </c>
      <c r="G59" s="108"/>
      <c r="H59" s="108"/>
      <c r="I59" s="108"/>
      <c r="K59" s="82">
        <v>3</v>
      </c>
      <c r="L59" s="112">
        <v>22.6</v>
      </c>
      <c r="M59" s="109"/>
      <c r="N59" s="87" t="s">
        <v>10</v>
      </c>
      <c r="O59" s="108">
        <f>MAX(L59:L70)</f>
        <v>22.6</v>
      </c>
    </row>
    <row r="60" spans="2:15" x14ac:dyDescent="0.2">
      <c r="B60" s="77">
        <v>5</v>
      </c>
      <c r="C60" s="110">
        <v>2.4</v>
      </c>
      <c r="D60" s="109"/>
      <c r="E60" s="87" t="s">
        <v>11</v>
      </c>
      <c r="F60" s="108">
        <f>MIN(C59:C70)</f>
        <v>2.2999999999999998</v>
      </c>
      <c r="G60" s="108"/>
      <c r="H60" s="108"/>
      <c r="I60" s="108"/>
      <c r="K60" s="77">
        <v>5</v>
      </c>
      <c r="L60" s="110">
        <v>18.3</v>
      </c>
      <c r="M60" s="109"/>
      <c r="N60" s="87" t="s">
        <v>11</v>
      </c>
      <c r="O60" s="108">
        <f>MIN(L59:L70)</f>
        <v>15.3</v>
      </c>
    </row>
    <row r="61" spans="2:15" ht="13.5" thickBot="1" x14ac:dyDescent="0.25">
      <c r="B61" s="77">
        <v>6</v>
      </c>
      <c r="C61" s="110">
        <v>2.4</v>
      </c>
      <c r="D61" s="109"/>
      <c r="E61" s="89" t="s">
        <v>12</v>
      </c>
      <c r="F61" s="111">
        <f>F59-F60</f>
        <v>0.10000000000000009</v>
      </c>
      <c r="G61" s="108"/>
      <c r="H61" s="108"/>
      <c r="I61" s="108"/>
      <c r="K61" s="77">
        <v>6</v>
      </c>
      <c r="L61" s="110">
        <v>18.5</v>
      </c>
      <c r="M61" s="109"/>
      <c r="N61" s="89" t="s">
        <v>12</v>
      </c>
      <c r="O61" s="111">
        <f>O59-O60</f>
        <v>7.3000000000000007</v>
      </c>
    </row>
    <row r="62" spans="2:15" x14ac:dyDescent="0.2">
      <c r="B62" s="77">
        <v>7</v>
      </c>
      <c r="C62" s="110">
        <v>2.4</v>
      </c>
      <c r="D62" s="109"/>
      <c r="E62" s="87"/>
      <c r="F62" s="108"/>
      <c r="G62" s="108"/>
      <c r="H62" s="108"/>
      <c r="I62" s="108"/>
      <c r="K62" s="77">
        <v>7</v>
      </c>
      <c r="L62" s="110">
        <v>18.5</v>
      </c>
      <c r="M62" s="109"/>
      <c r="N62" s="87"/>
      <c r="O62" s="108"/>
    </row>
    <row r="63" spans="2:15" x14ac:dyDescent="0.2">
      <c r="B63" s="77">
        <v>10</v>
      </c>
      <c r="C63" s="110">
        <v>2.4</v>
      </c>
      <c r="D63" s="109"/>
      <c r="E63" s="87"/>
      <c r="F63" s="108"/>
      <c r="G63" s="108"/>
      <c r="H63" s="108"/>
      <c r="I63" s="108"/>
      <c r="K63" s="77">
        <v>10</v>
      </c>
      <c r="L63" s="110">
        <v>15.3</v>
      </c>
      <c r="M63" s="109"/>
      <c r="N63" s="87"/>
      <c r="O63" s="108"/>
    </row>
    <row r="64" spans="2:15" x14ac:dyDescent="0.2">
      <c r="B64" s="77">
        <v>11</v>
      </c>
      <c r="C64" s="110">
        <v>2.4</v>
      </c>
      <c r="D64" s="109"/>
      <c r="E64" s="87"/>
      <c r="F64" s="108"/>
      <c r="G64" s="108"/>
      <c r="H64" s="108"/>
      <c r="I64" s="108"/>
      <c r="K64" s="77">
        <v>11</v>
      </c>
      <c r="L64" s="110">
        <v>16.100000000000001</v>
      </c>
      <c r="M64" s="109"/>
      <c r="N64" s="87"/>
      <c r="O64" s="108"/>
    </row>
    <row r="65" spans="2:15" x14ac:dyDescent="0.2">
      <c r="B65" s="77">
        <v>13</v>
      </c>
      <c r="C65" s="110">
        <v>2.4</v>
      </c>
      <c r="D65" s="109"/>
      <c r="E65" s="87"/>
      <c r="F65" s="108"/>
      <c r="G65" s="108"/>
      <c r="H65" s="108"/>
      <c r="I65" s="108"/>
      <c r="K65" s="77">
        <v>13</v>
      </c>
      <c r="L65" s="110">
        <v>16.8</v>
      </c>
      <c r="M65" s="109"/>
      <c r="N65" s="87"/>
      <c r="O65" s="108"/>
    </row>
    <row r="66" spans="2:15" x14ac:dyDescent="0.2">
      <c r="B66" s="77">
        <v>19</v>
      </c>
      <c r="C66" s="110">
        <v>2.4</v>
      </c>
      <c r="D66" s="109"/>
      <c r="E66" s="87"/>
      <c r="F66" s="108"/>
      <c r="G66" s="108"/>
      <c r="H66" s="108"/>
      <c r="I66" s="108"/>
      <c r="K66" s="77">
        <v>19</v>
      </c>
      <c r="L66" s="110">
        <v>18.399999999999999</v>
      </c>
      <c r="M66" s="109"/>
      <c r="N66" s="87"/>
      <c r="O66" s="108"/>
    </row>
    <row r="67" spans="2:15" x14ac:dyDescent="0.2">
      <c r="B67" s="77">
        <v>20</v>
      </c>
      <c r="C67" s="110">
        <v>2.4</v>
      </c>
      <c r="D67" s="109"/>
      <c r="E67" s="87"/>
      <c r="F67" s="108"/>
      <c r="G67" s="108"/>
      <c r="H67" s="108"/>
      <c r="I67" s="108"/>
      <c r="K67" s="77">
        <v>20</v>
      </c>
      <c r="L67" s="110">
        <v>18.100000000000001</v>
      </c>
      <c r="M67" s="109"/>
      <c r="N67" s="87"/>
      <c r="O67" s="108"/>
    </row>
    <row r="68" spans="2:15" x14ac:dyDescent="0.2">
      <c r="B68" s="77">
        <v>21</v>
      </c>
      <c r="C68" s="110">
        <v>2.4</v>
      </c>
      <c r="D68" s="109"/>
      <c r="E68" s="87"/>
      <c r="F68" s="108"/>
      <c r="G68" s="108"/>
      <c r="H68" s="108"/>
      <c r="I68" s="108"/>
      <c r="K68" s="77">
        <v>21</v>
      </c>
      <c r="L68" s="110">
        <v>17.8</v>
      </c>
      <c r="M68" s="109"/>
      <c r="N68" s="87"/>
      <c r="O68" s="108"/>
    </row>
    <row r="69" spans="2:15" x14ac:dyDescent="0.2">
      <c r="B69" s="77">
        <v>24</v>
      </c>
      <c r="C69" s="110">
        <v>2.4</v>
      </c>
      <c r="D69" s="109"/>
      <c r="E69" s="87"/>
      <c r="F69" s="108"/>
      <c r="G69" s="108"/>
      <c r="H69" s="108"/>
      <c r="I69" s="108"/>
      <c r="K69" s="77">
        <v>24</v>
      </c>
      <c r="L69" s="110">
        <v>20.2</v>
      </c>
      <c r="M69" s="109"/>
      <c r="N69" s="87"/>
      <c r="O69" s="108"/>
    </row>
    <row r="70" spans="2:15" ht="13.5" thickBot="1" x14ac:dyDescent="0.25">
      <c r="B70" s="77">
        <v>28</v>
      </c>
      <c r="C70" s="123">
        <v>2.2999999999999998</v>
      </c>
      <c r="D70" s="109"/>
      <c r="K70" s="77">
        <v>28</v>
      </c>
      <c r="L70" s="123">
        <v>16</v>
      </c>
      <c r="M70" s="109"/>
    </row>
    <row r="71" spans="2:15" ht="13.5" thickBot="1" x14ac:dyDescent="0.25">
      <c r="B71" s="128" t="s">
        <v>0</v>
      </c>
      <c r="C71" s="107">
        <f>COUNTIF(C59:C70,"&gt;0")</f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2.3916666666666662</v>
      </c>
      <c r="D72" s="102"/>
      <c r="K72" s="73" t="s">
        <v>1</v>
      </c>
      <c r="L72" s="104">
        <f>AVERAGE(L59:L70)</f>
        <v>18.05</v>
      </c>
      <c r="M72" s="102"/>
    </row>
    <row r="73" spans="2:15" x14ac:dyDescent="0.2">
      <c r="B73" s="126" t="s">
        <v>2</v>
      </c>
      <c r="C73" s="103">
        <f>STDEV(C59:C70)</f>
        <v>2.8867513459481315E-2</v>
      </c>
      <c r="D73" s="102"/>
      <c r="K73" s="71" t="s">
        <v>2</v>
      </c>
      <c r="L73" s="103">
        <f>STDEV(L59:L70)</f>
        <v>1.9796693938865155</v>
      </c>
      <c r="M73" s="102"/>
    </row>
    <row r="74" spans="2:15" ht="13.5" thickBot="1" x14ac:dyDescent="0.25">
      <c r="B74" s="125" t="s">
        <v>3</v>
      </c>
      <c r="C74" s="101" t="e">
        <f>CONFIDENCE(0.05,C143,C141)</f>
        <v>#NUM!</v>
      </c>
      <c r="D74" s="99"/>
      <c r="K74" s="69" t="s">
        <v>3</v>
      </c>
      <c r="L74" s="100">
        <f>CONFIDENCE(0.05,L73,L71)</f>
        <v>1.1200828221546011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142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15</v>
      </c>
      <c r="C79" s="91" t="s">
        <v>58</v>
      </c>
      <c r="D79" s="115"/>
      <c r="E79" s="90" t="s">
        <v>1</v>
      </c>
      <c r="F79" s="113">
        <f>C91</f>
        <v>2.25</v>
      </c>
      <c r="G79" s="113"/>
      <c r="H79" s="113"/>
      <c r="I79" s="113"/>
      <c r="K79" s="116" t="s">
        <v>19</v>
      </c>
      <c r="L79" s="91" t="s">
        <v>58</v>
      </c>
      <c r="M79" s="115"/>
      <c r="N79" s="90" t="s">
        <v>1</v>
      </c>
      <c r="O79" s="113">
        <f>L91</f>
        <v>19.175000000000001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5.3452248382484684E-2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1.541566920840147</v>
      </c>
    </row>
    <row r="81" spans="2:15" ht="13.5" thickBot="1" x14ac:dyDescent="0.25">
      <c r="B81" s="181"/>
      <c r="C81" s="201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1.0682317455416579</v>
      </c>
    </row>
    <row r="82" spans="2:15" x14ac:dyDescent="0.2">
      <c r="B82" s="96">
        <v>4</v>
      </c>
      <c r="C82" s="104">
        <v>2.2999999999999998</v>
      </c>
      <c r="D82" s="109"/>
      <c r="E82" s="87" t="s">
        <v>10</v>
      </c>
      <c r="F82" s="108">
        <f>MAX(C82:C89)</f>
        <v>2.2999999999999998</v>
      </c>
      <c r="G82" s="108"/>
      <c r="H82" s="108"/>
      <c r="I82" s="108"/>
      <c r="K82" s="96">
        <v>4</v>
      </c>
      <c r="L82" s="112">
        <v>17.600000000000001</v>
      </c>
      <c r="M82" s="109"/>
      <c r="N82" s="87" t="s">
        <v>10</v>
      </c>
      <c r="O82" s="108">
        <f>MAX(L82:L89)</f>
        <v>21.1</v>
      </c>
    </row>
    <row r="83" spans="2:15" x14ac:dyDescent="0.2">
      <c r="B83" s="77">
        <v>5</v>
      </c>
      <c r="C83" s="103">
        <v>2.2999999999999998</v>
      </c>
      <c r="D83" s="109"/>
      <c r="E83" s="87" t="s">
        <v>11</v>
      </c>
      <c r="F83" s="108">
        <f>MIN(C82:C89)</f>
        <v>2.2000000000000002</v>
      </c>
      <c r="G83" s="108"/>
      <c r="H83" s="108"/>
      <c r="I83" s="108"/>
      <c r="K83" s="77">
        <v>5</v>
      </c>
      <c r="L83" s="110">
        <v>17.3</v>
      </c>
      <c r="M83" s="109"/>
      <c r="N83" s="87" t="s">
        <v>11</v>
      </c>
      <c r="O83" s="108">
        <f>MIN(L82:L89)</f>
        <v>17.3</v>
      </c>
    </row>
    <row r="84" spans="2:15" ht="13.5" thickBot="1" x14ac:dyDescent="0.25">
      <c r="B84" s="77">
        <v>8</v>
      </c>
      <c r="C84" s="103">
        <v>2.2999999999999998</v>
      </c>
      <c r="D84" s="109"/>
      <c r="E84" s="89" t="s">
        <v>12</v>
      </c>
      <c r="F84" s="111">
        <f>F82-F83</f>
        <v>9.9999999999999645E-2</v>
      </c>
      <c r="G84" s="108"/>
      <c r="H84" s="108"/>
      <c r="I84" s="108"/>
      <c r="K84" s="77">
        <v>8</v>
      </c>
      <c r="L84" s="110">
        <v>17.7</v>
      </c>
      <c r="M84" s="109"/>
      <c r="N84" s="89" t="s">
        <v>12</v>
      </c>
      <c r="O84" s="111">
        <f>O82-O83</f>
        <v>3.8000000000000007</v>
      </c>
    </row>
    <row r="85" spans="2:15" x14ac:dyDescent="0.2">
      <c r="B85" s="77">
        <v>11</v>
      </c>
      <c r="C85" s="103">
        <v>2.2000000000000002</v>
      </c>
      <c r="D85" s="109"/>
      <c r="E85" s="87"/>
      <c r="F85" s="108"/>
      <c r="G85" s="108"/>
      <c r="H85" s="108"/>
      <c r="I85" s="108"/>
      <c r="K85" s="77">
        <v>11</v>
      </c>
      <c r="L85" s="110">
        <v>18.7</v>
      </c>
      <c r="M85" s="109"/>
      <c r="N85" s="87"/>
      <c r="O85" s="108"/>
    </row>
    <row r="86" spans="2:15" x14ac:dyDescent="0.2">
      <c r="B86" s="77">
        <v>16</v>
      </c>
      <c r="C86" s="103">
        <v>2.2000000000000002</v>
      </c>
      <c r="D86" s="109"/>
      <c r="E86" s="87"/>
      <c r="F86" s="108"/>
      <c r="G86" s="108"/>
      <c r="H86" s="108"/>
      <c r="I86" s="108"/>
      <c r="K86" s="77">
        <v>16</v>
      </c>
      <c r="L86" s="110">
        <v>19.8</v>
      </c>
      <c r="M86" s="109"/>
      <c r="N86" s="87"/>
      <c r="O86" s="108"/>
    </row>
    <row r="87" spans="2:15" x14ac:dyDescent="0.2">
      <c r="B87" s="77">
        <v>29</v>
      </c>
      <c r="C87" s="103">
        <v>2.2999999999999998</v>
      </c>
      <c r="D87" s="109"/>
      <c r="E87" s="87"/>
      <c r="F87" s="108"/>
      <c r="G87" s="108"/>
      <c r="H87" s="108"/>
      <c r="I87" s="108"/>
      <c r="K87" s="77">
        <v>29</v>
      </c>
      <c r="L87" s="110">
        <v>20.8</v>
      </c>
      <c r="M87" s="109"/>
      <c r="N87" s="87"/>
      <c r="O87" s="108"/>
    </row>
    <row r="88" spans="2:15" x14ac:dyDescent="0.2">
      <c r="B88" s="77">
        <v>30</v>
      </c>
      <c r="C88" s="103">
        <v>2.2000000000000002</v>
      </c>
      <c r="D88" s="109"/>
      <c r="K88" s="77">
        <v>30</v>
      </c>
      <c r="L88" s="110">
        <v>21.1</v>
      </c>
      <c r="M88" s="109"/>
    </row>
    <row r="89" spans="2:15" ht="13.5" thickBot="1" x14ac:dyDescent="0.25">
      <c r="B89" s="77">
        <v>31</v>
      </c>
      <c r="C89" s="124">
        <v>2.2000000000000002</v>
      </c>
      <c r="D89" s="109"/>
      <c r="K89" s="77">
        <v>31</v>
      </c>
      <c r="L89" s="123">
        <v>20.399999999999999</v>
      </c>
      <c r="M89" s="109"/>
    </row>
    <row r="90" spans="2:15" ht="13.5" thickBot="1" x14ac:dyDescent="0.25">
      <c r="B90" s="75" t="s">
        <v>0</v>
      </c>
      <c r="C90" s="107">
        <f>COUNTIF(C82:C89,"&gt;0")</f>
        <v>8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2.25</v>
      </c>
      <c r="D91" s="102"/>
      <c r="K91" s="73" t="s">
        <v>1</v>
      </c>
      <c r="L91" s="104">
        <f>AVERAGE(L82:L89)</f>
        <v>19.175000000000001</v>
      </c>
      <c r="M91" s="102"/>
    </row>
    <row r="92" spans="2:15" x14ac:dyDescent="0.2">
      <c r="B92" s="71" t="s">
        <v>2</v>
      </c>
      <c r="C92" s="103">
        <f>STDEV(C82:C89)</f>
        <v>5.3452248382484684E-2</v>
      </c>
      <c r="D92" s="102"/>
      <c r="K92" s="71" t="s">
        <v>2</v>
      </c>
      <c r="L92" s="103">
        <f>STDEV(L82:L89)</f>
        <v>1.541566920840147</v>
      </c>
      <c r="M92" s="102"/>
    </row>
    <row r="93" spans="2:15" ht="13.5" thickBot="1" x14ac:dyDescent="0.25">
      <c r="B93" s="69" t="s">
        <v>3</v>
      </c>
      <c r="C93" s="101" t="e">
        <f>CONFIDENCE(0.05,#REF!,C155)</f>
        <v>#REF!</v>
      </c>
      <c r="D93" s="99"/>
      <c r="K93" s="69" t="s">
        <v>3</v>
      </c>
      <c r="L93" s="100">
        <f>CONFIDENCE(0.05,L92,L90)</f>
        <v>1.0682317455416579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141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15</v>
      </c>
      <c r="C98" s="91" t="s">
        <v>57</v>
      </c>
      <c r="D98" s="115"/>
      <c r="E98" s="90" t="s">
        <v>1</v>
      </c>
      <c r="F98" s="113">
        <f>C113</f>
        <v>2.2454545454545456</v>
      </c>
      <c r="G98" s="113"/>
      <c r="H98" s="113"/>
      <c r="I98" s="113"/>
      <c r="K98" s="116" t="s">
        <v>19</v>
      </c>
      <c r="L98" s="91" t="s">
        <v>57</v>
      </c>
      <c r="M98" s="115"/>
      <c r="N98" s="90" t="s">
        <v>1</v>
      </c>
      <c r="O98" s="113">
        <f>L113</f>
        <v>22.127272727272729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6.8755165095232704E-2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1.7459042981165434</v>
      </c>
    </row>
    <row r="100" spans="2:15" ht="13.5" thickBot="1" x14ac:dyDescent="0.25">
      <c r="B100" s="181"/>
      <c r="C100" s="201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1.0317445478647056</v>
      </c>
    </row>
    <row r="101" spans="2:15" x14ac:dyDescent="0.2">
      <c r="B101" s="77">
        <v>2</v>
      </c>
      <c r="C101" s="104">
        <v>2.2000000000000002</v>
      </c>
      <c r="D101" s="109"/>
      <c r="E101" s="87" t="s">
        <v>10</v>
      </c>
      <c r="F101" s="108">
        <f>MAX(C101:C111)</f>
        <v>2.2999999999999998</v>
      </c>
      <c r="G101" s="108"/>
      <c r="H101" s="108"/>
      <c r="I101" s="108"/>
      <c r="K101" s="77">
        <v>2</v>
      </c>
      <c r="L101" s="112">
        <v>19.7</v>
      </c>
      <c r="M101" s="109"/>
      <c r="N101" s="87" t="s">
        <v>10</v>
      </c>
      <c r="O101" s="108">
        <f>MAX(L101:L111)</f>
        <v>25.3</v>
      </c>
    </row>
    <row r="102" spans="2:15" x14ac:dyDescent="0.2">
      <c r="B102" s="77">
        <v>6</v>
      </c>
      <c r="C102" s="103">
        <v>2.2000000000000002</v>
      </c>
      <c r="D102" s="109"/>
      <c r="E102" s="87" t="s">
        <v>11</v>
      </c>
      <c r="F102" s="108">
        <f>MIN(C101:C111)</f>
        <v>2.1</v>
      </c>
      <c r="G102" s="108"/>
      <c r="H102" s="108"/>
      <c r="I102" s="108"/>
      <c r="K102" s="77">
        <v>6</v>
      </c>
      <c r="L102" s="110">
        <v>21.3</v>
      </c>
      <c r="M102" s="109"/>
      <c r="N102" s="87" t="s">
        <v>11</v>
      </c>
      <c r="O102" s="108">
        <f>MIN(L101:L111)</f>
        <v>19.7</v>
      </c>
    </row>
    <row r="103" spans="2:15" ht="13.5" thickBot="1" x14ac:dyDescent="0.25">
      <c r="B103" s="77">
        <v>7</v>
      </c>
      <c r="C103" s="103">
        <v>2.2000000000000002</v>
      </c>
      <c r="D103" s="109"/>
      <c r="E103" s="89" t="s">
        <v>12</v>
      </c>
      <c r="F103" s="111">
        <f>F101-F102</f>
        <v>0.19999999999999973</v>
      </c>
      <c r="G103" s="108"/>
      <c r="H103" s="108"/>
      <c r="I103" s="108"/>
      <c r="K103" s="77">
        <v>7</v>
      </c>
      <c r="L103" s="110">
        <v>20.399999999999999</v>
      </c>
      <c r="M103" s="109"/>
      <c r="N103" s="89" t="s">
        <v>12</v>
      </c>
      <c r="O103" s="111">
        <f>O101-O102</f>
        <v>5.6000000000000014</v>
      </c>
    </row>
    <row r="104" spans="2:15" x14ac:dyDescent="0.2">
      <c r="B104" s="77">
        <v>8</v>
      </c>
      <c r="C104" s="103">
        <v>2.2000000000000002</v>
      </c>
      <c r="D104" s="109"/>
      <c r="E104" s="87"/>
      <c r="F104" s="108"/>
      <c r="G104" s="108"/>
      <c r="H104" s="108"/>
      <c r="I104" s="108"/>
      <c r="K104" s="77">
        <v>8</v>
      </c>
      <c r="L104" s="110">
        <v>21</v>
      </c>
      <c r="M104" s="109"/>
      <c r="N104" s="87"/>
      <c r="O104" s="108"/>
    </row>
    <row r="105" spans="2:15" x14ac:dyDescent="0.2">
      <c r="B105" s="77">
        <v>14</v>
      </c>
      <c r="C105" s="103">
        <v>2.1</v>
      </c>
      <c r="D105" s="109"/>
      <c r="E105" s="87"/>
      <c r="F105" s="108"/>
      <c r="G105" s="108"/>
      <c r="H105" s="108"/>
      <c r="I105" s="108"/>
      <c r="K105" s="77">
        <v>14</v>
      </c>
      <c r="L105" s="110">
        <v>21.4</v>
      </c>
      <c r="M105" s="109"/>
      <c r="N105" s="87"/>
      <c r="O105" s="108"/>
    </row>
    <row r="106" spans="2:15" x14ac:dyDescent="0.2">
      <c r="B106" s="77">
        <v>22</v>
      </c>
      <c r="C106" s="103">
        <v>2.2999999999999998</v>
      </c>
      <c r="D106" s="109"/>
      <c r="E106" s="87"/>
      <c r="F106" s="108"/>
      <c r="G106" s="108"/>
      <c r="H106" s="108"/>
      <c r="I106" s="108"/>
      <c r="K106" s="77">
        <v>22</v>
      </c>
      <c r="L106" s="110">
        <v>21.1</v>
      </c>
      <c r="M106" s="109"/>
      <c r="N106" s="87"/>
      <c r="O106" s="108"/>
    </row>
    <row r="107" spans="2:15" x14ac:dyDescent="0.2">
      <c r="B107" s="77">
        <v>23</v>
      </c>
      <c r="C107" s="103">
        <v>2.2999999999999998</v>
      </c>
      <c r="D107" s="109"/>
      <c r="E107" s="87"/>
      <c r="F107" s="108"/>
      <c r="G107" s="108"/>
      <c r="H107" s="108"/>
      <c r="I107" s="108"/>
      <c r="K107" s="77">
        <v>23</v>
      </c>
      <c r="L107" s="110">
        <v>22.2</v>
      </c>
      <c r="M107" s="109"/>
      <c r="N107" s="87"/>
      <c r="O107" s="108"/>
    </row>
    <row r="108" spans="2:15" x14ac:dyDescent="0.2">
      <c r="B108" s="77">
        <v>26</v>
      </c>
      <c r="C108" s="103">
        <v>2.2999999999999998</v>
      </c>
      <c r="D108" s="109"/>
      <c r="E108" s="87"/>
      <c r="F108" s="108"/>
      <c r="G108" s="108"/>
      <c r="H108" s="108"/>
      <c r="I108" s="108"/>
      <c r="K108" s="77">
        <v>26</v>
      </c>
      <c r="L108" s="110">
        <v>22.9</v>
      </c>
      <c r="M108" s="109"/>
      <c r="N108" s="87"/>
      <c r="O108" s="108"/>
    </row>
    <row r="109" spans="2:15" x14ac:dyDescent="0.2">
      <c r="B109" s="77">
        <v>27</v>
      </c>
      <c r="C109" s="103">
        <v>2.2999999999999998</v>
      </c>
      <c r="D109" s="109"/>
      <c r="E109" s="87"/>
      <c r="F109" s="108"/>
      <c r="G109" s="108"/>
      <c r="H109" s="108"/>
      <c r="I109" s="108"/>
      <c r="K109" s="77">
        <v>27</v>
      </c>
      <c r="L109" s="110">
        <v>24.1</v>
      </c>
      <c r="M109" s="109"/>
      <c r="N109" s="87"/>
      <c r="O109" s="108"/>
    </row>
    <row r="110" spans="2:15" x14ac:dyDescent="0.2">
      <c r="B110" s="77">
        <v>28</v>
      </c>
      <c r="C110" s="103">
        <v>2.2999999999999998</v>
      </c>
      <c r="D110" s="109"/>
      <c r="E110" s="87"/>
      <c r="F110" s="108"/>
      <c r="G110" s="108"/>
      <c r="H110" s="108"/>
      <c r="I110" s="108"/>
      <c r="K110" s="77">
        <v>28</v>
      </c>
      <c r="L110" s="110">
        <v>25.3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2.2999999999999998</v>
      </c>
      <c r="D111" s="109"/>
      <c r="E111" s="87"/>
      <c r="F111" s="108"/>
      <c r="G111" s="108"/>
      <c r="H111" s="108"/>
      <c r="I111" s="108"/>
      <c r="K111" s="77">
        <v>29</v>
      </c>
      <c r="L111" s="110">
        <v>24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11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2.2454545454545456</v>
      </c>
      <c r="D113" s="102"/>
      <c r="K113" s="73" t="s">
        <v>1</v>
      </c>
      <c r="L113" s="104">
        <f>AVERAGE(L101:L111)</f>
        <v>22.127272727272729</v>
      </c>
      <c r="M113" s="102"/>
    </row>
    <row r="114" spans="2:15" x14ac:dyDescent="0.2">
      <c r="B114" s="71" t="s">
        <v>2</v>
      </c>
      <c r="C114" s="103">
        <f>STDEV(C101:C111)</f>
        <v>6.8755165095232704E-2</v>
      </c>
      <c r="D114" s="102"/>
      <c r="K114" s="71" t="s">
        <v>2</v>
      </c>
      <c r="L114" s="103">
        <f>STDEV(L101:L111)</f>
        <v>1.7459042981165434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1.0317445478647056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140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15</v>
      </c>
      <c r="C120" s="91" t="s">
        <v>56</v>
      </c>
      <c r="D120" s="115"/>
      <c r="E120" s="90" t="s">
        <v>1</v>
      </c>
      <c r="F120" s="113">
        <f>C140</f>
        <v>2.4937500000000004</v>
      </c>
      <c r="G120" s="113"/>
      <c r="H120" s="113"/>
      <c r="I120" s="113"/>
      <c r="K120" s="116" t="s">
        <v>19</v>
      </c>
      <c r="L120" s="91" t="s">
        <v>56</v>
      </c>
      <c r="M120" s="115"/>
      <c r="N120" s="90" t="s">
        <v>1</v>
      </c>
      <c r="O120" s="113">
        <f>L140</f>
        <v>25.1875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7.7190241179396143E-2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1.3154847015454039</v>
      </c>
    </row>
    <row r="122" spans="2:15" ht="13.5" thickBot="1" x14ac:dyDescent="0.25">
      <c r="B122" s="181"/>
      <c r="C122" s="201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0.64457565931060323</v>
      </c>
    </row>
    <row r="123" spans="2:15" x14ac:dyDescent="0.2">
      <c r="B123" s="77">
        <v>3</v>
      </c>
      <c r="C123" s="104">
        <v>2.4</v>
      </c>
      <c r="D123" s="109"/>
      <c r="E123" s="87" t="s">
        <v>10</v>
      </c>
      <c r="F123" s="108">
        <f>MAX(C123:C138)</f>
        <v>2.6</v>
      </c>
      <c r="G123" s="108"/>
      <c r="H123" s="108"/>
      <c r="I123" s="108"/>
      <c r="K123" s="77">
        <v>3</v>
      </c>
      <c r="L123" s="112">
        <v>24.6</v>
      </c>
      <c r="M123" s="109"/>
      <c r="N123" s="87" t="s">
        <v>10</v>
      </c>
      <c r="O123" s="108">
        <f>MAX(L123:L138)</f>
        <v>27.2</v>
      </c>
    </row>
    <row r="124" spans="2:15" x14ac:dyDescent="0.2">
      <c r="B124" s="77">
        <v>4</v>
      </c>
      <c r="C124" s="103">
        <v>2.4</v>
      </c>
      <c r="D124" s="109"/>
      <c r="E124" s="87" t="s">
        <v>11</v>
      </c>
      <c r="F124" s="108">
        <f>MIN(C123:C138)</f>
        <v>2.4</v>
      </c>
      <c r="G124" s="108"/>
      <c r="H124" s="108"/>
      <c r="I124" s="108"/>
      <c r="K124" s="77">
        <v>4</v>
      </c>
      <c r="L124" s="110">
        <v>24.2</v>
      </c>
      <c r="M124" s="109"/>
      <c r="N124" s="87" t="s">
        <v>11</v>
      </c>
      <c r="O124" s="108">
        <f>MIN(L123:L138)</f>
        <v>23.1</v>
      </c>
    </row>
    <row r="125" spans="2:15" ht="13.5" thickBot="1" x14ac:dyDescent="0.25">
      <c r="B125" s="77">
        <v>5</v>
      </c>
      <c r="C125" s="103">
        <v>2.4</v>
      </c>
      <c r="D125" s="109"/>
      <c r="E125" s="89" t="s">
        <v>12</v>
      </c>
      <c r="F125" s="111">
        <f>F123-F124</f>
        <v>0.20000000000000018</v>
      </c>
      <c r="G125" s="108"/>
      <c r="H125" s="108"/>
      <c r="I125" s="108"/>
      <c r="K125" s="77">
        <v>5</v>
      </c>
      <c r="L125" s="110">
        <v>24.2</v>
      </c>
      <c r="M125" s="109"/>
      <c r="N125" s="89" t="s">
        <v>12</v>
      </c>
      <c r="O125" s="111">
        <f>O123-O124</f>
        <v>4.0999999999999979</v>
      </c>
    </row>
    <row r="126" spans="2:15" x14ac:dyDescent="0.2">
      <c r="B126" s="77">
        <v>6</v>
      </c>
      <c r="C126" s="103">
        <v>2.4</v>
      </c>
      <c r="D126" s="109"/>
      <c r="E126" s="87"/>
      <c r="F126" s="108"/>
      <c r="G126" s="108"/>
      <c r="H126" s="108"/>
      <c r="I126" s="108"/>
      <c r="K126" s="77">
        <v>6</v>
      </c>
      <c r="L126" s="110">
        <v>26.8</v>
      </c>
      <c r="M126" s="109"/>
      <c r="N126" s="87"/>
      <c r="O126" s="108"/>
    </row>
    <row r="127" spans="2:15" x14ac:dyDescent="0.2">
      <c r="B127" s="77">
        <v>11</v>
      </c>
      <c r="C127" s="103">
        <v>2.4</v>
      </c>
      <c r="D127" s="109"/>
      <c r="E127" s="87"/>
      <c r="F127" s="108"/>
      <c r="G127" s="108"/>
      <c r="H127" s="108"/>
      <c r="I127" s="108"/>
      <c r="K127" s="77">
        <v>11</v>
      </c>
      <c r="L127" s="110">
        <v>23.1</v>
      </c>
      <c r="M127" s="109"/>
      <c r="N127" s="87"/>
      <c r="O127" s="108"/>
    </row>
    <row r="128" spans="2:15" x14ac:dyDescent="0.2">
      <c r="B128" s="77">
        <v>12</v>
      </c>
      <c r="C128" s="103">
        <v>2.5</v>
      </c>
      <c r="D128" s="109"/>
      <c r="E128" s="87"/>
      <c r="F128" s="108"/>
      <c r="G128" s="108"/>
      <c r="H128" s="108"/>
      <c r="I128" s="108"/>
      <c r="K128" s="77">
        <v>12</v>
      </c>
      <c r="L128" s="110">
        <v>25.2</v>
      </c>
      <c r="M128" s="109"/>
      <c r="N128" s="87"/>
      <c r="O128" s="108"/>
    </row>
    <row r="129" spans="2:15" x14ac:dyDescent="0.2">
      <c r="B129" s="77">
        <v>13</v>
      </c>
      <c r="C129" s="103">
        <v>2.5</v>
      </c>
      <c r="D129" s="109"/>
      <c r="E129" s="87"/>
      <c r="F129" s="108"/>
      <c r="G129" s="108"/>
      <c r="H129" s="108"/>
      <c r="I129" s="108"/>
      <c r="K129" s="77">
        <v>13</v>
      </c>
      <c r="L129" s="110">
        <v>24</v>
      </c>
      <c r="M129" s="109"/>
      <c r="N129" s="87"/>
      <c r="O129" s="108"/>
    </row>
    <row r="130" spans="2:15" x14ac:dyDescent="0.2">
      <c r="B130" s="77">
        <v>14</v>
      </c>
      <c r="C130" s="103">
        <v>2.5</v>
      </c>
      <c r="D130" s="109"/>
      <c r="E130" s="87"/>
      <c r="F130" s="108"/>
      <c r="G130" s="108"/>
      <c r="H130" s="108"/>
      <c r="I130" s="108"/>
      <c r="K130" s="77">
        <v>14</v>
      </c>
      <c r="L130" s="110">
        <v>23.9</v>
      </c>
      <c r="M130" s="109"/>
      <c r="N130" s="87"/>
      <c r="O130" s="108"/>
    </row>
    <row r="131" spans="2:15" x14ac:dyDescent="0.2">
      <c r="B131" s="77">
        <v>17</v>
      </c>
      <c r="C131" s="103">
        <v>2.5</v>
      </c>
      <c r="D131" s="109"/>
      <c r="E131" s="87"/>
      <c r="F131" s="108"/>
      <c r="G131" s="108"/>
      <c r="H131" s="108"/>
      <c r="I131" s="108"/>
      <c r="K131" s="77">
        <v>17</v>
      </c>
      <c r="L131" s="110">
        <v>25.6</v>
      </c>
      <c r="M131" s="109"/>
      <c r="N131" s="87"/>
      <c r="O131" s="108"/>
    </row>
    <row r="132" spans="2:15" x14ac:dyDescent="0.2">
      <c r="B132" s="77">
        <v>18</v>
      </c>
      <c r="C132" s="103">
        <v>2.5</v>
      </c>
      <c r="D132" s="109"/>
      <c r="E132" s="87"/>
      <c r="F132" s="108"/>
      <c r="G132" s="108"/>
      <c r="H132" s="108"/>
      <c r="I132" s="108"/>
      <c r="K132" s="77">
        <v>18</v>
      </c>
      <c r="L132" s="110">
        <v>25.4</v>
      </c>
      <c r="M132" s="109"/>
      <c r="N132" s="87"/>
      <c r="O132" s="108"/>
    </row>
    <row r="133" spans="2:15" x14ac:dyDescent="0.2">
      <c r="B133" s="77">
        <v>19</v>
      </c>
      <c r="C133" s="103">
        <v>2.5</v>
      </c>
      <c r="D133" s="109"/>
      <c r="E133" s="87"/>
      <c r="F133" s="108"/>
      <c r="G133" s="108"/>
      <c r="H133" s="108"/>
      <c r="I133" s="108"/>
      <c r="K133" s="77">
        <v>19</v>
      </c>
      <c r="L133" s="110">
        <v>26.7</v>
      </c>
      <c r="M133" s="109"/>
      <c r="N133" s="87"/>
      <c r="O133" s="108"/>
    </row>
    <row r="134" spans="2:15" x14ac:dyDescent="0.2">
      <c r="B134" s="77">
        <v>21</v>
      </c>
      <c r="C134" s="103">
        <v>2.5</v>
      </c>
      <c r="D134" s="109"/>
      <c r="E134" s="87"/>
      <c r="F134" s="108"/>
      <c r="G134" s="108"/>
      <c r="H134" s="108"/>
      <c r="I134" s="108"/>
      <c r="K134" s="77">
        <v>21</v>
      </c>
      <c r="L134" s="110">
        <v>23.4</v>
      </c>
      <c r="M134" s="109"/>
      <c r="N134" s="87"/>
      <c r="O134" s="108"/>
    </row>
    <row r="135" spans="2:15" x14ac:dyDescent="0.2">
      <c r="B135" s="77">
        <v>24</v>
      </c>
      <c r="C135" s="103">
        <v>2.6</v>
      </c>
      <c r="D135" s="109"/>
      <c r="E135" s="87"/>
      <c r="F135" s="108"/>
      <c r="G135" s="108"/>
      <c r="H135" s="108"/>
      <c r="I135" s="108"/>
      <c r="K135" s="77">
        <v>24</v>
      </c>
      <c r="L135" s="110">
        <v>26.5</v>
      </c>
      <c r="M135" s="109"/>
      <c r="N135" s="87"/>
      <c r="O135" s="108"/>
    </row>
    <row r="136" spans="2:15" x14ac:dyDescent="0.2">
      <c r="B136" s="77">
        <v>25</v>
      </c>
      <c r="C136" s="103">
        <v>2.6</v>
      </c>
      <c r="D136" s="109"/>
      <c r="E136" s="87"/>
      <c r="F136" s="108"/>
      <c r="G136" s="108"/>
      <c r="H136" s="108"/>
      <c r="I136" s="108"/>
      <c r="K136" s="77">
        <v>25</v>
      </c>
      <c r="L136" s="110">
        <v>27.2</v>
      </c>
      <c r="M136" s="109"/>
      <c r="N136" s="87"/>
      <c r="O136" s="108"/>
    </row>
    <row r="137" spans="2:15" x14ac:dyDescent="0.2">
      <c r="B137" s="77">
        <v>26</v>
      </c>
      <c r="C137" s="103">
        <v>2.6</v>
      </c>
      <c r="D137" s="109"/>
      <c r="E137" s="87"/>
      <c r="F137" s="108"/>
      <c r="G137" s="108"/>
      <c r="H137" s="108"/>
      <c r="I137" s="108"/>
      <c r="K137" s="77">
        <v>26</v>
      </c>
      <c r="L137" s="110">
        <v>26.6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2.6</v>
      </c>
      <c r="D138" s="109"/>
      <c r="E138" s="87"/>
      <c r="F138" s="108"/>
      <c r="G138" s="108"/>
      <c r="H138" s="108"/>
      <c r="I138" s="108"/>
      <c r="K138" s="77">
        <v>28</v>
      </c>
      <c r="L138" s="110">
        <v>25.6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16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2.4937500000000004</v>
      </c>
      <c r="D140" s="102"/>
      <c r="K140" s="73" t="s">
        <v>1</v>
      </c>
      <c r="L140" s="104">
        <f>AVERAGE(L123:L138)</f>
        <v>25.1875</v>
      </c>
      <c r="M140" s="102"/>
    </row>
    <row r="141" spans="2:15" x14ac:dyDescent="0.2">
      <c r="B141" s="71" t="s">
        <v>2</v>
      </c>
      <c r="C141" s="103">
        <f>STDEV(C123:C138)</f>
        <v>7.7190241179396143E-2</v>
      </c>
      <c r="D141" s="102"/>
      <c r="K141" s="71" t="s">
        <v>2</v>
      </c>
      <c r="L141" s="103">
        <f>STDEV(L123:L138)</f>
        <v>1.3154847015454039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0.64457565931060323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139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15</v>
      </c>
      <c r="C147" s="91" t="s">
        <v>55</v>
      </c>
      <c r="D147" s="115"/>
      <c r="E147" s="90" t="s">
        <v>1</v>
      </c>
      <c r="F147" s="113">
        <f>C158</f>
        <v>2.6166666666666667</v>
      </c>
      <c r="G147" s="113"/>
      <c r="H147" s="113"/>
      <c r="I147" s="113"/>
      <c r="K147" s="116" t="s">
        <v>19</v>
      </c>
      <c r="L147" s="91" t="s">
        <v>55</v>
      </c>
      <c r="M147" s="115"/>
      <c r="N147" s="90" t="s">
        <v>1</v>
      </c>
      <c r="O147" s="113">
        <f>L158</f>
        <v>25.25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4.0824829046386339E-2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0.68920243760451139</v>
      </c>
    </row>
    <row r="149" spans="2:15" ht="13.5" thickBot="1" x14ac:dyDescent="0.25">
      <c r="B149" s="181"/>
      <c r="C149" s="201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0.55146667167800667</v>
      </c>
    </row>
    <row r="150" spans="2:15" x14ac:dyDescent="0.2">
      <c r="B150" s="77">
        <v>1</v>
      </c>
      <c r="C150" s="104">
        <v>2.6</v>
      </c>
      <c r="D150" s="109"/>
      <c r="E150" s="87" t="s">
        <v>10</v>
      </c>
      <c r="F150" s="108">
        <f>MAX(C150:C156)</f>
        <v>2.7</v>
      </c>
      <c r="G150" s="108"/>
      <c r="H150" s="108"/>
      <c r="I150" s="108"/>
      <c r="K150" s="77">
        <v>1</v>
      </c>
      <c r="L150" s="112">
        <v>24.9</v>
      </c>
      <c r="M150" s="109"/>
      <c r="N150" s="87" t="s">
        <v>10</v>
      </c>
      <c r="O150" s="108">
        <f>MAX(L150:L156)</f>
        <v>26.1</v>
      </c>
    </row>
    <row r="151" spans="2:15" x14ac:dyDescent="0.2">
      <c r="B151" s="77">
        <v>2</v>
      </c>
      <c r="C151" s="103">
        <v>2.6</v>
      </c>
      <c r="D151" s="109"/>
      <c r="E151" s="87" t="s">
        <v>11</v>
      </c>
      <c r="F151" s="108">
        <f>MIN(C150:C156)</f>
        <v>2.6</v>
      </c>
      <c r="G151" s="108"/>
      <c r="H151" s="108"/>
      <c r="I151" s="108"/>
      <c r="K151" s="77">
        <v>2</v>
      </c>
      <c r="L151" s="110">
        <v>26</v>
      </c>
      <c r="M151" s="109"/>
      <c r="N151" s="87" t="s">
        <v>11</v>
      </c>
      <c r="O151" s="108">
        <f>MIN(L150:L156)</f>
        <v>24.3</v>
      </c>
    </row>
    <row r="152" spans="2:15" ht="13.5" thickBot="1" x14ac:dyDescent="0.25">
      <c r="B152" s="77">
        <v>7</v>
      </c>
      <c r="C152" s="103">
        <v>2.6</v>
      </c>
      <c r="D152" s="109"/>
      <c r="E152" s="89" t="s">
        <v>12</v>
      </c>
      <c r="F152" s="111">
        <f>F150-F151</f>
        <v>0.10000000000000009</v>
      </c>
      <c r="G152" s="108"/>
      <c r="H152" s="108"/>
      <c r="I152" s="108"/>
      <c r="K152" s="77">
        <v>7</v>
      </c>
      <c r="L152" s="110">
        <v>25</v>
      </c>
      <c r="M152" s="109"/>
      <c r="N152" s="89" t="s">
        <v>12</v>
      </c>
      <c r="O152" s="111">
        <f>O150-O151</f>
        <v>1.8000000000000007</v>
      </c>
    </row>
    <row r="153" spans="2:15" x14ac:dyDescent="0.2">
      <c r="B153" s="77">
        <v>17</v>
      </c>
      <c r="C153" s="103">
        <v>2.7</v>
      </c>
      <c r="D153" s="109"/>
      <c r="E153" s="87"/>
      <c r="F153" s="108"/>
      <c r="G153" s="108"/>
      <c r="H153" s="108"/>
      <c r="I153" s="108"/>
      <c r="K153" s="77">
        <v>17</v>
      </c>
      <c r="L153" s="110">
        <v>25.2</v>
      </c>
      <c r="M153" s="109"/>
      <c r="N153" s="87"/>
      <c r="O153" s="108"/>
    </row>
    <row r="154" spans="2:15" x14ac:dyDescent="0.2">
      <c r="B154" s="77">
        <v>18</v>
      </c>
      <c r="C154" s="139" t="s">
        <v>126</v>
      </c>
      <c r="D154" s="109"/>
      <c r="E154" s="87"/>
      <c r="F154" s="108"/>
      <c r="G154" s="108"/>
      <c r="H154" s="108"/>
      <c r="I154" s="108"/>
      <c r="K154" s="77">
        <v>18</v>
      </c>
      <c r="L154" s="139" t="s">
        <v>126</v>
      </c>
      <c r="M154" s="109"/>
      <c r="N154" s="87"/>
      <c r="O154" s="108"/>
    </row>
    <row r="155" spans="2:15" x14ac:dyDescent="0.2">
      <c r="B155" s="77">
        <v>28</v>
      </c>
      <c r="C155" s="103">
        <v>2.6</v>
      </c>
      <c r="D155" s="109"/>
      <c r="E155" s="87"/>
      <c r="F155" s="108"/>
      <c r="G155" s="108"/>
      <c r="H155" s="108"/>
      <c r="I155" s="108"/>
      <c r="K155" s="77">
        <v>28</v>
      </c>
      <c r="L155" s="110">
        <v>24.3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2.6</v>
      </c>
      <c r="D156" s="109"/>
      <c r="E156" s="87"/>
      <c r="F156" s="108"/>
      <c r="G156" s="108"/>
      <c r="H156" s="108"/>
      <c r="I156" s="108"/>
      <c r="K156" s="77">
        <v>31</v>
      </c>
      <c r="L156" s="110">
        <v>26.1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6</v>
      </c>
      <c r="D157" s="105"/>
      <c r="K157" s="75" t="s">
        <v>0</v>
      </c>
      <c r="L157" s="106">
        <f>COUNTIF(L150:L156,"&gt;0")</f>
        <v>6</v>
      </c>
      <c r="M157" s="105"/>
    </row>
    <row r="158" spans="2:15" x14ac:dyDescent="0.2">
      <c r="B158" s="73" t="s">
        <v>1</v>
      </c>
      <c r="C158" s="104">
        <f>AVERAGE(C150:C156)</f>
        <v>2.6166666666666667</v>
      </c>
      <c r="D158" s="102"/>
      <c r="K158" s="73" t="s">
        <v>1</v>
      </c>
      <c r="L158" s="104">
        <f>AVERAGE(L150:L156)</f>
        <v>25.25</v>
      </c>
      <c r="M158" s="102"/>
    </row>
    <row r="159" spans="2:15" x14ac:dyDescent="0.2">
      <c r="B159" s="71" t="s">
        <v>2</v>
      </c>
      <c r="C159" s="103">
        <f>STDEV(C150:C156)</f>
        <v>4.0824829046386339E-2</v>
      </c>
      <c r="D159" s="102"/>
      <c r="K159" s="71" t="s">
        <v>2</v>
      </c>
      <c r="L159" s="103">
        <f>STDEV(L150:L156)</f>
        <v>0.68920243760451139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0.55146667167800667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138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15</v>
      </c>
      <c r="C165" s="91" t="s">
        <v>54</v>
      </c>
      <c r="D165" s="115"/>
      <c r="E165" s="90" t="s">
        <v>1</v>
      </c>
      <c r="F165" s="113">
        <f>C178</f>
        <v>2.7222222222222223</v>
      </c>
      <c r="G165" s="113"/>
      <c r="H165" s="113"/>
      <c r="I165" s="113"/>
      <c r="K165" s="116" t="s">
        <v>19</v>
      </c>
      <c r="L165" s="91" t="s">
        <v>54</v>
      </c>
      <c r="M165" s="115"/>
      <c r="N165" s="90" t="s">
        <v>1</v>
      </c>
      <c r="O165" s="113">
        <f>L178</f>
        <v>25.433333333333334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6.6666666666666541E-2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1.4560219778561043</v>
      </c>
    </row>
    <row r="167" spans="2:15" ht="13.5" thickBot="1" x14ac:dyDescent="0.25">
      <c r="B167" s="181"/>
      <c r="C167" s="201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0.95125021243224672</v>
      </c>
    </row>
    <row r="168" spans="2:15" x14ac:dyDescent="0.2">
      <c r="B168" s="77">
        <v>1</v>
      </c>
      <c r="C168" s="104">
        <v>2.6</v>
      </c>
      <c r="D168" s="109"/>
      <c r="E168" s="87" t="s">
        <v>10</v>
      </c>
      <c r="F168" s="108">
        <f>MAX(C168:C176)</f>
        <v>2.8</v>
      </c>
      <c r="G168" s="108"/>
      <c r="H168" s="108"/>
      <c r="I168" s="108"/>
      <c r="K168" s="77">
        <v>1</v>
      </c>
      <c r="L168" s="112">
        <v>25.9</v>
      </c>
      <c r="M168" s="109"/>
      <c r="N168" s="87" t="s">
        <v>10</v>
      </c>
      <c r="O168" s="108">
        <f>MAX(L168:L176)</f>
        <v>28.6</v>
      </c>
    </row>
    <row r="169" spans="2:15" x14ac:dyDescent="0.2">
      <c r="B169" s="77">
        <v>5</v>
      </c>
      <c r="C169" s="103">
        <v>2.7</v>
      </c>
      <c r="D169" s="109"/>
      <c r="E169" s="87" t="s">
        <v>11</v>
      </c>
      <c r="F169" s="108">
        <f>MIN(C168:C176)</f>
        <v>2.6</v>
      </c>
      <c r="G169" s="108"/>
      <c r="H169" s="108"/>
      <c r="I169" s="108"/>
      <c r="K169" s="77">
        <v>5</v>
      </c>
      <c r="L169" s="110">
        <v>28.6</v>
      </c>
      <c r="M169" s="109"/>
      <c r="N169" s="87" t="s">
        <v>11</v>
      </c>
      <c r="O169" s="108">
        <f>MIN(L168:L176)</f>
        <v>23.4</v>
      </c>
    </row>
    <row r="170" spans="2:15" ht="13.5" thickBot="1" x14ac:dyDescent="0.25">
      <c r="B170" s="77">
        <v>7</v>
      </c>
      <c r="C170" s="103">
        <v>2.7</v>
      </c>
      <c r="D170" s="109"/>
      <c r="E170" s="89" t="s">
        <v>12</v>
      </c>
      <c r="F170" s="111">
        <f>F168-F169</f>
        <v>0.19999999999999973</v>
      </c>
      <c r="G170" s="108"/>
      <c r="H170" s="108"/>
      <c r="I170" s="108"/>
      <c r="K170" s="77">
        <v>7</v>
      </c>
      <c r="L170" s="110">
        <v>24.7</v>
      </c>
      <c r="M170" s="109"/>
      <c r="N170" s="89" t="s">
        <v>12</v>
      </c>
      <c r="O170" s="111">
        <f>O168-O169</f>
        <v>5.2000000000000028</v>
      </c>
    </row>
    <row r="171" spans="2:15" x14ac:dyDescent="0.2">
      <c r="B171" s="77">
        <v>8</v>
      </c>
      <c r="C171" s="103">
        <v>2.7</v>
      </c>
      <c r="D171" s="109"/>
      <c r="E171" s="87"/>
      <c r="F171" s="108"/>
      <c r="G171" s="108"/>
      <c r="H171" s="108"/>
      <c r="I171" s="108"/>
      <c r="K171" s="77">
        <v>8</v>
      </c>
      <c r="L171" s="110">
        <v>25</v>
      </c>
      <c r="M171" s="109"/>
      <c r="N171" s="87"/>
      <c r="O171" s="108"/>
    </row>
    <row r="172" spans="2:15" x14ac:dyDescent="0.2">
      <c r="B172" s="77">
        <v>12</v>
      </c>
      <c r="C172" s="103">
        <v>2.7</v>
      </c>
      <c r="D172" s="109"/>
      <c r="E172" s="87"/>
      <c r="F172" s="108"/>
      <c r="G172" s="108"/>
      <c r="H172" s="108"/>
      <c r="I172" s="108"/>
      <c r="K172" s="77">
        <v>12</v>
      </c>
      <c r="L172" s="110">
        <v>24.7</v>
      </c>
      <c r="M172" s="109"/>
      <c r="N172" s="87"/>
      <c r="O172" s="108"/>
    </row>
    <row r="173" spans="2:15" x14ac:dyDescent="0.2">
      <c r="B173" s="77">
        <v>13</v>
      </c>
      <c r="C173" s="103">
        <v>2.7</v>
      </c>
      <c r="D173" s="109"/>
      <c r="E173" s="87"/>
      <c r="F173" s="108"/>
      <c r="G173" s="108"/>
      <c r="H173" s="108"/>
      <c r="I173" s="108"/>
      <c r="K173" s="77">
        <v>13</v>
      </c>
      <c r="L173" s="110">
        <v>24.7</v>
      </c>
      <c r="M173" s="109"/>
      <c r="N173" s="87"/>
      <c r="O173" s="108"/>
    </row>
    <row r="174" spans="2:15" x14ac:dyDescent="0.2">
      <c r="B174" s="77">
        <v>15</v>
      </c>
      <c r="C174" s="103">
        <v>2.8</v>
      </c>
      <c r="D174" s="109"/>
      <c r="E174" s="87"/>
      <c r="F174" s="108"/>
      <c r="G174" s="108"/>
      <c r="H174" s="108"/>
      <c r="I174" s="108"/>
      <c r="K174" s="77">
        <v>15</v>
      </c>
      <c r="L174" s="110">
        <v>26.3</v>
      </c>
      <c r="M174" s="109"/>
      <c r="N174" s="87"/>
      <c r="O174" s="108"/>
    </row>
    <row r="175" spans="2:15" x14ac:dyDescent="0.2">
      <c r="B175" s="77">
        <v>25</v>
      </c>
      <c r="C175" s="103">
        <v>2.8</v>
      </c>
      <c r="D175" s="109"/>
      <c r="E175" s="87"/>
      <c r="F175" s="108"/>
      <c r="G175" s="108"/>
      <c r="H175" s="108"/>
      <c r="I175" s="108"/>
      <c r="K175" s="77">
        <v>25</v>
      </c>
      <c r="L175" s="110">
        <v>23.4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2.8</v>
      </c>
      <c r="D176" s="109"/>
      <c r="E176" s="87"/>
      <c r="F176" s="108"/>
      <c r="G176" s="108"/>
      <c r="H176" s="108"/>
      <c r="I176" s="108"/>
      <c r="K176" s="77">
        <v>27</v>
      </c>
      <c r="L176" s="110">
        <v>25.6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f>COUNTIF(C168:C176,"&gt;0")</f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2.7222222222222223</v>
      </c>
      <c r="D178" s="102"/>
      <c r="K178" s="73" t="s">
        <v>1</v>
      </c>
      <c r="L178" s="104">
        <f>AVERAGE(L168:L176)</f>
        <v>25.433333333333334</v>
      </c>
      <c r="M178" s="102"/>
    </row>
    <row r="179" spans="2:15" x14ac:dyDescent="0.2">
      <c r="B179" s="71" t="s">
        <v>2</v>
      </c>
      <c r="C179" s="103">
        <f>STDEV(C168:C176)</f>
        <v>6.6666666666666541E-2</v>
      </c>
      <c r="D179" s="102"/>
      <c r="K179" s="71" t="s">
        <v>2</v>
      </c>
      <c r="L179" s="103">
        <f>STDEV(L168:L176)</f>
        <v>1.4560219778561043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0.95125021243224672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137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15</v>
      </c>
      <c r="C185" s="91" t="s">
        <v>53</v>
      </c>
      <c r="D185" s="115"/>
      <c r="E185" s="90" t="s">
        <v>1</v>
      </c>
      <c r="F185" s="113">
        <f>C198</f>
        <v>2.7333333333333334</v>
      </c>
      <c r="G185" s="113"/>
      <c r="H185" s="113"/>
      <c r="I185" s="113"/>
      <c r="K185" s="116" t="s">
        <v>19</v>
      </c>
      <c r="L185" s="91" t="s">
        <v>53</v>
      </c>
      <c r="M185" s="115"/>
      <c r="N185" s="90" t="s">
        <v>1</v>
      </c>
      <c r="O185" s="113">
        <f>L198</f>
        <v>21.177777777777777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0.13228756555322943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2.077725786634137</v>
      </c>
    </row>
    <row r="187" spans="2:15" ht="13.5" thickBot="1" x14ac:dyDescent="0.25">
      <c r="B187" s="181"/>
      <c r="C187" s="201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1.3574225705176868</v>
      </c>
    </row>
    <row r="188" spans="2:15" x14ac:dyDescent="0.2">
      <c r="B188" s="77">
        <v>2</v>
      </c>
      <c r="C188" s="104">
        <v>2.8</v>
      </c>
      <c r="D188" s="109"/>
      <c r="E188" s="87" t="s">
        <v>10</v>
      </c>
      <c r="F188" s="108">
        <f>MAX(C188:C196)</f>
        <v>2.8</v>
      </c>
      <c r="G188" s="108"/>
      <c r="H188" s="108"/>
      <c r="I188" s="108"/>
      <c r="K188" s="77">
        <v>2</v>
      </c>
      <c r="L188" s="112">
        <v>23.5</v>
      </c>
      <c r="M188" s="109"/>
      <c r="N188" s="87" t="s">
        <v>10</v>
      </c>
      <c r="O188" s="108">
        <f>MAX(L188:L196)</f>
        <v>24.9</v>
      </c>
    </row>
    <row r="189" spans="2:15" x14ac:dyDescent="0.2">
      <c r="B189" s="77">
        <v>6</v>
      </c>
      <c r="C189" s="103">
        <v>2.8</v>
      </c>
      <c r="D189" s="109"/>
      <c r="E189" s="87" t="s">
        <v>11</v>
      </c>
      <c r="F189" s="108">
        <f>MIN(C188:C196)</f>
        <v>2.5</v>
      </c>
      <c r="G189" s="108"/>
      <c r="H189" s="108"/>
      <c r="I189" s="108"/>
      <c r="K189" s="77">
        <v>6</v>
      </c>
      <c r="L189" s="110">
        <v>22.9</v>
      </c>
      <c r="M189" s="109"/>
      <c r="N189" s="87" t="s">
        <v>11</v>
      </c>
      <c r="O189" s="108">
        <f>MIN(L188:L196)</f>
        <v>19.3</v>
      </c>
    </row>
    <row r="190" spans="2:15" ht="13.5" thickBot="1" x14ac:dyDescent="0.25">
      <c r="B190" s="77">
        <v>18</v>
      </c>
      <c r="C190" s="103">
        <v>2.8</v>
      </c>
      <c r="D190" s="109"/>
      <c r="E190" s="89" t="s">
        <v>12</v>
      </c>
      <c r="F190" s="111">
        <f>F188-F189</f>
        <v>0.29999999999999982</v>
      </c>
      <c r="G190" s="108"/>
      <c r="H190" s="108"/>
      <c r="I190" s="108"/>
      <c r="K190" s="77">
        <v>18</v>
      </c>
      <c r="L190" s="110">
        <v>20.399999999999999</v>
      </c>
      <c r="M190" s="109"/>
      <c r="N190" s="89" t="s">
        <v>12</v>
      </c>
      <c r="O190" s="111">
        <f>O188-O189</f>
        <v>5.5999999999999979</v>
      </c>
    </row>
    <row r="191" spans="2:15" x14ac:dyDescent="0.2">
      <c r="B191" s="77">
        <v>20</v>
      </c>
      <c r="C191" s="103">
        <v>2.8</v>
      </c>
      <c r="D191" s="109"/>
      <c r="E191" s="87"/>
      <c r="F191" s="108"/>
      <c r="G191" s="108"/>
      <c r="H191" s="108"/>
      <c r="I191" s="108"/>
      <c r="K191" s="77">
        <v>20</v>
      </c>
      <c r="L191" s="110">
        <v>19.3</v>
      </c>
      <c r="M191" s="109"/>
      <c r="N191" s="87"/>
      <c r="O191" s="108"/>
    </row>
    <row r="192" spans="2:15" x14ac:dyDescent="0.2">
      <c r="B192" s="77">
        <v>24</v>
      </c>
      <c r="C192" s="103">
        <v>2.8</v>
      </c>
      <c r="D192" s="109"/>
      <c r="E192" s="87"/>
      <c r="F192" s="108"/>
      <c r="G192" s="108"/>
      <c r="H192" s="108"/>
      <c r="I192" s="108"/>
      <c r="K192" s="77">
        <v>24</v>
      </c>
      <c r="L192" s="110">
        <v>24.9</v>
      </c>
      <c r="M192" s="109"/>
      <c r="N192" s="87"/>
      <c r="O192" s="108"/>
    </row>
    <row r="193" spans="2:15" x14ac:dyDescent="0.2">
      <c r="B193" s="77">
        <v>25</v>
      </c>
      <c r="C193" s="103">
        <v>2.8</v>
      </c>
      <c r="D193" s="109"/>
      <c r="E193" s="87"/>
      <c r="F193" s="108"/>
      <c r="G193" s="108"/>
      <c r="H193" s="108"/>
      <c r="I193" s="108"/>
      <c r="K193" s="77">
        <v>25</v>
      </c>
      <c r="L193" s="110">
        <v>21</v>
      </c>
      <c r="M193" s="109"/>
      <c r="N193" s="87"/>
      <c r="O193" s="108"/>
    </row>
    <row r="194" spans="2:15" x14ac:dyDescent="0.2">
      <c r="B194" s="77">
        <v>26</v>
      </c>
      <c r="C194" s="103">
        <v>2.8</v>
      </c>
      <c r="D194" s="109"/>
      <c r="E194" s="87"/>
      <c r="F194" s="108"/>
      <c r="G194" s="108"/>
      <c r="H194" s="108"/>
      <c r="I194" s="108"/>
      <c r="K194" s="77">
        <v>26</v>
      </c>
      <c r="L194" s="110">
        <v>19.5</v>
      </c>
      <c r="M194" s="109"/>
      <c r="N194" s="87"/>
      <c r="O194" s="108"/>
    </row>
    <row r="195" spans="2:15" x14ac:dyDescent="0.2">
      <c r="B195" s="77">
        <v>30</v>
      </c>
      <c r="C195" s="103">
        <v>2.5</v>
      </c>
      <c r="D195" s="109"/>
      <c r="E195" s="87"/>
      <c r="F195" s="108"/>
      <c r="G195" s="108"/>
      <c r="H195" s="108"/>
      <c r="I195" s="108"/>
      <c r="K195" s="77">
        <v>30</v>
      </c>
      <c r="L195" s="110">
        <v>19.7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2.5</v>
      </c>
      <c r="D196" s="109"/>
      <c r="E196" s="87"/>
      <c r="F196" s="108"/>
      <c r="G196" s="108"/>
      <c r="H196" s="108"/>
      <c r="I196" s="108"/>
      <c r="K196" s="77">
        <v>31</v>
      </c>
      <c r="L196" s="110">
        <v>19.399999999999999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f>COUNTIF(C188:C196,"&gt;0")</f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2.7333333333333334</v>
      </c>
      <c r="D198" s="102"/>
      <c r="K198" s="73" t="s">
        <v>1</v>
      </c>
      <c r="L198" s="104">
        <f>AVERAGE(L188:L196)</f>
        <v>21.177777777777777</v>
      </c>
      <c r="M198" s="102"/>
    </row>
    <row r="199" spans="2:15" x14ac:dyDescent="0.2">
      <c r="B199" s="71" t="s">
        <v>2</v>
      </c>
      <c r="C199" s="103">
        <f>STDEV(C188:C196)</f>
        <v>0.13228756555322943</v>
      </c>
      <c r="D199" s="102"/>
      <c r="K199" s="71" t="s">
        <v>2</v>
      </c>
      <c r="L199" s="103">
        <f>STDEV(L188:L196)</f>
        <v>2.077725786634137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1.3574225705176868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136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15</v>
      </c>
      <c r="C205" s="91" t="s">
        <v>52</v>
      </c>
      <c r="D205" s="115"/>
      <c r="E205" s="90" t="s">
        <v>1</v>
      </c>
      <c r="F205" s="113">
        <f>C223</f>
        <v>2.4285714285714284</v>
      </c>
      <c r="G205" s="113"/>
      <c r="H205" s="113"/>
      <c r="I205" s="113"/>
      <c r="K205" s="116" t="s">
        <v>19</v>
      </c>
      <c r="L205" s="91" t="s">
        <v>52</v>
      </c>
      <c r="M205" s="115"/>
      <c r="N205" s="90" t="s">
        <v>1</v>
      </c>
      <c r="O205" s="113">
        <f>L223</f>
        <v>18.592857142857149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0.19778998741311227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1.1512296340564163</v>
      </c>
    </row>
    <row r="207" spans="2:15" ht="13.5" thickBot="1" x14ac:dyDescent="0.25">
      <c r="B207" s="181"/>
      <c r="C207" s="201"/>
      <c r="D207" s="105"/>
      <c r="E207" s="87" t="s">
        <v>3</v>
      </c>
      <c r="F207" s="113">
        <f>C225</f>
        <v>0.10360682760603376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0.60303987977671136</v>
      </c>
    </row>
    <row r="208" spans="2:15" x14ac:dyDescent="0.2">
      <c r="B208" s="77">
        <v>2</v>
      </c>
      <c r="C208" s="104">
        <v>2.6</v>
      </c>
      <c r="D208" s="109"/>
      <c r="E208" s="87" t="s">
        <v>10</v>
      </c>
      <c r="F208" s="108">
        <f>MAX(C208:C221)</f>
        <v>2.6</v>
      </c>
      <c r="G208" s="108"/>
      <c r="H208" s="108"/>
      <c r="I208" s="108"/>
      <c r="K208" s="77">
        <v>2</v>
      </c>
      <c r="L208" s="112">
        <v>18.399999999999999</v>
      </c>
      <c r="M208" s="109"/>
      <c r="N208" s="87" t="s">
        <v>10</v>
      </c>
      <c r="O208" s="108">
        <f>MAX(L208:L221)</f>
        <v>21</v>
      </c>
    </row>
    <row r="209" spans="2:15" x14ac:dyDescent="0.2">
      <c r="B209" s="77">
        <v>3</v>
      </c>
      <c r="C209" s="103">
        <v>2.6</v>
      </c>
      <c r="D209" s="109"/>
      <c r="E209" s="87" t="s">
        <v>11</v>
      </c>
      <c r="F209" s="108">
        <f>MIN(C208:C221)</f>
        <v>2.1</v>
      </c>
      <c r="G209" s="108"/>
      <c r="H209" s="108"/>
      <c r="I209" s="108"/>
      <c r="K209" s="77">
        <v>3</v>
      </c>
      <c r="L209" s="110">
        <v>17.2</v>
      </c>
      <c r="M209" s="109"/>
      <c r="N209" s="87" t="s">
        <v>11</v>
      </c>
      <c r="O209" s="108">
        <f>MIN(L208:L221)</f>
        <v>16.8</v>
      </c>
    </row>
    <row r="210" spans="2:15" ht="13.5" thickBot="1" x14ac:dyDescent="0.25">
      <c r="B210" s="77">
        <v>8</v>
      </c>
      <c r="C210" s="103">
        <v>2.6</v>
      </c>
      <c r="D210" s="109"/>
      <c r="E210" s="89" t="s">
        <v>12</v>
      </c>
      <c r="F210" s="111">
        <f>F208-F209</f>
        <v>0.5</v>
      </c>
      <c r="G210" s="108"/>
      <c r="H210" s="108"/>
      <c r="I210" s="108"/>
      <c r="K210" s="77">
        <v>8</v>
      </c>
      <c r="L210" s="110">
        <v>17.399999999999999</v>
      </c>
      <c r="M210" s="109"/>
      <c r="N210" s="89" t="s">
        <v>12</v>
      </c>
      <c r="O210" s="111">
        <f>O208-O209</f>
        <v>4.1999999999999993</v>
      </c>
    </row>
    <row r="211" spans="2:15" x14ac:dyDescent="0.2">
      <c r="B211" s="77">
        <v>9</v>
      </c>
      <c r="C211" s="103">
        <v>2.6</v>
      </c>
      <c r="D211" s="109"/>
      <c r="E211" s="87"/>
      <c r="F211" s="108"/>
      <c r="G211" s="108"/>
      <c r="H211" s="108"/>
      <c r="I211" s="108"/>
      <c r="K211" s="77">
        <v>9</v>
      </c>
      <c r="L211" s="110">
        <v>16.8</v>
      </c>
      <c r="M211" s="109"/>
      <c r="N211" s="87"/>
      <c r="O211" s="108"/>
    </row>
    <row r="212" spans="2:15" x14ac:dyDescent="0.2">
      <c r="B212" s="77">
        <v>10</v>
      </c>
      <c r="C212" s="103">
        <v>2.6</v>
      </c>
      <c r="D212" s="109"/>
      <c r="E212" s="87"/>
      <c r="F212" s="108"/>
      <c r="G212" s="108"/>
      <c r="H212" s="108"/>
      <c r="I212" s="108"/>
      <c r="K212" s="77">
        <v>10</v>
      </c>
      <c r="L212" s="110">
        <v>19.7</v>
      </c>
      <c r="M212" s="109"/>
      <c r="N212" s="87"/>
      <c r="O212" s="108"/>
    </row>
    <row r="213" spans="2:15" x14ac:dyDescent="0.2">
      <c r="B213" s="77">
        <v>13</v>
      </c>
      <c r="C213" s="103">
        <v>2.6</v>
      </c>
      <c r="D213" s="109"/>
      <c r="E213" s="87"/>
      <c r="F213" s="108"/>
      <c r="G213" s="108"/>
      <c r="H213" s="108"/>
      <c r="I213" s="108"/>
      <c r="K213" s="77">
        <v>13</v>
      </c>
      <c r="L213" s="110">
        <v>17.8</v>
      </c>
      <c r="M213" s="109"/>
      <c r="N213" s="87"/>
      <c r="O213" s="108"/>
    </row>
    <row r="214" spans="2:15" x14ac:dyDescent="0.2">
      <c r="B214" s="77">
        <v>14</v>
      </c>
      <c r="C214" s="103">
        <v>2.5</v>
      </c>
      <c r="D214" s="109"/>
      <c r="E214" s="87"/>
      <c r="F214" s="108"/>
      <c r="G214" s="108"/>
      <c r="H214" s="108"/>
      <c r="I214" s="108"/>
      <c r="K214" s="77">
        <v>14</v>
      </c>
      <c r="L214" s="110">
        <v>19.2</v>
      </c>
      <c r="M214" s="109"/>
      <c r="N214" s="87"/>
      <c r="O214" s="108"/>
    </row>
    <row r="215" spans="2:15" x14ac:dyDescent="0.2">
      <c r="B215" s="77">
        <v>16</v>
      </c>
      <c r="C215" s="103">
        <v>2.5</v>
      </c>
      <c r="D215" s="109"/>
      <c r="E215" s="87"/>
      <c r="F215" s="108"/>
      <c r="G215" s="108"/>
      <c r="H215" s="108"/>
      <c r="I215" s="108"/>
      <c r="K215" s="77">
        <v>16</v>
      </c>
      <c r="L215" s="110">
        <v>19.399999999999999</v>
      </c>
      <c r="M215" s="109"/>
      <c r="N215" s="87"/>
      <c r="O215" s="108"/>
    </row>
    <row r="216" spans="2:15" x14ac:dyDescent="0.2">
      <c r="B216" s="77">
        <v>17</v>
      </c>
      <c r="C216" s="103">
        <v>2.5</v>
      </c>
      <c r="D216" s="109"/>
      <c r="E216" s="87"/>
      <c r="F216" s="108"/>
      <c r="G216" s="108"/>
      <c r="H216" s="108"/>
      <c r="I216" s="108"/>
      <c r="K216" s="77">
        <v>17</v>
      </c>
      <c r="L216" s="110">
        <v>19.8</v>
      </c>
      <c r="M216" s="109"/>
      <c r="N216" s="87"/>
      <c r="O216" s="108"/>
    </row>
    <row r="217" spans="2:15" x14ac:dyDescent="0.2">
      <c r="B217" s="77">
        <v>20</v>
      </c>
      <c r="C217" s="103">
        <v>2.2000000000000002</v>
      </c>
      <c r="D217" s="109"/>
      <c r="E217" s="87"/>
      <c r="F217" s="108"/>
      <c r="G217" s="108"/>
      <c r="H217" s="108"/>
      <c r="I217" s="108"/>
      <c r="K217" s="77">
        <v>20</v>
      </c>
      <c r="L217" s="110">
        <v>21</v>
      </c>
      <c r="M217" s="109"/>
      <c r="N217" s="87"/>
      <c r="O217" s="108"/>
    </row>
    <row r="218" spans="2:15" x14ac:dyDescent="0.2">
      <c r="B218" s="77">
        <v>21</v>
      </c>
      <c r="C218" s="103">
        <v>2.2000000000000002</v>
      </c>
      <c r="D218" s="109"/>
      <c r="E218" s="87"/>
      <c r="F218" s="108"/>
      <c r="G218" s="108"/>
      <c r="H218" s="108"/>
      <c r="I218" s="108"/>
      <c r="K218" s="77">
        <v>21</v>
      </c>
      <c r="L218" s="110">
        <v>18.5</v>
      </c>
      <c r="M218" s="109"/>
      <c r="N218" s="87"/>
      <c r="O218" s="108"/>
    </row>
    <row r="219" spans="2:15" x14ac:dyDescent="0.2">
      <c r="B219" s="77">
        <v>27</v>
      </c>
      <c r="C219" s="103">
        <v>2.1</v>
      </c>
      <c r="D219" s="109"/>
      <c r="E219" s="87"/>
      <c r="F219" s="108"/>
      <c r="G219" s="108"/>
      <c r="H219" s="108"/>
      <c r="I219" s="108"/>
      <c r="K219" s="77">
        <v>27</v>
      </c>
      <c r="L219" s="110">
        <v>18.8</v>
      </c>
      <c r="M219" s="109"/>
      <c r="N219" s="87"/>
      <c r="O219" s="108"/>
    </row>
    <row r="220" spans="2:15" x14ac:dyDescent="0.2">
      <c r="B220" s="77">
        <v>28</v>
      </c>
      <c r="C220" s="103">
        <v>2.2000000000000002</v>
      </c>
      <c r="D220" s="109"/>
      <c r="E220" s="87"/>
      <c r="F220" s="108"/>
      <c r="G220" s="108"/>
      <c r="H220" s="108"/>
      <c r="I220" s="108"/>
      <c r="K220" s="77">
        <v>28</v>
      </c>
      <c r="L220" s="110">
        <v>18.3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2.2000000000000002</v>
      </c>
      <c r="D221" s="109"/>
      <c r="E221" s="87"/>
      <c r="F221" s="108"/>
      <c r="G221" s="108"/>
      <c r="H221" s="108"/>
      <c r="I221" s="108"/>
      <c r="K221" s="77">
        <v>29</v>
      </c>
      <c r="L221" s="110">
        <v>18</v>
      </c>
      <c r="M221" s="109"/>
      <c r="N221" s="87"/>
      <c r="O221" s="108"/>
    </row>
    <row r="222" spans="2:15" ht="13.5" thickBot="1" x14ac:dyDescent="0.25">
      <c r="B222" s="75" t="s">
        <v>0</v>
      </c>
      <c r="C222" s="107">
        <f>COUNTIF(C208:C221,"&gt;0")</f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2.4285714285714284</v>
      </c>
      <c r="D223" s="102"/>
      <c r="K223" s="73" t="s">
        <v>1</v>
      </c>
      <c r="L223" s="104">
        <f>AVERAGE(L208:L221)</f>
        <v>18.592857142857149</v>
      </c>
      <c r="M223" s="102"/>
    </row>
    <row r="224" spans="2:15" x14ac:dyDescent="0.2">
      <c r="B224" s="71" t="s">
        <v>2</v>
      </c>
      <c r="C224" s="103">
        <f>STDEV(C208:C221)</f>
        <v>0.19778998741311227</v>
      </c>
      <c r="D224" s="102"/>
      <c r="K224" s="71" t="s">
        <v>2</v>
      </c>
      <c r="L224" s="103">
        <f>STDEV(L208:L221)</f>
        <v>1.1512296340564163</v>
      </c>
      <c r="M224" s="102"/>
    </row>
    <row r="225" spans="2:15" ht="13.5" thickBot="1" x14ac:dyDescent="0.25">
      <c r="B225" s="69" t="s">
        <v>3</v>
      </c>
      <c r="C225" s="101">
        <f>CONFIDENCE(0.05,C224,C222)</f>
        <v>0.10360682760603376</v>
      </c>
      <c r="D225" s="99"/>
      <c r="K225" s="69" t="s">
        <v>3</v>
      </c>
      <c r="L225" s="100">
        <f>CONFIDENCE(0.05,L224,L222)</f>
        <v>0.60303987977671136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135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15</v>
      </c>
      <c r="C230" s="91" t="s">
        <v>51</v>
      </c>
      <c r="D230" s="115"/>
      <c r="E230" s="90" t="s">
        <v>1</v>
      </c>
      <c r="F230" s="113">
        <f>C241</f>
        <v>0.67142857142857149</v>
      </c>
      <c r="G230" s="113"/>
      <c r="H230" s="113"/>
      <c r="I230" s="113"/>
      <c r="K230" s="116" t="s">
        <v>19</v>
      </c>
      <c r="L230" s="91" t="s">
        <v>51</v>
      </c>
      <c r="M230" s="115"/>
      <c r="N230" s="90" t="s">
        <v>1</v>
      </c>
      <c r="O230" s="113">
        <f>L241</f>
        <v>17.928571428571427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0.53763149000743904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1.2671678206592396</v>
      </c>
    </row>
    <row r="232" spans="2:15" ht="13.5" thickBot="1" x14ac:dyDescent="0.25">
      <c r="B232" s="181"/>
      <c r="C232" s="201"/>
      <c r="D232" s="105"/>
      <c r="E232" s="87" t="s">
        <v>3</v>
      </c>
      <c r="F232" s="113">
        <f>C243</f>
        <v>0.39827566293265321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0.93871380899396528</v>
      </c>
    </row>
    <row r="233" spans="2:15" x14ac:dyDescent="0.2">
      <c r="B233" s="77">
        <v>4</v>
      </c>
      <c r="C233" s="104">
        <v>1.5</v>
      </c>
      <c r="D233" s="109"/>
      <c r="E233" s="87" t="s">
        <v>10</v>
      </c>
      <c r="F233" s="108">
        <f>MAX(C233:C239)</f>
        <v>1.5</v>
      </c>
      <c r="G233" s="108"/>
      <c r="H233" s="108"/>
      <c r="I233" s="108"/>
      <c r="K233" s="77">
        <v>4</v>
      </c>
      <c r="L233" s="112">
        <v>17.399999999999999</v>
      </c>
      <c r="M233" s="109"/>
      <c r="N233" s="87" t="s">
        <v>10</v>
      </c>
      <c r="O233" s="108">
        <f>MAX(L233:L239)</f>
        <v>19.3</v>
      </c>
    </row>
    <row r="234" spans="2:15" x14ac:dyDescent="0.2">
      <c r="B234" s="77">
        <v>5</v>
      </c>
      <c r="C234" s="103">
        <v>1.4</v>
      </c>
      <c r="D234" s="109"/>
      <c r="E234" s="87" t="s">
        <v>11</v>
      </c>
      <c r="F234" s="108">
        <f>MIN(C233:C239)</f>
        <v>0.2</v>
      </c>
      <c r="G234" s="108"/>
      <c r="H234" s="108"/>
      <c r="I234" s="108"/>
      <c r="K234" s="77">
        <v>5</v>
      </c>
      <c r="L234" s="110">
        <v>18.8</v>
      </c>
      <c r="M234" s="109"/>
      <c r="N234" s="87" t="s">
        <v>11</v>
      </c>
      <c r="O234" s="108">
        <f>MIN(L233:L239)</f>
        <v>15.6</v>
      </c>
    </row>
    <row r="235" spans="2:15" ht="13.5" thickBot="1" x14ac:dyDescent="0.25">
      <c r="B235" s="77">
        <v>7</v>
      </c>
      <c r="C235" s="103">
        <v>0.2</v>
      </c>
      <c r="D235" s="109"/>
      <c r="E235" s="89" t="s">
        <v>12</v>
      </c>
      <c r="F235" s="111">
        <f>F233-F234</f>
        <v>1.3</v>
      </c>
      <c r="G235" s="108"/>
      <c r="H235" s="108"/>
      <c r="I235" s="108"/>
      <c r="K235" s="77">
        <v>7</v>
      </c>
      <c r="L235" s="110">
        <v>18.8</v>
      </c>
      <c r="M235" s="109"/>
      <c r="N235" s="89" t="s">
        <v>12</v>
      </c>
      <c r="O235" s="111">
        <f>O233-O234</f>
        <v>3.7000000000000011</v>
      </c>
    </row>
    <row r="236" spans="2:15" x14ac:dyDescent="0.2">
      <c r="B236" s="77">
        <v>14</v>
      </c>
      <c r="C236" s="103">
        <v>0.4</v>
      </c>
      <c r="D236" s="109"/>
      <c r="E236" s="87"/>
      <c r="F236" s="108"/>
      <c r="G236" s="108"/>
      <c r="H236" s="108"/>
      <c r="I236" s="108"/>
      <c r="K236" s="77">
        <v>14</v>
      </c>
      <c r="L236" s="110">
        <v>18.3</v>
      </c>
      <c r="M236" s="109"/>
      <c r="N236" s="87"/>
      <c r="O236" s="108"/>
    </row>
    <row r="237" spans="2:15" x14ac:dyDescent="0.2">
      <c r="B237" s="77">
        <v>15</v>
      </c>
      <c r="C237" s="103">
        <v>0.4</v>
      </c>
      <c r="D237" s="109"/>
      <c r="E237" s="87"/>
      <c r="F237" s="108"/>
      <c r="G237" s="108"/>
      <c r="H237" s="108"/>
      <c r="I237" s="108"/>
      <c r="K237" s="77">
        <v>15</v>
      </c>
      <c r="L237" s="110">
        <v>17.3</v>
      </c>
      <c r="M237" s="109"/>
      <c r="N237" s="87"/>
      <c r="O237" s="108"/>
    </row>
    <row r="238" spans="2:15" x14ac:dyDescent="0.2">
      <c r="B238" s="77">
        <v>22</v>
      </c>
      <c r="C238" s="103">
        <v>0.4</v>
      </c>
      <c r="D238" s="109"/>
      <c r="E238" s="87"/>
      <c r="F238" s="108"/>
      <c r="G238" s="108"/>
      <c r="H238" s="108"/>
      <c r="I238" s="108"/>
      <c r="K238" s="77">
        <v>22</v>
      </c>
      <c r="L238" s="110">
        <v>19.3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0.4</v>
      </c>
      <c r="D239" s="109"/>
      <c r="E239" s="87"/>
      <c r="F239" s="108"/>
      <c r="G239" s="108"/>
      <c r="H239" s="108"/>
      <c r="I239" s="108"/>
      <c r="K239" s="77">
        <v>29</v>
      </c>
      <c r="L239" s="110">
        <v>15.6</v>
      </c>
      <c r="M239" s="109"/>
      <c r="N239" s="87"/>
      <c r="O239" s="108"/>
    </row>
    <row r="240" spans="2:15" ht="13.5" thickBot="1" x14ac:dyDescent="0.25">
      <c r="B240" s="75" t="s">
        <v>0</v>
      </c>
      <c r="C240" s="107">
        <f>COUNTIF(C233:C239,"&gt;0")</f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0.67142857142857149</v>
      </c>
      <c r="D241" s="102"/>
      <c r="K241" s="73" t="s">
        <v>1</v>
      </c>
      <c r="L241" s="104">
        <f>AVERAGE(L233:L239)</f>
        <v>17.928571428571427</v>
      </c>
      <c r="M241" s="102"/>
    </row>
    <row r="242" spans="2:13" x14ac:dyDescent="0.2">
      <c r="B242" s="71" t="s">
        <v>2</v>
      </c>
      <c r="C242" s="103">
        <f>STDEV(C233:C239)</f>
        <v>0.53763149000743904</v>
      </c>
      <c r="D242" s="102"/>
      <c r="K242" s="71" t="s">
        <v>2</v>
      </c>
      <c r="L242" s="103">
        <f>STDEV(L233:L239)</f>
        <v>1.2671678206592396</v>
      </c>
      <c r="M242" s="102"/>
    </row>
    <row r="243" spans="2:13" ht="13.5" thickBot="1" x14ac:dyDescent="0.25">
      <c r="B243" s="69" t="s">
        <v>3</v>
      </c>
      <c r="C243" s="101">
        <f>CONFIDENCE(0.05,C242,C240)</f>
        <v>0.39827566293265321</v>
      </c>
      <c r="D243" s="99"/>
      <c r="K243" s="69" t="s">
        <v>3</v>
      </c>
      <c r="L243" s="100">
        <f>CONFIDENCE(0.05,L242,L240)</f>
        <v>0.93871380899396528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B99:B100"/>
    <mergeCell ref="C99:C100"/>
    <mergeCell ref="K99:K100"/>
    <mergeCell ref="L99:L100"/>
    <mergeCell ref="B96:B97"/>
    <mergeCell ref="C96:C97"/>
    <mergeCell ref="K96:K97"/>
    <mergeCell ref="L96:L97"/>
    <mergeCell ref="B5:B6"/>
    <mergeCell ref="C5:C6"/>
    <mergeCell ref="K5:K6"/>
    <mergeCell ref="L5:L6"/>
    <mergeCell ref="B2:B3"/>
    <mergeCell ref="C2:C3"/>
    <mergeCell ref="K2:K3"/>
    <mergeCell ref="L2:L3"/>
    <mergeCell ref="B26:B27"/>
    <mergeCell ref="C26:C27"/>
    <mergeCell ref="K26:K27"/>
    <mergeCell ref="L26:L27"/>
    <mergeCell ref="B23:B24"/>
    <mergeCell ref="C23:C24"/>
    <mergeCell ref="K23:K24"/>
    <mergeCell ref="L23:L24"/>
    <mergeCell ref="B41:B42"/>
    <mergeCell ref="C41:C42"/>
    <mergeCell ref="K41:K42"/>
    <mergeCell ref="L41:L42"/>
    <mergeCell ref="B38:B39"/>
    <mergeCell ref="C38:C39"/>
    <mergeCell ref="K38:K39"/>
    <mergeCell ref="L38:L39"/>
    <mergeCell ref="B57:B58"/>
    <mergeCell ref="C57:C58"/>
    <mergeCell ref="K57:K58"/>
    <mergeCell ref="L57:L58"/>
    <mergeCell ref="B54:B55"/>
    <mergeCell ref="C54:C55"/>
    <mergeCell ref="K54:K55"/>
    <mergeCell ref="L54:L55"/>
    <mergeCell ref="B80:B81"/>
    <mergeCell ref="C80:C81"/>
    <mergeCell ref="K80:K81"/>
    <mergeCell ref="L80:L81"/>
    <mergeCell ref="B77:B78"/>
    <mergeCell ref="C77:C78"/>
    <mergeCell ref="K77:K78"/>
    <mergeCell ref="L77:L78"/>
    <mergeCell ref="B148:B149"/>
    <mergeCell ref="C148:C149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09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158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23</v>
      </c>
      <c r="C4" s="91" t="s">
        <v>106</v>
      </c>
      <c r="D4" s="115"/>
      <c r="E4" s="90" t="s">
        <v>1</v>
      </c>
      <c r="F4" s="113">
        <f>C12</f>
        <v>5.3275000000000006</v>
      </c>
      <c r="G4" s="113"/>
      <c r="H4" s="113"/>
      <c r="I4" s="113"/>
      <c r="K4" s="116" t="s">
        <v>20</v>
      </c>
      <c r="L4" s="91" t="s">
        <v>106</v>
      </c>
      <c r="M4" s="115"/>
      <c r="N4" s="90" t="s">
        <v>1</v>
      </c>
      <c r="O4" s="113">
        <f>L12</f>
        <v>14.55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0.20998015779274654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0.4654746681256311</v>
      </c>
    </row>
    <row r="6" spans="2:15" ht="13.5" thickBot="1" x14ac:dyDescent="0.25">
      <c r="B6" s="181"/>
      <c r="C6" s="201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0.45615679262098552</v>
      </c>
    </row>
    <row r="7" spans="2:15" x14ac:dyDescent="0.2">
      <c r="B7" s="77">
        <v>9</v>
      </c>
      <c r="C7" s="112">
        <v>5.48</v>
      </c>
      <c r="D7" s="109"/>
      <c r="E7" s="87" t="s">
        <v>10</v>
      </c>
      <c r="F7" s="108">
        <f>MAX(C7:C10)</f>
        <v>5.5</v>
      </c>
      <c r="G7" s="108"/>
      <c r="H7" s="108"/>
      <c r="I7" s="108"/>
      <c r="K7" s="135">
        <v>9</v>
      </c>
      <c r="L7" s="112">
        <v>15.2</v>
      </c>
      <c r="M7" s="109"/>
      <c r="N7" s="87" t="s">
        <v>10</v>
      </c>
      <c r="O7" s="108">
        <f>MAX(L7:L10)</f>
        <v>15.2</v>
      </c>
    </row>
    <row r="8" spans="2:15" x14ac:dyDescent="0.2">
      <c r="B8" s="77">
        <v>12</v>
      </c>
      <c r="C8" s="110">
        <v>5.5</v>
      </c>
      <c r="D8" s="109"/>
      <c r="E8" s="87" t="s">
        <v>11</v>
      </c>
      <c r="F8" s="108">
        <f>MIN(C7:C10)</f>
        <v>5.05</v>
      </c>
      <c r="G8" s="108"/>
      <c r="H8" s="108"/>
      <c r="I8" s="108"/>
      <c r="K8" s="133">
        <v>12</v>
      </c>
      <c r="L8" s="110">
        <v>14.5</v>
      </c>
      <c r="M8" s="109"/>
      <c r="N8" s="87" t="s">
        <v>11</v>
      </c>
      <c r="O8" s="108">
        <f>MIN(L7:L10)</f>
        <v>14.1</v>
      </c>
    </row>
    <row r="9" spans="2:15" ht="13.5" thickBot="1" x14ac:dyDescent="0.25">
      <c r="B9" s="77">
        <v>19</v>
      </c>
      <c r="C9" s="110">
        <v>5.28</v>
      </c>
      <c r="D9" s="109"/>
      <c r="E9" s="89" t="s">
        <v>12</v>
      </c>
      <c r="F9" s="111">
        <f>F7-F8</f>
        <v>0.45000000000000018</v>
      </c>
      <c r="G9" s="108"/>
      <c r="H9" s="108"/>
      <c r="I9" s="108"/>
      <c r="K9" s="133">
        <v>19</v>
      </c>
      <c r="L9" s="110">
        <v>14.4</v>
      </c>
      <c r="M9" s="109"/>
      <c r="N9" s="89" t="s">
        <v>12</v>
      </c>
      <c r="O9" s="111">
        <f>O7-O8</f>
        <v>1.0999999999999996</v>
      </c>
    </row>
    <row r="10" spans="2:15" ht="13.5" thickBot="1" x14ac:dyDescent="0.25">
      <c r="B10" s="77">
        <v>26</v>
      </c>
      <c r="C10" s="123">
        <v>5.05</v>
      </c>
      <c r="D10" s="109"/>
      <c r="K10" s="131">
        <v>26</v>
      </c>
      <c r="L10" s="110">
        <v>14.1</v>
      </c>
      <c r="M10" s="109"/>
    </row>
    <row r="11" spans="2:15" ht="13.5" thickBot="1" x14ac:dyDescent="0.25">
      <c r="B11" s="75" t="s">
        <v>0</v>
      </c>
      <c r="C11" s="107">
        <f>COUNTIF(C7:C10,"&gt;0")</f>
        <v>4</v>
      </c>
      <c r="D11" s="105"/>
      <c r="K11" s="75" t="s">
        <v>0</v>
      </c>
      <c r="L11" s="128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5.3275000000000006</v>
      </c>
      <c r="D12" s="102"/>
      <c r="K12" s="73" t="s">
        <v>1</v>
      </c>
      <c r="L12" s="104">
        <f>AVERAGE(L7:L10)</f>
        <v>14.55</v>
      </c>
      <c r="M12" s="102"/>
    </row>
    <row r="13" spans="2:15" x14ac:dyDescent="0.2">
      <c r="B13" s="71" t="s">
        <v>2</v>
      </c>
      <c r="C13" s="103">
        <f>STDEV(C7:C10)</f>
        <v>0.20998015779274654</v>
      </c>
      <c r="D13" s="102"/>
      <c r="K13" s="71" t="s">
        <v>2</v>
      </c>
      <c r="L13" s="103">
        <f>STDEV(L7:L10)</f>
        <v>0.4654746681256311</v>
      </c>
      <c r="M13" s="102"/>
    </row>
    <row r="14" spans="2:15" ht="13.5" thickBot="1" x14ac:dyDescent="0.25">
      <c r="B14" s="69" t="s">
        <v>3</v>
      </c>
      <c r="C14" s="101" t="e">
        <f>CONFIDENCE(0.05,C76,C74)</f>
        <v>#REF!</v>
      </c>
      <c r="D14" s="99"/>
      <c r="K14" s="69" t="s">
        <v>3</v>
      </c>
      <c r="L14" s="100">
        <f>CONFIDENCE(0.05,L13,L11)</f>
        <v>0.45615679262098552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157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23</v>
      </c>
      <c r="C25" s="91" t="s">
        <v>103</v>
      </c>
      <c r="D25" s="115"/>
      <c r="E25" s="90" t="s">
        <v>1</v>
      </c>
      <c r="F25" s="113">
        <f>C33</f>
        <v>4.6850000000000005</v>
      </c>
      <c r="G25" s="113"/>
      <c r="H25" s="113"/>
      <c r="I25" s="113"/>
      <c r="K25" s="116" t="s">
        <v>20</v>
      </c>
      <c r="L25" s="91" t="s">
        <v>102</v>
      </c>
      <c r="M25" s="115"/>
      <c r="N25" s="90" t="s">
        <v>1</v>
      </c>
      <c r="O25" s="113">
        <f>L33</f>
        <v>14.6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0.20091457554559514</v>
      </c>
      <c r="G26" s="113"/>
      <c r="H26" s="113"/>
      <c r="I26" s="113"/>
      <c r="K26" s="180" t="s">
        <v>8</v>
      </c>
      <c r="L26" s="199" t="s">
        <v>79</v>
      </c>
      <c r="M26" s="114"/>
      <c r="N26" s="87" t="s">
        <v>9</v>
      </c>
      <c r="O26" s="113">
        <f>L34</f>
        <v>0.33665016461206893</v>
      </c>
    </row>
    <row r="27" spans="2:15" ht="13.5" thickBot="1" x14ac:dyDescent="0.25">
      <c r="B27" s="181"/>
      <c r="C27" s="201"/>
      <c r="D27" s="105"/>
      <c r="E27" s="87" t="s">
        <v>3</v>
      </c>
      <c r="F27" s="113"/>
      <c r="G27" s="113"/>
      <c r="H27" s="113"/>
      <c r="I27" s="113"/>
      <c r="K27" s="181"/>
      <c r="L27" s="200"/>
      <c r="M27" s="105"/>
      <c r="N27" s="87" t="s">
        <v>3</v>
      </c>
      <c r="O27" s="113">
        <f>L35</f>
        <v>0.32991109901456778</v>
      </c>
    </row>
    <row r="28" spans="2:15" x14ac:dyDescent="0.2">
      <c r="B28" s="77">
        <v>7</v>
      </c>
      <c r="C28" s="112">
        <v>4.97</v>
      </c>
      <c r="D28" s="109"/>
      <c r="E28" s="87" t="s">
        <v>10</v>
      </c>
      <c r="F28" s="108">
        <f>MAX(C28:C31)</f>
        <v>4.97</v>
      </c>
      <c r="G28" s="108"/>
      <c r="H28" s="108"/>
      <c r="I28" s="108"/>
      <c r="K28" s="96">
        <v>7</v>
      </c>
      <c r="L28" s="112">
        <v>14.5</v>
      </c>
      <c r="M28" s="109"/>
      <c r="N28" s="87" t="s">
        <v>10</v>
      </c>
      <c r="O28" s="108">
        <f>MAX(L28:L31)</f>
        <v>15.1</v>
      </c>
    </row>
    <row r="29" spans="2:15" x14ac:dyDescent="0.2">
      <c r="B29" s="77">
        <v>13</v>
      </c>
      <c r="C29" s="110">
        <v>4.67</v>
      </c>
      <c r="D29" s="109"/>
      <c r="E29" s="87" t="s">
        <v>11</v>
      </c>
      <c r="F29" s="108">
        <f>MIN(C28:C31)</f>
        <v>4.51</v>
      </c>
      <c r="G29" s="108"/>
      <c r="H29" s="108"/>
      <c r="I29" s="108"/>
      <c r="K29" s="77">
        <v>13</v>
      </c>
      <c r="L29" s="110">
        <v>14.4</v>
      </c>
      <c r="M29" s="109"/>
      <c r="N29" s="87" t="s">
        <v>11</v>
      </c>
      <c r="O29" s="108">
        <f>MIN(L28:L31)</f>
        <v>14.4</v>
      </c>
    </row>
    <row r="30" spans="2:15" ht="13.5" thickBot="1" x14ac:dyDescent="0.25">
      <c r="B30" s="77">
        <v>14</v>
      </c>
      <c r="C30" s="110">
        <v>4.59</v>
      </c>
      <c r="D30" s="109"/>
      <c r="E30" s="89" t="s">
        <v>12</v>
      </c>
      <c r="F30" s="111">
        <f>F28-F29</f>
        <v>0.45999999999999996</v>
      </c>
      <c r="G30" s="108"/>
      <c r="H30" s="108"/>
      <c r="I30" s="108"/>
      <c r="K30" s="77">
        <v>14</v>
      </c>
      <c r="L30" s="110">
        <v>14.4</v>
      </c>
      <c r="M30" s="109"/>
      <c r="N30" s="89" t="s">
        <v>12</v>
      </c>
      <c r="O30" s="111">
        <f>O28-O29</f>
        <v>0.69999999999999929</v>
      </c>
    </row>
    <row r="31" spans="2:15" ht="13.5" thickBot="1" x14ac:dyDescent="0.25">
      <c r="B31" s="77">
        <v>17</v>
      </c>
      <c r="C31" s="123">
        <v>4.51</v>
      </c>
      <c r="D31" s="109"/>
      <c r="G31" s="108"/>
      <c r="H31" s="108"/>
      <c r="I31" s="108"/>
      <c r="K31" s="77">
        <v>17</v>
      </c>
      <c r="L31" s="123">
        <v>15.1</v>
      </c>
      <c r="M31" s="109"/>
    </row>
    <row r="32" spans="2:15" ht="13.5" thickBot="1" x14ac:dyDescent="0.25">
      <c r="B32" s="75" t="s">
        <v>0</v>
      </c>
      <c r="C32" s="107">
        <f>COUNTIF(C28:C31,"&gt;0")</f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4.6850000000000005</v>
      </c>
      <c r="D33" s="102"/>
      <c r="K33" s="73" t="s">
        <v>1</v>
      </c>
      <c r="L33" s="104">
        <f>AVERAGE(L28:L31)</f>
        <v>14.6</v>
      </c>
      <c r="M33" s="102"/>
    </row>
    <row r="34" spans="2:15" x14ac:dyDescent="0.2">
      <c r="B34" s="71" t="s">
        <v>2</v>
      </c>
      <c r="C34" s="103">
        <f>STDEV(C28:C31)</f>
        <v>0.20091457554559514</v>
      </c>
      <c r="D34" s="102"/>
      <c r="K34" s="71" t="s">
        <v>2</v>
      </c>
      <c r="L34" s="103">
        <f>STDEV(L28:L31)</f>
        <v>0.33665016461206893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0.32991109901456778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156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23</v>
      </c>
      <c r="C40" s="91" t="s">
        <v>99</v>
      </c>
      <c r="D40" s="115"/>
      <c r="E40" s="90" t="s">
        <v>1</v>
      </c>
      <c r="F40" s="113">
        <f>C49</f>
        <v>4.5780000000000003</v>
      </c>
      <c r="G40" s="113"/>
      <c r="H40" s="113"/>
      <c r="I40" s="113"/>
      <c r="K40" s="116" t="s">
        <v>20</v>
      </c>
      <c r="L40" s="91" t="s">
        <v>60</v>
      </c>
      <c r="M40" s="115"/>
      <c r="N40" s="90" t="s">
        <v>1</v>
      </c>
      <c r="O40" s="113">
        <f>L49</f>
        <v>16.380000000000003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3.89871773792358E-2</v>
      </c>
      <c r="G41" s="113"/>
      <c r="H41" s="113"/>
      <c r="I41" s="113"/>
      <c r="K41" s="180" t="s">
        <v>8</v>
      </c>
      <c r="L41" s="199" t="s">
        <v>79</v>
      </c>
      <c r="M41" s="114"/>
      <c r="N41" s="87" t="s">
        <v>9</v>
      </c>
      <c r="O41" s="113">
        <f>L50</f>
        <v>1.4532721699667961</v>
      </c>
    </row>
    <row r="42" spans="2:15" ht="13.5" thickBot="1" x14ac:dyDescent="0.25">
      <c r="B42" s="181"/>
      <c r="C42" s="201"/>
      <c r="D42" s="105"/>
      <c r="E42" s="87" t="s">
        <v>3</v>
      </c>
      <c r="F42" s="113"/>
      <c r="G42" s="113"/>
      <c r="H42" s="113"/>
      <c r="I42" s="113"/>
      <c r="K42" s="181"/>
      <c r="L42" s="200"/>
      <c r="M42" s="105"/>
      <c r="N42" s="87" t="s">
        <v>3</v>
      </c>
      <c r="O42" s="113">
        <f>L51</f>
        <v>1.2738258145685375</v>
      </c>
    </row>
    <row r="43" spans="2:15" x14ac:dyDescent="0.2">
      <c r="B43" s="77">
        <v>2</v>
      </c>
      <c r="C43" s="112">
        <v>4.58</v>
      </c>
      <c r="D43" s="109"/>
      <c r="E43" s="87" t="s">
        <v>10</v>
      </c>
      <c r="F43" s="108">
        <f>MAX(C43:C47)</f>
        <v>4.5999999999999996</v>
      </c>
      <c r="G43" s="108"/>
      <c r="H43" s="108"/>
      <c r="I43" s="108"/>
      <c r="K43" s="96">
        <v>2</v>
      </c>
      <c r="L43" s="112">
        <v>15.3</v>
      </c>
      <c r="M43" s="109"/>
      <c r="N43" s="87" t="s">
        <v>10</v>
      </c>
      <c r="O43" s="108">
        <f>MAX(L43:L47)</f>
        <v>18.8</v>
      </c>
    </row>
    <row r="44" spans="2:15" x14ac:dyDescent="0.2">
      <c r="B44" s="77">
        <v>10</v>
      </c>
      <c r="C44" s="110">
        <v>4.51</v>
      </c>
      <c r="D44" s="109"/>
      <c r="E44" s="87" t="s">
        <v>11</v>
      </c>
      <c r="F44" s="108">
        <f>MIN(C43:C47)</f>
        <v>4.51</v>
      </c>
      <c r="G44" s="108"/>
      <c r="H44" s="108"/>
      <c r="I44" s="108"/>
      <c r="K44" s="77">
        <v>10</v>
      </c>
      <c r="L44" s="110">
        <v>18.8</v>
      </c>
      <c r="M44" s="109"/>
      <c r="N44" s="87" t="s">
        <v>11</v>
      </c>
      <c r="O44" s="108">
        <f>MIN(L43:L47)</f>
        <v>15.2</v>
      </c>
    </row>
    <row r="45" spans="2:15" ht="13.5" thickBot="1" x14ac:dyDescent="0.25">
      <c r="B45" s="77">
        <v>21</v>
      </c>
      <c r="C45" s="110">
        <v>4.5999999999999996</v>
      </c>
      <c r="D45" s="109"/>
      <c r="E45" s="89" t="s">
        <v>12</v>
      </c>
      <c r="F45" s="111">
        <f>F43-F44</f>
        <v>8.9999999999999858E-2</v>
      </c>
      <c r="G45" s="108"/>
      <c r="H45" s="108"/>
      <c r="I45" s="108"/>
      <c r="K45" s="77">
        <v>21</v>
      </c>
      <c r="L45" s="110">
        <v>16.2</v>
      </c>
      <c r="M45" s="109"/>
      <c r="N45" s="89" t="s">
        <v>12</v>
      </c>
      <c r="O45" s="111">
        <f>O43-O44</f>
        <v>3.6000000000000014</v>
      </c>
    </row>
    <row r="46" spans="2:15" x14ac:dyDescent="0.2">
      <c r="B46" s="77">
        <v>30</v>
      </c>
      <c r="C46" s="110">
        <v>4.5999999999999996</v>
      </c>
      <c r="D46" s="109"/>
      <c r="K46" s="77">
        <v>30</v>
      </c>
      <c r="L46" s="110">
        <v>15.2</v>
      </c>
      <c r="M46" s="109"/>
    </row>
    <row r="47" spans="2:15" ht="13.5" thickBot="1" x14ac:dyDescent="0.25">
      <c r="B47" s="77">
        <v>31</v>
      </c>
      <c r="C47" s="123">
        <v>4.5999999999999996</v>
      </c>
      <c r="D47" s="109"/>
      <c r="K47" s="77">
        <v>31</v>
      </c>
      <c r="L47" s="123">
        <v>16.399999999999999</v>
      </c>
      <c r="M47" s="109"/>
    </row>
    <row r="48" spans="2:15" ht="13.5" thickBot="1" x14ac:dyDescent="0.25">
      <c r="B48" s="75" t="s">
        <v>0</v>
      </c>
      <c r="C48" s="107">
        <f>COUNTIF(C43:C47,"&gt;0")</f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4.5780000000000003</v>
      </c>
      <c r="D49" s="102"/>
      <c r="K49" s="73" t="s">
        <v>1</v>
      </c>
      <c r="L49" s="104">
        <f>AVERAGE(L43:L47)</f>
        <v>16.380000000000003</v>
      </c>
      <c r="M49" s="102"/>
    </row>
    <row r="50" spans="2:15" x14ac:dyDescent="0.2">
      <c r="B50" s="71" t="s">
        <v>2</v>
      </c>
      <c r="C50" s="103">
        <f>STDEV(C43:C47)</f>
        <v>3.89871773792358E-2</v>
      </c>
      <c r="D50" s="102"/>
      <c r="K50" s="71" t="s">
        <v>2</v>
      </c>
      <c r="L50" s="103">
        <f>STDEV(L43:L47)</f>
        <v>1.4532721699667961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1.2738258145685375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155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23</v>
      </c>
      <c r="C56" s="91" t="s">
        <v>96</v>
      </c>
      <c r="D56" s="115"/>
      <c r="E56" s="90" t="s">
        <v>1</v>
      </c>
      <c r="F56" s="113">
        <f>C72</f>
        <v>4.4924999999999997</v>
      </c>
      <c r="G56" s="113"/>
      <c r="H56" s="113"/>
      <c r="I56" s="113"/>
      <c r="K56" s="116" t="s">
        <v>20</v>
      </c>
      <c r="L56" s="91" t="s">
        <v>59</v>
      </c>
      <c r="M56" s="115"/>
      <c r="N56" s="90" t="s">
        <v>1</v>
      </c>
      <c r="O56" s="113">
        <f>L72</f>
        <v>18.041666666666668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3.9571569224748852E-2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1.9888134120321177</v>
      </c>
    </row>
    <row r="58" spans="2:15" ht="13.5" thickBot="1" x14ac:dyDescent="0.25">
      <c r="B58" s="181"/>
      <c r="C58" s="201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1.1252564423974496</v>
      </c>
    </row>
    <row r="59" spans="2:15" x14ac:dyDescent="0.2">
      <c r="B59" s="82">
        <v>3</v>
      </c>
      <c r="C59" s="112">
        <v>4.4800000000000004</v>
      </c>
      <c r="D59" s="109"/>
      <c r="E59" s="87" t="s">
        <v>10</v>
      </c>
      <c r="F59" s="108">
        <f>MAX(C59:C70)</f>
        <v>4.54</v>
      </c>
      <c r="G59" s="108"/>
      <c r="H59" s="108"/>
      <c r="I59" s="108"/>
      <c r="K59" s="82">
        <v>3</v>
      </c>
      <c r="L59" s="112">
        <v>22.6</v>
      </c>
      <c r="M59" s="109"/>
      <c r="N59" s="87" t="s">
        <v>10</v>
      </c>
      <c r="O59" s="108">
        <f>MAX(L59:L70)</f>
        <v>22.6</v>
      </c>
    </row>
    <row r="60" spans="2:15" x14ac:dyDescent="0.2">
      <c r="B60" s="77">
        <v>5</v>
      </c>
      <c r="C60" s="110">
        <v>4.51</v>
      </c>
      <c r="D60" s="109"/>
      <c r="E60" s="87" t="s">
        <v>11</v>
      </c>
      <c r="F60" s="108">
        <f>MIN(C59:C70)</f>
        <v>4.3899999999999997</v>
      </c>
      <c r="G60" s="108"/>
      <c r="H60" s="108"/>
      <c r="I60" s="108"/>
      <c r="K60" s="77">
        <v>5</v>
      </c>
      <c r="L60" s="110">
        <v>18.3</v>
      </c>
      <c r="M60" s="109"/>
      <c r="N60" s="87" t="s">
        <v>11</v>
      </c>
      <c r="O60" s="108">
        <f>MIN(L59:L70)</f>
        <v>15.3</v>
      </c>
    </row>
    <row r="61" spans="2:15" ht="13.5" thickBot="1" x14ac:dyDescent="0.25">
      <c r="B61" s="77">
        <v>6</v>
      </c>
      <c r="C61" s="110">
        <v>4.51</v>
      </c>
      <c r="D61" s="109"/>
      <c r="E61" s="89" t="s">
        <v>12</v>
      </c>
      <c r="F61" s="111">
        <f>F59-F60</f>
        <v>0.15000000000000036</v>
      </c>
      <c r="G61" s="108"/>
      <c r="H61" s="108"/>
      <c r="I61" s="108"/>
      <c r="K61" s="77">
        <v>6</v>
      </c>
      <c r="L61" s="110">
        <v>18.5</v>
      </c>
      <c r="M61" s="109"/>
      <c r="N61" s="89" t="s">
        <v>12</v>
      </c>
      <c r="O61" s="111">
        <f>O59-O60</f>
        <v>7.3000000000000007</v>
      </c>
    </row>
    <row r="62" spans="2:15" x14ac:dyDescent="0.2">
      <c r="B62" s="77">
        <v>7</v>
      </c>
      <c r="C62" s="110">
        <v>4.51</v>
      </c>
      <c r="D62" s="109"/>
      <c r="E62" s="87"/>
      <c r="F62" s="108"/>
      <c r="G62" s="108"/>
      <c r="H62" s="108"/>
      <c r="I62" s="108"/>
      <c r="K62" s="77">
        <v>7</v>
      </c>
      <c r="L62" s="110">
        <v>18.5</v>
      </c>
      <c r="M62" s="109"/>
      <c r="N62" s="87"/>
      <c r="O62" s="108"/>
    </row>
    <row r="63" spans="2:15" x14ac:dyDescent="0.2">
      <c r="B63" s="77">
        <v>10</v>
      </c>
      <c r="C63" s="110">
        <v>4.54</v>
      </c>
      <c r="D63" s="109"/>
      <c r="E63" s="87"/>
      <c r="F63" s="108"/>
      <c r="G63" s="108"/>
      <c r="H63" s="108"/>
      <c r="I63" s="108"/>
      <c r="K63" s="77">
        <v>10</v>
      </c>
      <c r="L63" s="110">
        <v>15.3</v>
      </c>
      <c r="M63" s="109"/>
      <c r="N63" s="87"/>
      <c r="O63" s="108"/>
    </row>
    <row r="64" spans="2:15" x14ac:dyDescent="0.2">
      <c r="B64" s="77">
        <v>11</v>
      </c>
      <c r="C64" s="110">
        <v>4.5199999999999996</v>
      </c>
      <c r="D64" s="109"/>
      <c r="E64" s="87"/>
      <c r="F64" s="108"/>
      <c r="G64" s="108"/>
      <c r="H64" s="108"/>
      <c r="I64" s="108"/>
      <c r="K64" s="77">
        <v>11</v>
      </c>
      <c r="L64" s="110">
        <v>16</v>
      </c>
      <c r="M64" s="109"/>
      <c r="N64" s="87"/>
      <c r="O64" s="108"/>
    </row>
    <row r="65" spans="2:15" x14ac:dyDescent="0.2">
      <c r="B65" s="77">
        <v>13</v>
      </c>
      <c r="C65" s="110">
        <v>4.51</v>
      </c>
      <c r="D65" s="109"/>
      <c r="E65" s="87"/>
      <c r="F65" s="108"/>
      <c r="G65" s="108"/>
      <c r="H65" s="108"/>
      <c r="I65" s="108"/>
      <c r="K65" s="77">
        <v>13</v>
      </c>
      <c r="L65" s="110">
        <v>16.8</v>
      </c>
      <c r="M65" s="109"/>
      <c r="N65" s="87"/>
      <c r="O65" s="108"/>
    </row>
    <row r="66" spans="2:15" x14ac:dyDescent="0.2">
      <c r="B66" s="77">
        <v>19</v>
      </c>
      <c r="C66" s="110">
        <v>4.46</v>
      </c>
      <c r="D66" s="109"/>
      <c r="E66" s="87"/>
      <c r="F66" s="108"/>
      <c r="G66" s="108"/>
      <c r="H66" s="108"/>
      <c r="I66" s="108"/>
      <c r="K66" s="77">
        <v>19</v>
      </c>
      <c r="L66" s="110">
        <v>18.399999999999999</v>
      </c>
      <c r="M66" s="109"/>
      <c r="N66" s="87"/>
      <c r="O66" s="108"/>
    </row>
    <row r="67" spans="2:15" x14ac:dyDescent="0.2">
      <c r="B67" s="77">
        <v>20</v>
      </c>
      <c r="C67" s="110">
        <v>4.47</v>
      </c>
      <c r="D67" s="109"/>
      <c r="E67" s="87"/>
      <c r="F67" s="108"/>
      <c r="G67" s="108"/>
      <c r="H67" s="108"/>
      <c r="I67" s="108"/>
      <c r="K67" s="77">
        <v>20</v>
      </c>
      <c r="L67" s="110">
        <v>18.100000000000001</v>
      </c>
      <c r="M67" s="109"/>
      <c r="N67" s="87"/>
      <c r="O67" s="108"/>
    </row>
    <row r="68" spans="2:15" x14ac:dyDescent="0.2">
      <c r="B68" s="77">
        <v>21</v>
      </c>
      <c r="C68" s="110">
        <v>4.49</v>
      </c>
      <c r="D68" s="109"/>
      <c r="E68" s="87"/>
      <c r="F68" s="108"/>
      <c r="G68" s="108"/>
      <c r="H68" s="108"/>
      <c r="I68" s="108"/>
      <c r="K68" s="77">
        <v>21</v>
      </c>
      <c r="L68" s="110">
        <v>17.8</v>
      </c>
      <c r="M68" s="109"/>
      <c r="N68" s="87"/>
      <c r="O68" s="108"/>
    </row>
    <row r="69" spans="2:15" x14ac:dyDescent="0.2">
      <c r="B69" s="77">
        <v>24</v>
      </c>
      <c r="C69" s="110">
        <v>4.5199999999999996</v>
      </c>
      <c r="D69" s="109"/>
      <c r="E69" s="87"/>
      <c r="F69" s="108"/>
      <c r="G69" s="108"/>
      <c r="H69" s="108"/>
      <c r="I69" s="108"/>
      <c r="K69" s="77">
        <v>24</v>
      </c>
      <c r="L69" s="110">
        <v>20.2</v>
      </c>
      <c r="M69" s="109"/>
      <c r="N69" s="87"/>
      <c r="O69" s="108"/>
    </row>
    <row r="70" spans="2:15" ht="13.5" thickBot="1" x14ac:dyDescent="0.25">
      <c r="B70" s="77">
        <v>28</v>
      </c>
      <c r="C70" s="123">
        <v>4.3899999999999997</v>
      </c>
      <c r="D70" s="109"/>
      <c r="K70" s="77">
        <v>28</v>
      </c>
      <c r="L70" s="123">
        <v>16</v>
      </c>
      <c r="M70" s="109"/>
    </row>
    <row r="71" spans="2:15" ht="13.5" thickBot="1" x14ac:dyDescent="0.25">
      <c r="B71" s="128" t="s">
        <v>0</v>
      </c>
      <c r="C71" s="107">
        <f>COUNTIF(C59:C70,"&gt;0")</f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4.4924999999999997</v>
      </c>
      <c r="D72" s="102"/>
      <c r="K72" s="73" t="s">
        <v>1</v>
      </c>
      <c r="L72" s="104">
        <f>AVERAGE(L59:L70)</f>
        <v>18.041666666666668</v>
      </c>
      <c r="M72" s="102"/>
    </row>
    <row r="73" spans="2:15" x14ac:dyDescent="0.2">
      <c r="B73" s="126" t="s">
        <v>2</v>
      </c>
      <c r="C73" s="103">
        <f>STDEV(C59:C70)</f>
        <v>3.9571569224748852E-2</v>
      </c>
      <c r="D73" s="102"/>
      <c r="K73" s="71" t="s">
        <v>2</v>
      </c>
      <c r="L73" s="103">
        <f>STDEV(L59:L70)</f>
        <v>1.9888134120321177</v>
      </c>
      <c r="M73" s="102"/>
    </row>
    <row r="74" spans="2:15" ht="13.5" thickBot="1" x14ac:dyDescent="0.25">
      <c r="B74" s="125" t="s">
        <v>3</v>
      </c>
      <c r="C74" s="101" t="e">
        <f>CONFIDENCE(0.05,C142,C140)</f>
        <v>#REF!</v>
      </c>
      <c r="D74" s="99"/>
      <c r="K74" s="69" t="s">
        <v>3</v>
      </c>
      <c r="L74" s="100">
        <f>CONFIDENCE(0.05,L73,L71)</f>
        <v>1.1252564423974496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154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23</v>
      </c>
      <c r="C79" s="91" t="s">
        <v>58</v>
      </c>
      <c r="D79" s="115"/>
      <c r="E79" s="90" t="s">
        <v>1</v>
      </c>
      <c r="F79" s="113">
        <f>C91</f>
        <v>4.2675000000000001</v>
      </c>
      <c r="G79" s="113"/>
      <c r="H79" s="113"/>
      <c r="I79" s="113"/>
      <c r="K79" s="116" t="s">
        <v>20</v>
      </c>
      <c r="L79" s="91" t="s">
        <v>58</v>
      </c>
      <c r="M79" s="115"/>
      <c r="N79" s="90" t="s">
        <v>1</v>
      </c>
      <c r="O79" s="113">
        <f>L91</f>
        <v>19.162500000000001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6.4531277023515479E-2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1.5592466129512679</v>
      </c>
    </row>
    <row r="81" spans="2:15" ht="13.5" thickBot="1" x14ac:dyDescent="0.25">
      <c r="B81" s="181"/>
      <c r="C81" s="201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1.0804829219967218</v>
      </c>
    </row>
    <row r="82" spans="2:15" x14ac:dyDescent="0.2">
      <c r="B82" s="96">
        <v>4</v>
      </c>
      <c r="C82" s="104">
        <v>4.34</v>
      </c>
      <c r="D82" s="109"/>
      <c r="E82" s="87" t="s">
        <v>10</v>
      </c>
      <c r="F82" s="108">
        <f>MAX(C82:C89)</f>
        <v>4.34</v>
      </c>
      <c r="G82" s="108"/>
      <c r="H82" s="108"/>
      <c r="I82" s="108"/>
      <c r="K82" s="96">
        <v>4</v>
      </c>
      <c r="L82" s="112">
        <v>17.600000000000001</v>
      </c>
      <c r="M82" s="109"/>
      <c r="N82" s="87" t="s">
        <v>10</v>
      </c>
      <c r="O82" s="108">
        <f>MAX(L82:L89)</f>
        <v>21.1</v>
      </c>
    </row>
    <row r="83" spans="2:15" x14ac:dyDescent="0.2">
      <c r="B83" s="77">
        <v>5</v>
      </c>
      <c r="C83" s="103">
        <v>4.33</v>
      </c>
      <c r="D83" s="109"/>
      <c r="E83" s="87" t="s">
        <v>11</v>
      </c>
      <c r="F83" s="108">
        <f>MIN(C82:C89)</f>
        <v>4.16</v>
      </c>
      <c r="G83" s="108"/>
      <c r="H83" s="108"/>
      <c r="I83" s="108"/>
      <c r="K83" s="77">
        <v>5</v>
      </c>
      <c r="L83" s="110">
        <v>17.2</v>
      </c>
      <c r="M83" s="109"/>
      <c r="N83" s="87" t="s">
        <v>11</v>
      </c>
      <c r="O83" s="108">
        <f>MIN(L82:L89)</f>
        <v>17.2</v>
      </c>
    </row>
    <row r="84" spans="2:15" ht="13.5" thickBot="1" x14ac:dyDescent="0.25">
      <c r="B84" s="77">
        <v>8</v>
      </c>
      <c r="C84" s="103">
        <v>4.34</v>
      </c>
      <c r="D84" s="109"/>
      <c r="E84" s="89" t="s">
        <v>12</v>
      </c>
      <c r="F84" s="111">
        <f>F82-F83</f>
        <v>0.17999999999999972</v>
      </c>
      <c r="G84" s="108"/>
      <c r="H84" s="108"/>
      <c r="I84" s="108"/>
      <c r="K84" s="77">
        <v>8</v>
      </c>
      <c r="L84" s="110">
        <v>17.7</v>
      </c>
      <c r="M84" s="109"/>
      <c r="N84" s="89" t="s">
        <v>12</v>
      </c>
      <c r="O84" s="111">
        <f>O82-O83</f>
        <v>3.9000000000000021</v>
      </c>
    </row>
    <row r="85" spans="2:15" x14ac:dyDescent="0.2">
      <c r="B85" s="77">
        <v>11</v>
      </c>
      <c r="C85" s="103">
        <v>4.2300000000000004</v>
      </c>
      <c r="D85" s="109"/>
      <c r="E85" s="87"/>
      <c r="F85" s="108"/>
      <c r="G85" s="108"/>
      <c r="H85" s="108"/>
      <c r="I85" s="108"/>
      <c r="K85" s="77">
        <v>11</v>
      </c>
      <c r="L85" s="110">
        <v>18.7</v>
      </c>
      <c r="M85" s="109"/>
      <c r="N85" s="87"/>
      <c r="O85" s="108"/>
    </row>
    <row r="86" spans="2:15" x14ac:dyDescent="0.2">
      <c r="B86" s="77">
        <v>16</v>
      </c>
      <c r="C86" s="103">
        <v>4.16</v>
      </c>
      <c r="D86" s="109"/>
      <c r="E86" s="87"/>
      <c r="F86" s="108"/>
      <c r="G86" s="108"/>
      <c r="H86" s="108"/>
      <c r="I86" s="108"/>
      <c r="K86" s="77">
        <v>16</v>
      </c>
      <c r="L86" s="110">
        <v>19.8</v>
      </c>
      <c r="M86" s="109"/>
      <c r="N86" s="87"/>
      <c r="O86" s="108"/>
    </row>
    <row r="87" spans="2:15" x14ac:dyDescent="0.2">
      <c r="B87" s="77">
        <v>29</v>
      </c>
      <c r="C87" s="103">
        <v>4.25</v>
      </c>
      <c r="D87" s="109"/>
      <c r="E87" s="87"/>
      <c r="F87" s="108"/>
      <c r="G87" s="108"/>
      <c r="H87" s="108"/>
      <c r="I87" s="108"/>
      <c r="K87" s="77">
        <v>29</v>
      </c>
      <c r="L87" s="110">
        <v>20.8</v>
      </c>
      <c r="M87" s="109"/>
      <c r="N87" s="87"/>
      <c r="O87" s="108"/>
    </row>
    <row r="88" spans="2:15" x14ac:dyDescent="0.2">
      <c r="B88" s="77">
        <v>30</v>
      </c>
      <c r="C88" s="103">
        <v>4.26</v>
      </c>
      <c r="D88" s="109"/>
      <c r="K88" s="77">
        <v>30</v>
      </c>
      <c r="L88" s="110">
        <v>21.1</v>
      </c>
      <c r="M88" s="109"/>
    </row>
    <row r="89" spans="2:15" ht="13.5" thickBot="1" x14ac:dyDescent="0.25">
      <c r="B89" s="77">
        <v>31</v>
      </c>
      <c r="C89" s="124">
        <v>4.2300000000000004</v>
      </c>
      <c r="D89" s="109"/>
      <c r="K89" s="77">
        <v>31</v>
      </c>
      <c r="L89" s="123">
        <v>20.399999999999999</v>
      </c>
      <c r="M89" s="109"/>
    </row>
    <row r="90" spans="2:15" ht="13.5" thickBot="1" x14ac:dyDescent="0.25">
      <c r="B90" s="75" t="s">
        <v>0</v>
      </c>
      <c r="C90" s="107">
        <f>COUNTIF(C82:C89,"&gt;0")</f>
        <v>8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4.2675000000000001</v>
      </c>
      <c r="D91" s="102"/>
      <c r="K91" s="73" t="s">
        <v>1</v>
      </c>
      <c r="L91" s="104">
        <f>AVERAGE(L82:L89)</f>
        <v>19.162500000000001</v>
      </c>
      <c r="M91" s="102"/>
    </row>
    <row r="92" spans="2:15" x14ac:dyDescent="0.2">
      <c r="B92" s="71" t="s">
        <v>2</v>
      </c>
      <c r="C92" s="103">
        <f>STDEV(C82:C89)</f>
        <v>6.4531277023515479E-2</v>
      </c>
      <c r="D92" s="102"/>
      <c r="K92" s="71" t="s">
        <v>2</v>
      </c>
      <c r="L92" s="103">
        <f>STDEV(L82:L89)</f>
        <v>1.5592466129512679</v>
      </c>
      <c r="M92" s="102"/>
    </row>
    <row r="93" spans="2:15" ht="13.5" thickBot="1" x14ac:dyDescent="0.25">
      <c r="B93" s="69" t="s">
        <v>3</v>
      </c>
      <c r="C93" s="101" t="e">
        <f>CONFIDENCE(0.05,#REF!,#REF!)</f>
        <v>#REF!</v>
      </c>
      <c r="D93" s="99"/>
      <c r="K93" s="69" t="s">
        <v>3</v>
      </c>
      <c r="L93" s="100">
        <f>CONFIDENCE(0.05,L92,L90)</f>
        <v>1.0804829219967218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153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23</v>
      </c>
      <c r="C98" s="91" t="s">
        <v>57</v>
      </c>
      <c r="D98" s="115"/>
      <c r="E98" s="90" t="s">
        <v>1</v>
      </c>
      <c r="F98" s="113">
        <f>C113</f>
        <v>4.2590909090909088</v>
      </c>
      <c r="G98" s="113"/>
      <c r="H98" s="113"/>
      <c r="I98" s="113"/>
      <c r="K98" s="116" t="s">
        <v>20</v>
      </c>
      <c r="L98" s="91" t="s">
        <v>57</v>
      </c>
      <c r="M98" s="115"/>
      <c r="N98" s="90" t="s">
        <v>1</v>
      </c>
      <c r="O98" s="113">
        <f>L113</f>
        <v>21.972727272727273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8.7000522464470958E-2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1.4900274555127559</v>
      </c>
    </row>
    <row r="100" spans="2:15" ht="13.5" thickBot="1" x14ac:dyDescent="0.25">
      <c r="B100" s="181"/>
      <c r="C100" s="201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0.88053377556401757</v>
      </c>
    </row>
    <row r="101" spans="2:15" x14ac:dyDescent="0.2">
      <c r="B101" s="77">
        <v>2</v>
      </c>
      <c r="C101" s="104">
        <v>4.2</v>
      </c>
      <c r="D101" s="109"/>
      <c r="E101" s="87" t="s">
        <v>10</v>
      </c>
      <c r="F101" s="108">
        <f>MAX(C101:C111)</f>
        <v>4.3600000000000003</v>
      </c>
      <c r="G101" s="108"/>
      <c r="H101" s="108"/>
      <c r="I101" s="108"/>
      <c r="K101" s="77">
        <v>2</v>
      </c>
      <c r="L101" s="112">
        <v>19.8</v>
      </c>
      <c r="M101" s="109"/>
      <c r="N101" s="87" t="s">
        <v>10</v>
      </c>
      <c r="O101" s="108">
        <f>MAX(L101:L111)</f>
        <v>24.1</v>
      </c>
    </row>
    <row r="102" spans="2:15" x14ac:dyDescent="0.2">
      <c r="B102" s="77">
        <v>6</v>
      </c>
      <c r="C102" s="103">
        <v>4.22</v>
      </c>
      <c r="D102" s="109"/>
      <c r="E102" s="87" t="s">
        <v>11</v>
      </c>
      <c r="F102" s="108">
        <f>MIN(C101:C111)</f>
        <v>4.05</v>
      </c>
      <c r="G102" s="108"/>
      <c r="H102" s="108"/>
      <c r="I102" s="108"/>
      <c r="K102" s="77">
        <v>6</v>
      </c>
      <c r="L102" s="110">
        <v>21.3</v>
      </c>
      <c r="M102" s="109"/>
      <c r="N102" s="87" t="s">
        <v>11</v>
      </c>
      <c r="O102" s="108">
        <f>MIN(L101:L111)</f>
        <v>19.8</v>
      </c>
    </row>
    <row r="103" spans="2:15" ht="13.5" thickBot="1" x14ac:dyDescent="0.25">
      <c r="B103" s="77">
        <v>7</v>
      </c>
      <c r="C103" s="103">
        <v>4.24</v>
      </c>
      <c r="D103" s="109"/>
      <c r="E103" s="89" t="s">
        <v>12</v>
      </c>
      <c r="F103" s="111">
        <f>F101-F102</f>
        <v>0.3100000000000005</v>
      </c>
      <c r="G103" s="108"/>
      <c r="H103" s="108"/>
      <c r="I103" s="108"/>
      <c r="K103" s="77">
        <v>7</v>
      </c>
      <c r="L103" s="110">
        <v>20.3</v>
      </c>
      <c r="M103" s="109"/>
      <c r="N103" s="89" t="s">
        <v>12</v>
      </c>
      <c r="O103" s="111">
        <f>O101-O102</f>
        <v>4.3000000000000007</v>
      </c>
    </row>
    <row r="104" spans="2:15" x14ac:dyDescent="0.2">
      <c r="B104" s="77">
        <v>8</v>
      </c>
      <c r="C104" s="103">
        <v>4.2300000000000004</v>
      </c>
      <c r="D104" s="109"/>
      <c r="E104" s="87"/>
      <c r="F104" s="108"/>
      <c r="G104" s="108"/>
      <c r="H104" s="108"/>
      <c r="I104" s="108"/>
      <c r="K104" s="77">
        <v>8</v>
      </c>
      <c r="L104" s="110">
        <v>21</v>
      </c>
      <c r="M104" s="109"/>
      <c r="N104" s="87"/>
      <c r="O104" s="108"/>
    </row>
    <row r="105" spans="2:15" x14ac:dyDescent="0.2">
      <c r="B105" s="77">
        <v>14</v>
      </c>
      <c r="C105" s="103">
        <v>4.05</v>
      </c>
      <c r="D105" s="109"/>
      <c r="E105" s="87"/>
      <c r="F105" s="108"/>
      <c r="G105" s="108"/>
      <c r="H105" s="108"/>
      <c r="I105" s="108"/>
      <c r="K105" s="77">
        <v>14</v>
      </c>
      <c r="L105" s="110">
        <v>21.4</v>
      </c>
      <c r="M105" s="109"/>
      <c r="N105" s="87"/>
      <c r="O105" s="108"/>
    </row>
    <row r="106" spans="2:15" x14ac:dyDescent="0.2">
      <c r="B106" s="77">
        <v>22</v>
      </c>
      <c r="C106" s="103">
        <v>4.29</v>
      </c>
      <c r="D106" s="109"/>
      <c r="E106" s="87"/>
      <c r="F106" s="108"/>
      <c r="G106" s="108"/>
      <c r="H106" s="108"/>
      <c r="I106" s="108"/>
      <c r="K106" s="77">
        <v>22</v>
      </c>
      <c r="L106" s="110">
        <v>21.1</v>
      </c>
      <c r="M106" s="109"/>
      <c r="N106" s="87"/>
      <c r="O106" s="108"/>
    </row>
    <row r="107" spans="2:15" x14ac:dyDescent="0.2">
      <c r="B107" s="77">
        <v>23</v>
      </c>
      <c r="C107" s="103">
        <v>4.29</v>
      </c>
      <c r="D107" s="109"/>
      <c r="E107" s="87"/>
      <c r="F107" s="108"/>
      <c r="G107" s="108"/>
      <c r="H107" s="108"/>
      <c r="I107" s="108"/>
      <c r="K107" s="77">
        <v>23</v>
      </c>
      <c r="L107" s="110">
        <v>22.2</v>
      </c>
      <c r="M107" s="109"/>
      <c r="N107" s="87"/>
      <c r="O107" s="108"/>
    </row>
    <row r="108" spans="2:15" x14ac:dyDescent="0.2">
      <c r="B108" s="77">
        <v>26</v>
      </c>
      <c r="C108" s="103">
        <v>4.3</v>
      </c>
      <c r="D108" s="109"/>
      <c r="E108" s="87"/>
      <c r="F108" s="108"/>
      <c r="G108" s="108"/>
      <c r="H108" s="108"/>
      <c r="I108" s="108"/>
      <c r="K108" s="77">
        <v>26</v>
      </c>
      <c r="L108" s="110">
        <v>22.9</v>
      </c>
      <c r="M108" s="109"/>
      <c r="N108" s="87"/>
      <c r="O108" s="108"/>
    </row>
    <row r="109" spans="2:15" x14ac:dyDescent="0.2">
      <c r="B109" s="77">
        <v>27</v>
      </c>
      <c r="C109" s="103">
        <v>4.32</v>
      </c>
      <c r="D109" s="109"/>
      <c r="E109" s="87"/>
      <c r="F109" s="108"/>
      <c r="G109" s="108"/>
      <c r="H109" s="108"/>
      <c r="I109" s="108"/>
      <c r="K109" s="77">
        <v>27</v>
      </c>
      <c r="L109" s="110">
        <v>24.1</v>
      </c>
      <c r="M109" s="109"/>
      <c r="N109" s="87"/>
      <c r="O109" s="108"/>
    </row>
    <row r="110" spans="2:15" x14ac:dyDescent="0.2">
      <c r="B110" s="77">
        <v>28</v>
      </c>
      <c r="C110" s="103">
        <v>4.3499999999999996</v>
      </c>
      <c r="D110" s="109"/>
      <c r="E110" s="87"/>
      <c r="F110" s="108"/>
      <c r="G110" s="108"/>
      <c r="H110" s="108"/>
      <c r="I110" s="108"/>
      <c r="K110" s="77">
        <v>28</v>
      </c>
      <c r="L110" s="110">
        <v>23.6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4.3600000000000003</v>
      </c>
      <c r="D111" s="109"/>
      <c r="E111" s="87"/>
      <c r="F111" s="108"/>
      <c r="G111" s="108"/>
      <c r="H111" s="108"/>
      <c r="I111" s="108"/>
      <c r="K111" s="77">
        <v>29</v>
      </c>
      <c r="L111" s="110">
        <v>24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11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4.2590909090909088</v>
      </c>
      <c r="D113" s="102"/>
      <c r="K113" s="73" t="s">
        <v>1</v>
      </c>
      <c r="L113" s="104">
        <f>AVERAGE(L101:L111)</f>
        <v>21.972727272727273</v>
      </c>
      <c r="M113" s="102"/>
    </row>
    <row r="114" spans="2:15" x14ac:dyDescent="0.2">
      <c r="B114" s="71" t="s">
        <v>2</v>
      </c>
      <c r="C114" s="103">
        <f>STDEV(C101:C111)</f>
        <v>8.7000522464470958E-2</v>
      </c>
      <c r="D114" s="102"/>
      <c r="K114" s="71" t="s">
        <v>2</v>
      </c>
      <c r="L114" s="103">
        <f>STDEV(L101:L111)</f>
        <v>1.4900274555127559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0.88053377556401757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152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23</v>
      </c>
      <c r="C120" s="91" t="s">
        <v>56</v>
      </c>
      <c r="D120" s="115"/>
      <c r="E120" s="90" t="s">
        <v>1</v>
      </c>
      <c r="F120" s="113">
        <f>C140</f>
        <v>4.7556249999999993</v>
      </c>
      <c r="G120" s="113"/>
      <c r="H120" s="113"/>
      <c r="I120" s="113"/>
      <c r="K120" s="116" t="s">
        <v>20</v>
      </c>
      <c r="L120" s="91" t="s">
        <v>56</v>
      </c>
      <c r="M120" s="115"/>
      <c r="N120" s="90" t="s">
        <v>1</v>
      </c>
      <c r="O120" s="113">
        <f>L140</f>
        <v>25.143750000000001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0.58709418608375064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1.2904618036449846</v>
      </c>
    </row>
    <row r="122" spans="2:15" ht="13.5" thickBot="1" x14ac:dyDescent="0.25">
      <c r="B122" s="181"/>
      <c r="C122" s="201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0.6323146646421921</v>
      </c>
    </row>
    <row r="123" spans="2:15" x14ac:dyDescent="0.2">
      <c r="B123" s="77">
        <v>3</v>
      </c>
      <c r="C123" s="104">
        <v>4.43</v>
      </c>
      <c r="D123" s="109"/>
      <c r="E123" s="87" t="s">
        <v>10</v>
      </c>
      <c r="F123" s="108">
        <f>MAX(C123:C138)</f>
        <v>6.91</v>
      </c>
      <c r="G123" s="108"/>
      <c r="H123" s="108"/>
      <c r="I123" s="108"/>
      <c r="K123" s="77">
        <v>3</v>
      </c>
      <c r="L123" s="112">
        <v>24.6</v>
      </c>
      <c r="M123" s="109"/>
      <c r="N123" s="87" t="s">
        <v>10</v>
      </c>
      <c r="O123" s="108">
        <f>MAX(L123:L138)</f>
        <v>27.1</v>
      </c>
    </row>
    <row r="124" spans="2:15" x14ac:dyDescent="0.2">
      <c r="B124" s="77">
        <v>4</v>
      </c>
      <c r="C124" s="103">
        <v>4.43</v>
      </c>
      <c r="D124" s="109"/>
      <c r="E124" s="87" t="s">
        <v>11</v>
      </c>
      <c r="F124" s="108">
        <f>MIN(C123:C138)</f>
        <v>4.43</v>
      </c>
      <c r="G124" s="108"/>
      <c r="H124" s="108"/>
      <c r="I124" s="108"/>
      <c r="K124" s="77">
        <v>4</v>
      </c>
      <c r="L124" s="110">
        <v>24.2</v>
      </c>
      <c r="M124" s="109"/>
      <c r="N124" s="87" t="s">
        <v>11</v>
      </c>
      <c r="O124" s="108">
        <f>MIN(L123:L138)</f>
        <v>23.1</v>
      </c>
    </row>
    <row r="125" spans="2:15" ht="13.5" thickBot="1" x14ac:dyDescent="0.25">
      <c r="B125" s="77">
        <v>5</v>
      </c>
      <c r="C125" s="103">
        <v>4.46</v>
      </c>
      <c r="D125" s="109"/>
      <c r="E125" s="89" t="s">
        <v>12</v>
      </c>
      <c r="F125" s="111">
        <f>F123-F124</f>
        <v>2.4800000000000004</v>
      </c>
      <c r="G125" s="108"/>
      <c r="H125" s="108"/>
      <c r="I125" s="108"/>
      <c r="K125" s="77">
        <v>5</v>
      </c>
      <c r="L125" s="110">
        <v>24.2</v>
      </c>
      <c r="M125" s="109"/>
      <c r="N125" s="89" t="s">
        <v>12</v>
      </c>
      <c r="O125" s="111">
        <f>O123-O124</f>
        <v>4</v>
      </c>
    </row>
    <row r="126" spans="2:15" x14ac:dyDescent="0.2">
      <c r="B126" s="77">
        <v>6</v>
      </c>
      <c r="C126" s="103">
        <v>4.47</v>
      </c>
      <c r="D126" s="109"/>
      <c r="E126" s="87"/>
      <c r="F126" s="108"/>
      <c r="G126" s="108"/>
      <c r="H126" s="108"/>
      <c r="I126" s="108"/>
      <c r="K126" s="77">
        <v>6</v>
      </c>
      <c r="L126" s="110">
        <v>26.8</v>
      </c>
      <c r="M126" s="109"/>
      <c r="N126" s="87"/>
      <c r="O126" s="108"/>
    </row>
    <row r="127" spans="2:15" x14ac:dyDescent="0.2">
      <c r="B127" s="77">
        <v>11</v>
      </c>
      <c r="C127" s="103">
        <v>4.57</v>
      </c>
      <c r="D127" s="109"/>
      <c r="E127" s="87"/>
      <c r="F127" s="108"/>
      <c r="G127" s="108"/>
      <c r="H127" s="108"/>
      <c r="I127" s="108"/>
      <c r="K127" s="77">
        <v>11</v>
      </c>
      <c r="L127" s="110">
        <v>23.1</v>
      </c>
      <c r="M127" s="109"/>
      <c r="N127" s="87"/>
      <c r="O127" s="108"/>
    </row>
    <row r="128" spans="2:15" x14ac:dyDescent="0.2">
      <c r="B128" s="77">
        <v>12</v>
      </c>
      <c r="C128" s="103">
        <v>4.57</v>
      </c>
      <c r="D128" s="109"/>
      <c r="E128" s="87"/>
      <c r="F128" s="108"/>
      <c r="G128" s="108"/>
      <c r="H128" s="108"/>
      <c r="I128" s="108"/>
      <c r="K128" s="77">
        <v>12</v>
      </c>
      <c r="L128" s="110">
        <v>25.1</v>
      </c>
      <c r="M128" s="109"/>
      <c r="N128" s="87"/>
      <c r="O128" s="108"/>
    </row>
    <row r="129" spans="2:15" x14ac:dyDescent="0.2">
      <c r="B129" s="77">
        <v>13</v>
      </c>
      <c r="C129" s="103">
        <v>4.59</v>
      </c>
      <c r="D129" s="109"/>
      <c r="E129" s="87"/>
      <c r="F129" s="108"/>
      <c r="G129" s="108"/>
      <c r="H129" s="108"/>
      <c r="I129" s="108"/>
      <c r="K129" s="77">
        <v>13</v>
      </c>
      <c r="L129" s="110">
        <v>24</v>
      </c>
      <c r="M129" s="109"/>
      <c r="N129" s="87"/>
      <c r="O129" s="108"/>
    </row>
    <row r="130" spans="2:15" x14ac:dyDescent="0.2">
      <c r="B130" s="77">
        <v>14</v>
      </c>
      <c r="C130" s="103">
        <v>4.59</v>
      </c>
      <c r="D130" s="109"/>
      <c r="E130" s="87"/>
      <c r="F130" s="108"/>
      <c r="G130" s="108"/>
      <c r="H130" s="108"/>
      <c r="I130" s="108"/>
      <c r="K130" s="77">
        <v>14</v>
      </c>
      <c r="L130" s="110">
        <v>23.8</v>
      </c>
      <c r="M130" s="109"/>
      <c r="N130" s="87"/>
      <c r="O130" s="108"/>
    </row>
    <row r="131" spans="2:15" x14ac:dyDescent="0.2">
      <c r="B131" s="77">
        <v>17</v>
      </c>
      <c r="C131" s="103">
        <v>4.6500000000000004</v>
      </c>
      <c r="D131" s="109"/>
      <c r="E131" s="87"/>
      <c r="F131" s="108"/>
      <c r="G131" s="108"/>
      <c r="H131" s="108"/>
      <c r="I131" s="108"/>
      <c r="K131" s="77">
        <v>17</v>
      </c>
      <c r="L131" s="110">
        <v>25.6</v>
      </c>
      <c r="M131" s="109"/>
      <c r="N131" s="87"/>
      <c r="O131" s="108"/>
    </row>
    <row r="132" spans="2:15" x14ac:dyDescent="0.2">
      <c r="B132" s="77">
        <v>18</v>
      </c>
      <c r="C132" s="103">
        <v>4.6900000000000004</v>
      </c>
      <c r="D132" s="109"/>
      <c r="E132" s="87"/>
      <c r="F132" s="108"/>
      <c r="G132" s="108"/>
      <c r="H132" s="108"/>
      <c r="I132" s="108"/>
      <c r="K132" s="77">
        <v>18</v>
      </c>
      <c r="L132" s="110">
        <v>25.4</v>
      </c>
      <c r="M132" s="109"/>
      <c r="N132" s="87"/>
      <c r="O132" s="108"/>
    </row>
    <row r="133" spans="2:15" x14ac:dyDescent="0.2">
      <c r="B133" s="77">
        <v>19</v>
      </c>
      <c r="C133" s="103">
        <v>4.6900000000000004</v>
      </c>
      <c r="D133" s="109"/>
      <c r="E133" s="87"/>
      <c r="F133" s="108"/>
      <c r="G133" s="108"/>
      <c r="H133" s="108"/>
      <c r="I133" s="108"/>
      <c r="K133" s="77">
        <v>19</v>
      </c>
      <c r="L133" s="110">
        <v>26.7</v>
      </c>
      <c r="M133" s="109"/>
      <c r="N133" s="87"/>
      <c r="O133" s="108"/>
    </row>
    <row r="134" spans="2:15" x14ac:dyDescent="0.2">
      <c r="B134" s="77">
        <v>21</v>
      </c>
      <c r="C134" s="103">
        <v>4.71</v>
      </c>
      <c r="D134" s="109"/>
      <c r="E134" s="87"/>
      <c r="F134" s="108"/>
      <c r="G134" s="108"/>
      <c r="H134" s="108"/>
      <c r="I134" s="108"/>
      <c r="K134" s="77">
        <v>21</v>
      </c>
      <c r="L134" s="110">
        <v>23.4</v>
      </c>
      <c r="M134" s="109"/>
      <c r="N134" s="87"/>
      <c r="O134" s="108"/>
    </row>
    <row r="135" spans="2:15" x14ac:dyDescent="0.2">
      <c r="B135" s="77">
        <v>24</v>
      </c>
      <c r="C135" s="103">
        <v>4.76</v>
      </c>
      <c r="D135" s="109"/>
      <c r="E135" s="87"/>
      <c r="F135" s="108"/>
      <c r="G135" s="108"/>
      <c r="H135" s="108"/>
      <c r="I135" s="108"/>
      <c r="K135" s="77">
        <v>24</v>
      </c>
      <c r="L135" s="110">
        <v>26.5</v>
      </c>
      <c r="M135" s="109"/>
      <c r="N135" s="87"/>
      <c r="O135" s="108"/>
    </row>
    <row r="136" spans="2:15" x14ac:dyDescent="0.2">
      <c r="B136" s="77">
        <v>25</v>
      </c>
      <c r="C136" s="103">
        <v>4.7699999999999996</v>
      </c>
      <c r="D136" s="109"/>
      <c r="E136" s="87"/>
      <c r="F136" s="108"/>
      <c r="G136" s="108"/>
      <c r="H136" s="108"/>
      <c r="I136" s="108"/>
      <c r="K136" s="77">
        <v>25</v>
      </c>
      <c r="L136" s="110">
        <v>27.1</v>
      </c>
      <c r="M136" s="109"/>
      <c r="N136" s="87"/>
      <c r="O136" s="108"/>
    </row>
    <row r="137" spans="2:15" x14ac:dyDescent="0.2">
      <c r="B137" s="77">
        <v>26</v>
      </c>
      <c r="C137" s="103">
        <v>4.8</v>
      </c>
      <c r="D137" s="109"/>
      <c r="E137" s="87"/>
      <c r="F137" s="108"/>
      <c r="G137" s="108"/>
      <c r="H137" s="108"/>
      <c r="I137" s="108"/>
      <c r="K137" s="77">
        <v>26</v>
      </c>
      <c r="L137" s="110">
        <v>26.3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6.91</v>
      </c>
      <c r="D138" s="109"/>
      <c r="E138" s="87"/>
      <c r="F138" s="108"/>
      <c r="G138" s="108"/>
      <c r="H138" s="108"/>
      <c r="I138" s="108"/>
      <c r="K138" s="77">
        <v>28</v>
      </c>
      <c r="L138" s="110">
        <v>25.5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16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4.7556249999999993</v>
      </c>
      <c r="D140" s="102"/>
      <c r="K140" s="73" t="s">
        <v>1</v>
      </c>
      <c r="L140" s="104">
        <f>AVERAGE(L123:L138)</f>
        <v>25.143750000000001</v>
      </c>
      <c r="M140" s="102"/>
    </row>
    <row r="141" spans="2:15" x14ac:dyDescent="0.2">
      <c r="B141" s="71" t="s">
        <v>2</v>
      </c>
      <c r="C141" s="103">
        <f>STDEV(C123:C138)</f>
        <v>0.58709418608375064</v>
      </c>
      <c r="D141" s="102"/>
      <c r="K141" s="71" t="s">
        <v>2</v>
      </c>
      <c r="L141" s="103">
        <f>STDEV(L123:L138)</f>
        <v>1.2904618036449846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0.6323146646421921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151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23</v>
      </c>
      <c r="C147" s="91" t="s">
        <v>55</v>
      </c>
      <c r="D147" s="115"/>
      <c r="E147" s="90" t="s">
        <v>1</v>
      </c>
      <c r="F147" s="113">
        <f>C158</f>
        <v>4.8516666666666657</v>
      </c>
      <c r="G147" s="113"/>
      <c r="H147" s="113"/>
      <c r="I147" s="113"/>
      <c r="K147" s="116" t="s">
        <v>20</v>
      </c>
      <c r="L147" s="91" t="s">
        <v>55</v>
      </c>
      <c r="M147" s="115"/>
      <c r="N147" s="90" t="s">
        <v>1</v>
      </c>
      <c r="O147" s="113">
        <f>L158</f>
        <v>25.266666666666666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7.5210814825174402E-2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0.6801960501698513</v>
      </c>
    </row>
    <row r="149" spans="2:15" ht="13.5" thickBot="1" x14ac:dyDescent="0.25">
      <c r="B149" s="181"/>
      <c r="C149" s="201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0.54426019324520014</v>
      </c>
    </row>
    <row r="150" spans="2:15" x14ac:dyDescent="0.2">
      <c r="B150" s="77">
        <v>1</v>
      </c>
      <c r="C150" s="104">
        <v>4.78</v>
      </c>
      <c r="D150" s="109"/>
      <c r="E150" s="87" t="s">
        <v>10</v>
      </c>
      <c r="F150" s="108">
        <f>MAX(C150:C156)</f>
        <v>4.99</v>
      </c>
      <c r="G150" s="108"/>
      <c r="H150" s="108"/>
      <c r="I150" s="108"/>
      <c r="K150" s="77">
        <v>1</v>
      </c>
      <c r="L150" s="112">
        <v>25</v>
      </c>
      <c r="M150" s="109"/>
      <c r="N150" s="87" t="s">
        <v>10</v>
      </c>
      <c r="O150" s="108">
        <f>MAX(L150:L156)</f>
        <v>26.1</v>
      </c>
    </row>
    <row r="151" spans="2:15" x14ac:dyDescent="0.2">
      <c r="B151" s="77">
        <v>2</v>
      </c>
      <c r="C151" s="103">
        <v>4.83</v>
      </c>
      <c r="D151" s="109"/>
      <c r="E151" s="87" t="s">
        <v>11</v>
      </c>
      <c r="F151" s="108">
        <f>MIN(C150:C156)</f>
        <v>4.78</v>
      </c>
      <c r="G151" s="108"/>
      <c r="H151" s="108"/>
      <c r="I151" s="108"/>
      <c r="K151" s="77">
        <v>2</v>
      </c>
      <c r="L151" s="110">
        <v>26</v>
      </c>
      <c r="M151" s="109"/>
      <c r="N151" s="87" t="s">
        <v>11</v>
      </c>
      <c r="O151" s="108">
        <f>MIN(L150:L156)</f>
        <v>24.3</v>
      </c>
    </row>
    <row r="152" spans="2:15" ht="13.5" thickBot="1" x14ac:dyDescent="0.25">
      <c r="B152" s="77">
        <v>7</v>
      </c>
      <c r="C152" s="103">
        <v>4.8099999999999996</v>
      </c>
      <c r="D152" s="109"/>
      <c r="E152" s="89" t="s">
        <v>12</v>
      </c>
      <c r="F152" s="111">
        <f>F150-F151</f>
        <v>0.20999999999999996</v>
      </c>
      <c r="G152" s="108"/>
      <c r="H152" s="108"/>
      <c r="I152" s="108"/>
      <c r="K152" s="77">
        <v>7</v>
      </c>
      <c r="L152" s="110">
        <v>25</v>
      </c>
      <c r="M152" s="109"/>
      <c r="N152" s="89" t="s">
        <v>12</v>
      </c>
      <c r="O152" s="111">
        <f>O150-O151</f>
        <v>1.8000000000000007</v>
      </c>
    </row>
    <row r="153" spans="2:15" x14ac:dyDescent="0.2">
      <c r="B153" s="77">
        <v>17</v>
      </c>
      <c r="C153" s="103">
        <v>4.99</v>
      </c>
      <c r="D153" s="109"/>
      <c r="E153" s="87"/>
      <c r="F153" s="108"/>
      <c r="G153" s="108"/>
      <c r="H153" s="108"/>
      <c r="I153" s="108"/>
      <c r="K153" s="77">
        <v>17</v>
      </c>
      <c r="L153" s="110">
        <v>25.2</v>
      </c>
      <c r="M153" s="109"/>
      <c r="N153" s="87"/>
      <c r="O153" s="108"/>
    </row>
    <row r="154" spans="2:15" x14ac:dyDescent="0.2">
      <c r="B154" s="77">
        <v>18</v>
      </c>
      <c r="C154" s="139" t="s">
        <v>126</v>
      </c>
      <c r="D154" s="109"/>
      <c r="E154" s="87"/>
      <c r="F154" s="108"/>
      <c r="G154" s="108"/>
      <c r="H154" s="108"/>
      <c r="I154" s="108"/>
      <c r="K154" s="77">
        <v>18</v>
      </c>
      <c r="L154" s="139" t="s">
        <v>126</v>
      </c>
      <c r="M154" s="109"/>
      <c r="N154" s="87"/>
      <c r="O154" s="108"/>
    </row>
    <row r="155" spans="2:15" x14ac:dyDescent="0.2">
      <c r="B155" s="77">
        <v>28</v>
      </c>
      <c r="C155" s="103">
        <v>4.82</v>
      </c>
      <c r="D155" s="109"/>
      <c r="E155" s="87"/>
      <c r="F155" s="108"/>
      <c r="G155" s="108"/>
      <c r="H155" s="108"/>
      <c r="I155" s="108"/>
      <c r="K155" s="77">
        <v>28</v>
      </c>
      <c r="L155" s="110">
        <v>24.3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4.88</v>
      </c>
      <c r="D156" s="109"/>
      <c r="E156" s="87"/>
      <c r="F156" s="108"/>
      <c r="G156" s="108"/>
      <c r="H156" s="108"/>
      <c r="I156" s="108"/>
      <c r="K156" s="77">
        <v>31</v>
      </c>
      <c r="L156" s="110">
        <v>26.1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6</v>
      </c>
      <c r="D157" s="105"/>
      <c r="K157" s="75" t="s">
        <v>0</v>
      </c>
      <c r="L157" s="106">
        <f>COUNTIF(L150:L156,"&gt;0")</f>
        <v>6</v>
      </c>
      <c r="M157" s="105"/>
    </row>
    <row r="158" spans="2:15" x14ac:dyDescent="0.2">
      <c r="B158" s="73" t="s">
        <v>1</v>
      </c>
      <c r="C158" s="104">
        <f>AVERAGE(C150:C156)</f>
        <v>4.8516666666666657</v>
      </c>
      <c r="D158" s="102"/>
      <c r="K158" s="73" t="s">
        <v>1</v>
      </c>
      <c r="L158" s="104">
        <f>AVERAGE(L150:L156)</f>
        <v>25.266666666666666</v>
      </c>
      <c r="M158" s="102"/>
    </row>
    <row r="159" spans="2:15" x14ac:dyDescent="0.2">
      <c r="B159" s="71" t="s">
        <v>2</v>
      </c>
      <c r="C159" s="103">
        <f>STDEV(C150:C156)</f>
        <v>7.5210814825174402E-2</v>
      </c>
      <c r="D159" s="102"/>
      <c r="K159" s="71" t="s">
        <v>2</v>
      </c>
      <c r="L159" s="103">
        <f>STDEV(L150:L156)</f>
        <v>0.6801960501698513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0.54426019324520014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150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23</v>
      </c>
      <c r="C165" s="91" t="s">
        <v>54</v>
      </c>
      <c r="D165" s="115"/>
      <c r="E165" s="90" t="s">
        <v>1</v>
      </c>
      <c r="F165" s="113">
        <f>C178</f>
        <v>5.0311111111111115</v>
      </c>
      <c r="G165" s="113"/>
      <c r="H165" s="113"/>
      <c r="I165" s="113"/>
      <c r="K165" s="116" t="s">
        <v>20</v>
      </c>
      <c r="L165" s="91" t="s">
        <v>54</v>
      </c>
      <c r="M165" s="115"/>
      <c r="N165" s="90" t="s">
        <v>1</v>
      </c>
      <c r="O165" s="113">
        <f>L178</f>
        <v>25.411111111111111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9.2930679063004271E-2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1.4589760488476544</v>
      </c>
    </row>
    <row r="167" spans="2:15" ht="13.5" thickBot="1" x14ac:dyDescent="0.25">
      <c r="B167" s="181"/>
      <c r="C167" s="201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0.95318017001598421</v>
      </c>
    </row>
    <row r="168" spans="2:15" x14ac:dyDescent="0.2">
      <c r="B168" s="77">
        <v>1</v>
      </c>
      <c r="C168" s="104">
        <v>4.88</v>
      </c>
      <c r="D168" s="109"/>
      <c r="E168" s="87" t="s">
        <v>10</v>
      </c>
      <c r="F168" s="108">
        <f>MAX(C168:C176)</f>
        <v>5.12</v>
      </c>
      <c r="G168" s="108"/>
      <c r="H168" s="108"/>
      <c r="I168" s="108"/>
      <c r="K168" s="77">
        <v>1</v>
      </c>
      <c r="L168" s="112">
        <v>25.9</v>
      </c>
      <c r="M168" s="109"/>
      <c r="N168" s="87" t="s">
        <v>10</v>
      </c>
      <c r="O168" s="108">
        <f>MAX(L168:L176)</f>
        <v>28.6</v>
      </c>
    </row>
    <row r="169" spans="2:15" x14ac:dyDescent="0.2">
      <c r="B169" s="77">
        <v>5</v>
      </c>
      <c r="C169" s="103">
        <v>4.9000000000000004</v>
      </c>
      <c r="D169" s="109"/>
      <c r="E169" s="87" t="s">
        <v>11</v>
      </c>
      <c r="F169" s="108">
        <f>MIN(C168:C176)</f>
        <v>4.88</v>
      </c>
      <c r="G169" s="108"/>
      <c r="H169" s="108"/>
      <c r="I169" s="108"/>
      <c r="K169" s="77">
        <v>5</v>
      </c>
      <c r="L169" s="110">
        <v>28.6</v>
      </c>
      <c r="M169" s="109"/>
      <c r="N169" s="87" t="s">
        <v>11</v>
      </c>
      <c r="O169" s="108">
        <f>MIN(L168:L176)</f>
        <v>23.4</v>
      </c>
    </row>
    <row r="170" spans="2:15" ht="13.5" thickBot="1" x14ac:dyDescent="0.25">
      <c r="B170" s="77">
        <v>7</v>
      </c>
      <c r="C170" s="103">
        <v>4.99</v>
      </c>
      <c r="D170" s="109"/>
      <c r="E170" s="89" t="s">
        <v>12</v>
      </c>
      <c r="F170" s="111">
        <f>F168-F169</f>
        <v>0.24000000000000021</v>
      </c>
      <c r="G170" s="108"/>
      <c r="H170" s="108"/>
      <c r="I170" s="108"/>
      <c r="K170" s="77">
        <v>7</v>
      </c>
      <c r="L170" s="110">
        <v>24.7</v>
      </c>
      <c r="M170" s="109"/>
      <c r="N170" s="89" t="s">
        <v>12</v>
      </c>
      <c r="O170" s="111">
        <f>O168-O169</f>
        <v>5.2000000000000028</v>
      </c>
    </row>
    <row r="171" spans="2:15" x14ac:dyDescent="0.2">
      <c r="B171" s="77">
        <v>8</v>
      </c>
      <c r="C171" s="103">
        <v>5</v>
      </c>
      <c r="D171" s="109"/>
      <c r="E171" s="87"/>
      <c r="F171" s="108"/>
      <c r="G171" s="108"/>
      <c r="H171" s="108"/>
      <c r="I171" s="108"/>
      <c r="K171" s="77">
        <v>8</v>
      </c>
      <c r="L171" s="110">
        <v>24.9</v>
      </c>
      <c r="M171" s="109"/>
      <c r="N171" s="87"/>
      <c r="O171" s="108"/>
    </row>
    <row r="172" spans="2:15" x14ac:dyDescent="0.2">
      <c r="B172" s="77">
        <v>12</v>
      </c>
      <c r="C172" s="103">
        <v>5.09</v>
      </c>
      <c r="D172" s="109"/>
      <c r="E172" s="87"/>
      <c r="F172" s="108"/>
      <c r="G172" s="108"/>
      <c r="H172" s="108"/>
      <c r="I172" s="108"/>
      <c r="K172" s="77">
        <v>12</v>
      </c>
      <c r="L172" s="110">
        <v>24.7</v>
      </c>
      <c r="M172" s="109"/>
      <c r="N172" s="87"/>
      <c r="O172" s="108"/>
    </row>
    <row r="173" spans="2:15" x14ac:dyDescent="0.2">
      <c r="B173" s="77">
        <v>13</v>
      </c>
      <c r="C173" s="103">
        <v>5.08</v>
      </c>
      <c r="D173" s="109"/>
      <c r="E173" s="87"/>
      <c r="F173" s="108"/>
      <c r="G173" s="108"/>
      <c r="H173" s="108"/>
      <c r="I173" s="108"/>
      <c r="K173" s="77">
        <v>13</v>
      </c>
      <c r="L173" s="110">
        <v>24.7</v>
      </c>
      <c r="M173" s="109"/>
      <c r="N173" s="87"/>
      <c r="O173" s="108"/>
    </row>
    <row r="174" spans="2:15" x14ac:dyDescent="0.2">
      <c r="B174" s="77">
        <v>15</v>
      </c>
      <c r="C174" s="103">
        <v>5.12</v>
      </c>
      <c r="D174" s="109"/>
      <c r="E174" s="87"/>
      <c r="F174" s="108"/>
      <c r="G174" s="108"/>
      <c r="H174" s="108"/>
      <c r="I174" s="108"/>
      <c r="K174" s="77">
        <v>15</v>
      </c>
      <c r="L174" s="110">
        <v>26.3</v>
      </c>
      <c r="M174" s="109"/>
      <c r="N174" s="87"/>
      <c r="O174" s="108"/>
    </row>
    <row r="175" spans="2:15" x14ac:dyDescent="0.2">
      <c r="B175" s="77">
        <v>25</v>
      </c>
      <c r="C175" s="103">
        <v>5.12</v>
      </c>
      <c r="D175" s="109"/>
      <c r="E175" s="87"/>
      <c r="F175" s="108"/>
      <c r="G175" s="108"/>
      <c r="H175" s="108"/>
      <c r="I175" s="108"/>
      <c r="K175" s="77">
        <v>25</v>
      </c>
      <c r="L175" s="110">
        <v>23.4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5.0999999999999996</v>
      </c>
      <c r="D176" s="109"/>
      <c r="E176" s="87"/>
      <c r="F176" s="108"/>
      <c r="G176" s="108"/>
      <c r="H176" s="108"/>
      <c r="I176" s="108"/>
      <c r="K176" s="77">
        <v>27</v>
      </c>
      <c r="L176" s="110">
        <v>25.5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f>COUNTIF(C168:C176,"&gt;0")</f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5.0311111111111115</v>
      </c>
      <c r="D178" s="102"/>
      <c r="K178" s="73" t="s">
        <v>1</v>
      </c>
      <c r="L178" s="104">
        <f>AVERAGE(L168:L176)</f>
        <v>25.411111111111111</v>
      </c>
      <c r="M178" s="102"/>
    </row>
    <row r="179" spans="2:15" x14ac:dyDescent="0.2">
      <c r="B179" s="71" t="s">
        <v>2</v>
      </c>
      <c r="C179" s="103">
        <f>STDEV(C168:C176)</f>
        <v>9.2930679063004271E-2</v>
      </c>
      <c r="D179" s="102"/>
      <c r="K179" s="71" t="s">
        <v>2</v>
      </c>
      <c r="L179" s="103">
        <f>STDEV(L168:L176)</f>
        <v>1.4589760488476544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0.95318017001598421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149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23</v>
      </c>
      <c r="C185" s="91" t="s">
        <v>53</v>
      </c>
      <c r="D185" s="115"/>
      <c r="E185" s="90" t="s">
        <v>1</v>
      </c>
      <c r="F185" s="113">
        <f>C198</f>
        <v>5.1022222222222222</v>
      </c>
      <c r="G185" s="113"/>
      <c r="H185" s="113"/>
      <c r="I185" s="113"/>
      <c r="K185" s="116" t="s">
        <v>20</v>
      </c>
      <c r="L185" s="91" t="s">
        <v>53</v>
      </c>
      <c r="M185" s="115"/>
      <c r="N185" s="90" t="s">
        <v>1</v>
      </c>
      <c r="O185" s="113">
        <f>L198</f>
        <v>21.188888888888886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0.21798955122767799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2.0733092174374548</v>
      </c>
    </row>
    <row r="187" spans="2:15" ht="13.5" thickBot="1" x14ac:dyDescent="0.25">
      <c r="B187" s="181"/>
      <c r="C187" s="201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1.3545371316641115</v>
      </c>
    </row>
    <row r="188" spans="2:15" x14ac:dyDescent="0.2">
      <c r="B188" s="77">
        <v>2</v>
      </c>
      <c r="C188" s="104">
        <v>5.17</v>
      </c>
      <c r="D188" s="109"/>
      <c r="E188" s="87" t="s">
        <v>10</v>
      </c>
      <c r="F188" s="108">
        <f>MAX(C188:C196)</f>
        <v>5.24</v>
      </c>
      <c r="G188" s="108"/>
      <c r="H188" s="108"/>
      <c r="I188" s="108"/>
      <c r="K188" s="77">
        <v>2</v>
      </c>
      <c r="L188" s="112">
        <v>23.5</v>
      </c>
      <c r="M188" s="109"/>
      <c r="N188" s="87" t="s">
        <v>10</v>
      </c>
      <c r="O188" s="108">
        <f>MAX(L188:L196)</f>
        <v>24.9</v>
      </c>
    </row>
    <row r="189" spans="2:15" x14ac:dyDescent="0.2">
      <c r="B189" s="77">
        <v>6</v>
      </c>
      <c r="C189" s="103">
        <v>5.24</v>
      </c>
      <c r="D189" s="109"/>
      <c r="E189" s="87" t="s">
        <v>11</v>
      </c>
      <c r="F189" s="108">
        <f>MIN(C188:C196)</f>
        <v>4.71</v>
      </c>
      <c r="G189" s="108"/>
      <c r="H189" s="108"/>
      <c r="I189" s="108"/>
      <c r="K189" s="77">
        <v>6</v>
      </c>
      <c r="L189" s="110">
        <v>22.9</v>
      </c>
      <c r="M189" s="109"/>
      <c r="N189" s="87" t="s">
        <v>11</v>
      </c>
      <c r="O189" s="108">
        <f>MIN(L188:L196)</f>
        <v>19.3</v>
      </c>
    </row>
    <row r="190" spans="2:15" ht="13.5" thickBot="1" x14ac:dyDescent="0.25">
      <c r="B190" s="77">
        <v>18</v>
      </c>
      <c r="C190" s="103">
        <v>5.21</v>
      </c>
      <c r="D190" s="109"/>
      <c r="E190" s="89" t="s">
        <v>12</v>
      </c>
      <c r="F190" s="111">
        <f>F188-F189</f>
        <v>0.53000000000000025</v>
      </c>
      <c r="G190" s="108"/>
      <c r="H190" s="108"/>
      <c r="I190" s="108"/>
      <c r="K190" s="77">
        <v>18</v>
      </c>
      <c r="L190" s="110">
        <v>20.5</v>
      </c>
      <c r="M190" s="109"/>
      <c r="N190" s="89" t="s">
        <v>12</v>
      </c>
      <c r="O190" s="111">
        <f>O188-O189</f>
        <v>5.5999999999999979</v>
      </c>
    </row>
    <row r="191" spans="2:15" x14ac:dyDescent="0.2">
      <c r="B191" s="77">
        <v>20</v>
      </c>
      <c r="C191" s="103">
        <v>5.24</v>
      </c>
      <c r="D191" s="109"/>
      <c r="E191" s="87"/>
      <c r="F191" s="108"/>
      <c r="G191" s="108"/>
      <c r="H191" s="108"/>
      <c r="I191" s="108"/>
      <c r="K191" s="77">
        <v>20</v>
      </c>
      <c r="L191" s="110">
        <v>19.3</v>
      </c>
      <c r="M191" s="109"/>
      <c r="N191" s="87"/>
      <c r="O191" s="108"/>
    </row>
    <row r="192" spans="2:15" x14ac:dyDescent="0.2">
      <c r="B192" s="77">
        <v>24</v>
      </c>
      <c r="C192" s="103">
        <v>5.19</v>
      </c>
      <c r="D192" s="109"/>
      <c r="E192" s="87"/>
      <c r="F192" s="108"/>
      <c r="G192" s="108"/>
      <c r="H192" s="108"/>
      <c r="I192" s="108"/>
      <c r="K192" s="77">
        <v>24</v>
      </c>
      <c r="L192" s="110">
        <v>24.9</v>
      </c>
      <c r="M192" s="109"/>
      <c r="N192" s="87"/>
      <c r="O192" s="108"/>
    </row>
    <row r="193" spans="2:15" x14ac:dyDescent="0.2">
      <c r="B193" s="77">
        <v>25</v>
      </c>
      <c r="C193" s="103">
        <v>5.23</v>
      </c>
      <c r="D193" s="109"/>
      <c r="E193" s="87"/>
      <c r="F193" s="108"/>
      <c r="G193" s="108"/>
      <c r="H193" s="108"/>
      <c r="I193" s="108"/>
      <c r="K193" s="77">
        <v>25</v>
      </c>
      <c r="L193" s="110">
        <v>21</v>
      </c>
      <c r="M193" s="109"/>
      <c r="N193" s="87"/>
      <c r="O193" s="108"/>
    </row>
    <row r="194" spans="2:15" x14ac:dyDescent="0.2">
      <c r="B194" s="77">
        <v>26</v>
      </c>
      <c r="C194" s="103">
        <v>5.2</v>
      </c>
      <c r="D194" s="109"/>
      <c r="E194" s="87"/>
      <c r="F194" s="108"/>
      <c r="G194" s="108"/>
      <c r="H194" s="108"/>
      <c r="I194" s="108"/>
      <c r="K194" s="77">
        <v>26</v>
      </c>
      <c r="L194" s="110">
        <v>19.5</v>
      </c>
      <c r="M194" s="109"/>
      <c r="N194" s="87"/>
      <c r="O194" s="108"/>
    </row>
    <row r="195" spans="2:15" x14ac:dyDescent="0.2">
      <c r="B195" s="77">
        <v>30</v>
      </c>
      <c r="C195" s="103">
        <v>4.71</v>
      </c>
      <c r="D195" s="109"/>
      <c r="E195" s="87"/>
      <c r="F195" s="108"/>
      <c r="G195" s="108"/>
      <c r="H195" s="108"/>
      <c r="I195" s="108"/>
      <c r="K195" s="77">
        <v>30</v>
      </c>
      <c r="L195" s="110">
        <v>19.7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4.7300000000000004</v>
      </c>
      <c r="D196" s="109"/>
      <c r="E196" s="87"/>
      <c r="F196" s="108"/>
      <c r="G196" s="108"/>
      <c r="H196" s="108"/>
      <c r="I196" s="108"/>
      <c r="K196" s="77">
        <v>31</v>
      </c>
      <c r="L196" s="110">
        <v>19.399999999999999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f>COUNTIF(C188:C196,"&gt;0")</f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5.1022222222222222</v>
      </c>
      <c r="D198" s="102"/>
      <c r="K198" s="73" t="s">
        <v>1</v>
      </c>
      <c r="L198" s="104">
        <f>AVERAGE(L188:L196)</f>
        <v>21.188888888888886</v>
      </c>
      <c r="M198" s="102"/>
    </row>
    <row r="199" spans="2:15" x14ac:dyDescent="0.2">
      <c r="B199" s="71" t="s">
        <v>2</v>
      </c>
      <c r="C199" s="103">
        <f>STDEV(C188:C196)</f>
        <v>0.21798955122767799</v>
      </c>
      <c r="D199" s="102"/>
      <c r="K199" s="71" t="s">
        <v>2</v>
      </c>
      <c r="L199" s="103">
        <f>STDEV(L188:L196)</f>
        <v>2.0733092174374548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1.3545371316641115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148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23</v>
      </c>
      <c r="C205" s="91" t="s">
        <v>52</v>
      </c>
      <c r="D205" s="115"/>
      <c r="E205" s="90" t="s">
        <v>1</v>
      </c>
      <c r="F205" s="113">
        <f>C223</f>
        <v>4.5442857142857145</v>
      </c>
      <c r="G205" s="113"/>
      <c r="H205" s="113"/>
      <c r="I205" s="113"/>
      <c r="K205" s="116" t="s">
        <v>20</v>
      </c>
      <c r="L205" s="91" t="s">
        <v>52</v>
      </c>
      <c r="M205" s="115"/>
      <c r="N205" s="90" t="s">
        <v>1</v>
      </c>
      <c r="O205" s="113">
        <f>L223</f>
        <v>18.600000000000001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0.31463566929959547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1.1838658967714464</v>
      </c>
    </row>
    <row r="207" spans="2:15" ht="13.5" thickBot="1" x14ac:dyDescent="0.25">
      <c r="B207" s="181"/>
      <c r="C207" s="201"/>
      <c r="D207" s="105"/>
      <c r="E207" s="87" t="s">
        <v>3</v>
      </c>
      <c r="F207" s="113">
        <f>C225</f>
        <v>0.16481321412769939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0.62013548552018583</v>
      </c>
    </row>
    <row r="208" spans="2:15" x14ac:dyDescent="0.2">
      <c r="B208" s="77">
        <v>2</v>
      </c>
      <c r="C208" s="104">
        <v>4.82</v>
      </c>
      <c r="D208" s="109"/>
      <c r="E208" s="87" t="s">
        <v>10</v>
      </c>
      <c r="F208" s="108">
        <f>MAX(C208:C221)</f>
        <v>4.8499999999999996</v>
      </c>
      <c r="G208" s="108"/>
      <c r="H208" s="108"/>
      <c r="I208" s="108"/>
      <c r="K208" s="77">
        <v>2</v>
      </c>
      <c r="L208" s="112">
        <v>18.5</v>
      </c>
      <c r="M208" s="109"/>
      <c r="N208" s="87" t="s">
        <v>10</v>
      </c>
      <c r="O208" s="108">
        <f>MAX(L208:L221)</f>
        <v>21.1</v>
      </c>
    </row>
    <row r="209" spans="2:15" x14ac:dyDescent="0.2">
      <c r="B209" s="77">
        <v>3</v>
      </c>
      <c r="C209" s="103">
        <v>4.8499999999999996</v>
      </c>
      <c r="D209" s="109"/>
      <c r="E209" s="87" t="s">
        <v>11</v>
      </c>
      <c r="F209" s="108">
        <f>MIN(C208:C221)</f>
        <v>4.0599999999999996</v>
      </c>
      <c r="G209" s="108"/>
      <c r="H209" s="108"/>
      <c r="I209" s="108"/>
      <c r="K209" s="77">
        <v>3</v>
      </c>
      <c r="L209" s="110">
        <v>17.100000000000001</v>
      </c>
      <c r="M209" s="109"/>
      <c r="N209" s="87" t="s">
        <v>11</v>
      </c>
      <c r="O209" s="108">
        <f>MIN(L208:L221)</f>
        <v>16.8</v>
      </c>
    </row>
    <row r="210" spans="2:15" ht="13.5" thickBot="1" x14ac:dyDescent="0.25">
      <c r="B210" s="77">
        <v>8</v>
      </c>
      <c r="C210" s="103">
        <v>4.8</v>
      </c>
      <c r="D210" s="109"/>
      <c r="E210" s="89" t="s">
        <v>12</v>
      </c>
      <c r="F210" s="111">
        <f>F208-F209</f>
        <v>0.79</v>
      </c>
      <c r="G210" s="108"/>
      <c r="H210" s="108"/>
      <c r="I210" s="108"/>
      <c r="K210" s="77">
        <v>8</v>
      </c>
      <c r="L210" s="110">
        <v>17.3</v>
      </c>
      <c r="M210" s="109"/>
      <c r="N210" s="89" t="s">
        <v>12</v>
      </c>
      <c r="O210" s="111">
        <f>O208-O209</f>
        <v>4.3000000000000007</v>
      </c>
    </row>
    <row r="211" spans="2:15" x14ac:dyDescent="0.2">
      <c r="B211" s="77">
        <v>9</v>
      </c>
      <c r="C211" s="103">
        <v>4.82</v>
      </c>
      <c r="D211" s="109"/>
      <c r="E211" s="87"/>
      <c r="F211" s="108"/>
      <c r="G211" s="108"/>
      <c r="H211" s="108"/>
      <c r="I211" s="108"/>
      <c r="K211" s="77">
        <v>9</v>
      </c>
      <c r="L211" s="110">
        <v>16.8</v>
      </c>
      <c r="M211" s="109"/>
      <c r="N211" s="87"/>
      <c r="O211" s="108"/>
    </row>
    <row r="212" spans="2:15" x14ac:dyDescent="0.2">
      <c r="B212" s="77">
        <v>10</v>
      </c>
      <c r="C212" s="103">
        <v>4.8099999999999996</v>
      </c>
      <c r="D212" s="109"/>
      <c r="E212" s="87"/>
      <c r="F212" s="108"/>
      <c r="G212" s="108"/>
      <c r="H212" s="108"/>
      <c r="I212" s="108"/>
      <c r="K212" s="77">
        <v>10</v>
      </c>
      <c r="L212" s="110">
        <v>19.7</v>
      </c>
      <c r="M212" s="109"/>
      <c r="N212" s="87"/>
      <c r="O212" s="108"/>
    </row>
    <row r="213" spans="2:15" x14ac:dyDescent="0.2">
      <c r="B213" s="77">
        <v>13</v>
      </c>
      <c r="C213" s="103">
        <v>4.82</v>
      </c>
      <c r="D213" s="109"/>
      <c r="E213" s="87"/>
      <c r="F213" s="108"/>
      <c r="G213" s="108"/>
      <c r="H213" s="108"/>
      <c r="I213" s="108"/>
      <c r="K213" s="77">
        <v>13</v>
      </c>
      <c r="L213" s="110">
        <v>17.8</v>
      </c>
      <c r="M213" s="109"/>
      <c r="N213" s="87"/>
      <c r="O213" s="108"/>
    </row>
    <row r="214" spans="2:15" x14ac:dyDescent="0.2">
      <c r="B214" s="77">
        <v>14</v>
      </c>
      <c r="C214" s="103">
        <v>4.72</v>
      </c>
      <c r="D214" s="109"/>
      <c r="E214" s="87"/>
      <c r="F214" s="108"/>
      <c r="G214" s="108"/>
      <c r="H214" s="108"/>
      <c r="I214" s="108"/>
      <c r="K214" s="77">
        <v>14</v>
      </c>
      <c r="L214" s="110">
        <v>19.3</v>
      </c>
      <c r="M214" s="109"/>
      <c r="N214" s="87"/>
      <c r="O214" s="108"/>
    </row>
    <row r="215" spans="2:15" x14ac:dyDescent="0.2">
      <c r="B215" s="77">
        <v>16</v>
      </c>
      <c r="C215" s="103">
        <v>4.63</v>
      </c>
      <c r="D215" s="109"/>
      <c r="E215" s="87"/>
      <c r="F215" s="108"/>
      <c r="G215" s="108"/>
      <c r="H215" s="108"/>
      <c r="I215" s="108"/>
      <c r="K215" s="77">
        <v>16</v>
      </c>
      <c r="L215" s="110">
        <v>19.399999999999999</v>
      </c>
      <c r="M215" s="109"/>
      <c r="N215" s="87"/>
      <c r="O215" s="108"/>
    </row>
    <row r="216" spans="2:15" x14ac:dyDescent="0.2">
      <c r="B216" s="77">
        <v>17</v>
      </c>
      <c r="C216" s="103">
        <v>4.59</v>
      </c>
      <c r="D216" s="109"/>
      <c r="E216" s="87"/>
      <c r="F216" s="108"/>
      <c r="G216" s="108"/>
      <c r="H216" s="108"/>
      <c r="I216" s="108"/>
      <c r="K216" s="77">
        <v>17</v>
      </c>
      <c r="L216" s="110">
        <v>19.8</v>
      </c>
      <c r="M216" s="109"/>
      <c r="N216" s="87"/>
      <c r="O216" s="108"/>
    </row>
    <row r="217" spans="2:15" x14ac:dyDescent="0.2">
      <c r="B217" s="77">
        <v>20</v>
      </c>
      <c r="C217" s="103">
        <v>4.24</v>
      </c>
      <c r="D217" s="109"/>
      <c r="E217" s="87"/>
      <c r="F217" s="108"/>
      <c r="G217" s="108"/>
      <c r="H217" s="108"/>
      <c r="I217" s="108"/>
      <c r="K217" s="77">
        <v>20</v>
      </c>
      <c r="L217" s="110">
        <v>21.1</v>
      </c>
      <c r="M217" s="109"/>
      <c r="N217" s="87"/>
      <c r="O217" s="108"/>
    </row>
    <row r="218" spans="2:15" x14ac:dyDescent="0.2">
      <c r="B218" s="77">
        <v>21</v>
      </c>
      <c r="C218" s="103">
        <v>4.2</v>
      </c>
      <c r="D218" s="109"/>
      <c r="E218" s="87"/>
      <c r="F218" s="108"/>
      <c r="G218" s="108"/>
      <c r="H218" s="108"/>
      <c r="I218" s="108"/>
      <c r="K218" s="77">
        <v>21</v>
      </c>
      <c r="L218" s="110">
        <v>18.5</v>
      </c>
      <c r="M218" s="109"/>
      <c r="N218" s="87"/>
      <c r="O218" s="108"/>
    </row>
    <row r="219" spans="2:15" x14ac:dyDescent="0.2">
      <c r="B219" s="77">
        <v>27</v>
      </c>
      <c r="C219" s="103">
        <v>4.0599999999999996</v>
      </c>
      <c r="D219" s="109"/>
      <c r="E219" s="87"/>
      <c r="F219" s="108"/>
      <c r="G219" s="108"/>
      <c r="H219" s="108"/>
      <c r="I219" s="108"/>
      <c r="K219" s="77">
        <v>27</v>
      </c>
      <c r="L219" s="110">
        <v>18.7</v>
      </c>
      <c r="M219" s="109"/>
      <c r="N219" s="87"/>
      <c r="O219" s="108"/>
    </row>
    <row r="220" spans="2:15" x14ac:dyDescent="0.2">
      <c r="B220" s="77">
        <v>28</v>
      </c>
      <c r="C220" s="103">
        <v>4.1399999999999997</v>
      </c>
      <c r="D220" s="109"/>
      <c r="E220" s="87"/>
      <c r="F220" s="108"/>
      <c r="G220" s="108"/>
      <c r="H220" s="108"/>
      <c r="I220" s="108"/>
      <c r="K220" s="77">
        <v>28</v>
      </c>
      <c r="L220" s="110">
        <v>18.3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4.12</v>
      </c>
      <c r="D221" s="109"/>
      <c r="E221" s="87"/>
      <c r="F221" s="108"/>
      <c r="G221" s="108"/>
      <c r="H221" s="108"/>
      <c r="I221" s="108"/>
      <c r="K221" s="77">
        <v>29</v>
      </c>
      <c r="L221" s="110">
        <v>18.100000000000001</v>
      </c>
      <c r="M221" s="109"/>
      <c r="N221" s="87"/>
      <c r="O221" s="108"/>
    </row>
    <row r="222" spans="2:15" ht="13.5" thickBot="1" x14ac:dyDescent="0.25">
      <c r="B222" s="75" t="s">
        <v>0</v>
      </c>
      <c r="C222" s="107">
        <f>COUNTIF(C208:C221,"&gt;0")</f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4.5442857142857145</v>
      </c>
      <c r="D223" s="102"/>
      <c r="K223" s="73" t="s">
        <v>1</v>
      </c>
      <c r="L223" s="104">
        <f>AVERAGE(L208:L221)</f>
        <v>18.600000000000001</v>
      </c>
      <c r="M223" s="102"/>
    </row>
    <row r="224" spans="2:15" x14ac:dyDescent="0.2">
      <c r="B224" s="71" t="s">
        <v>2</v>
      </c>
      <c r="C224" s="103">
        <f>STDEV(C208:C221)</f>
        <v>0.31463566929959547</v>
      </c>
      <c r="D224" s="102"/>
      <c r="K224" s="71" t="s">
        <v>2</v>
      </c>
      <c r="L224" s="103">
        <f>STDEV(L208:L221)</f>
        <v>1.1838658967714464</v>
      </c>
      <c r="M224" s="102"/>
    </row>
    <row r="225" spans="2:15" ht="13.5" thickBot="1" x14ac:dyDescent="0.25">
      <c r="B225" s="69" t="s">
        <v>3</v>
      </c>
      <c r="C225" s="101">
        <f>CONFIDENCE(0.05,C224,C222)</f>
        <v>0.16481321412769939</v>
      </c>
      <c r="D225" s="99"/>
      <c r="K225" s="69" t="s">
        <v>3</v>
      </c>
      <c r="L225" s="100">
        <f>CONFIDENCE(0.05,L224,L222)</f>
        <v>0.62013548552018583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147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23</v>
      </c>
      <c r="C230" s="91" t="s">
        <v>51</v>
      </c>
      <c r="D230" s="115"/>
      <c r="E230" s="90" t="s">
        <v>1</v>
      </c>
      <c r="F230" s="113">
        <f>C241</f>
        <v>614.48571428571427</v>
      </c>
      <c r="G230" s="113"/>
      <c r="H230" s="113"/>
      <c r="I230" s="113"/>
      <c r="K230" s="116" t="s">
        <v>20</v>
      </c>
      <c r="L230" s="91" t="s">
        <v>51</v>
      </c>
      <c r="M230" s="115"/>
      <c r="N230" s="90" t="s">
        <v>1</v>
      </c>
      <c r="O230" s="113">
        <f>L241</f>
        <v>17.985714285714284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445.47423284469716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1.2469009201864858</v>
      </c>
    </row>
    <row r="232" spans="2:15" ht="13.5" thickBot="1" x14ac:dyDescent="0.25">
      <c r="B232" s="181"/>
      <c r="C232" s="201"/>
      <c r="D232" s="105"/>
      <c r="E232" s="87" t="s">
        <v>3</v>
      </c>
      <c r="F232" s="113">
        <f>C243</f>
        <v>330.00586591976219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0.9237001548992908</v>
      </c>
    </row>
    <row r="233" spans="2:15" x14ac:dyDescent="0.2">
      <c r="B233" s="77">
        <v>4</v>
      </c>
      <c r="C233" s="104">
        <v>2.81</v>
      </c>
      <c r="D233" s="109"/>
      <c r="E233" s="87" t="s">
        <v>10</v>
      </c>
      <c r="F233" s="108">
        <f>MAX(C233:C239)</f>
        <v>979</v>
      </c>
      <c r="G233" s="108"/>
      <c r="H233" s="108"/>
      <c r="I233" s="108"/>
      <c r="K233" s="77">
        <v>4</v>
      </c>
      <c r="L233" s="112">
        <v>17.5</v>
      </c>
      <c r="M233" s="109"/>
      <c r="N233" s="87" t="s">
        <v>10</v>
      </c>
      <c r="O233" s="108">
        <f>MAX(L233:L239)</f>
        <v>19.3</v>
      </c>
    </row>
    <row r="234" spans="2:15" x14ac:dyDescent="0.2">
      <c r="B234" s="77">
        <v>5</v>
      </c>
      <c r="C234" s="103">
        <v>2.59</v>
      </c>
      <c r="D234" s="109"/>
      <c r="E234" s="87" t="s">
        <v>11</v>
      </c>
      <c r="F234" s="108">
        <f>MIN(C233:C239)</f>
        <v>2.59</v>
      </c>
      <c r="G234" s="108"/>
      <c r="H234" s="108"/>
      <c r="I234" s="108"/>
      <c r="K234" s="77">
        <v>5</v>
      </c>
      <c r="L234" s="110">
        <v>18.899999999999999</v>
      </c>
      <c r="M234" s="109"/>
      <c r="N234" s="87" t="s">
        <v>11</v>
      </c>
      <c r="O234" s="108">
        <f>MIN(L233:L239)</f>
        <v>15.7</v>
      </c>
    </row>
    <row r="235" spans="2:15" ht="13.5" thickBot="1" x14ac:dyDescent="0.25">
      <c r="B235" s="77">
        <v>7</v>
      </c>
      <c r="C235" s="103">
        <v>524</v>
      </c>
      <c r="D235" s="109"/>
      <c r="E235" s="89" t="s">
        <v>12</v>
      </c>
      <c r="F235" s="111">
        <f>F233-F234</f>
        <v>976.41</v>
      </c>
      <c r="G235" s="108"/>
      <c r="H235" s="108"/>
      <c r="I235" s="108"/>
      <c r="K235" s="77">
        <v>7</v>
      </c>
      <c r="L235" s="110">
        <v>18.8</v>
      </c>
      <c r="M235" s="109"/>
      <c r="N235" s="89" t="s">
        <v>12</v>
      </c>
      <c r="O235" s="111">
        <f>O233-O234</f>
        <v>3.6000000000000014</v>
      </c>
    </row>
    <row r="236" spans="2:15" x14ac:dyDescent="0.2">
      <c r="B236" s="77">
        <v>14</v>
      </c>
      <c r="C236" s="103">
        <v>914</v>
      </c>
      <c r="D236" s="109"/>
      <c r="E236" s="87"/>
      <c r="F236" s="108"/>
      <c r="G236" s="108"/>
      <c r="H236" s="108"/>
      <c r="I236" s="108"/>
      <c r="K236" s="77">
        <v>14</v>
      </c>
      <c r="L236" s="110">
        <v>18.399999999999999</v>
      </c>
      <c r="M236" s="109"/>
      <c r="N236" s="87"/>
      <c r="O236" s="108"/>
    </row>
    <row r="237" spans="2:15" x14ac:dyDescent="0.2">
      <c r="B237" s="77">
        <v>15</v>
      </c>
      <c r="C237" s="103">
        <v>933</v>
      </c>
      <c r="D237" s="109"/>
      <c r="E237" s="87"/>
      <c r="F237" s="108"/>
      <c r="G237" s="108"/>
      <c r="H237" s="108"/>
      <c r="I237" s="108"/>
      <c r="K237" s="77">
        <v>15</v>
      </c>
      <c r="L237" s="110">
        <v>17.3</v>
      </c>
      <c r="M237" s="109"/>
      <c r="N237" s="87"/>
      <c r="O237" s="108"/>
    </row>
    <row r="238" spans="2:15" x14ac:dyDescent="0.2">
      <c r="B238" s="77">
        <v>22</v>
      </c>
      <c r="C238" s="103">
        <v>946</v>
      </c>
      <c r="D238" s="109"/>
      <c r="E238" s="87"/>
      <c r="F238" s="108"/>
      <c r="G238" s="108"/>
      <c r="H238" s="108"/>
      <c r="I238" s="108"/>
      <c r="K238" s="77">
        <v>22</v>
      </c>
      <c r="L238" s="110">
        <v>19.3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979</v>
      </c>
      <c r="D239" s="109"/>
      <c r="E239" s="87"/>
      <c r="F239" s="108"/>
      <c r="G239" s="108"/>
      <c r="H239" s="108"/>
      <c r="I239" s="108"/>
      <c r="K239" s="77">
        <v>29</v>
      </c>
      <c r="L239" s="110">
        <v>15.7</v>
      </c>
      <c r="M239" s="109"/>
      <c r="N239" s="87"/>
      <c r="O239" s="108"/>
    </row>
    <row r="240" spans="2:15" ht="13.5" thickBot="1" x14ac:dyDescent="0.25">
      <c r="B240" s="75" t="s">
        <v>0</v>
      </c>
      <c r="C240" s="107">
        <f>COUNTIF(C233:C239,"&gt;0")</f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614.48571428571427</v>
      </c>
      <c r="D241" s="102"/>
      <c r="K241" s="73" t="s">
        <v>1</v>
      </c>
      <c r="L241" s="104">
        <f>AVERAGE(L233:L239)</f>
        <v>17.985714285714284</v>
      </c>
      <c r="M241" s="102"/>
    </row>
    <row r="242" spans="2:13" x14ac:dyDescent="0.2">
      <c r="B242" s="71" t="s">
        <v>2</v>
      </c>
      <c r="C242" s="103">
        <f>STDEV(C233:C239)</f>
        <v>445.47423284469716</v>
      </c>
      <c r="D242" s="102"/>
      <c r="K242" s="71" t="s">
        <v>2</v>
      </c>
      <c r="L242" s="103">
        <f>STDEV(L233:L239)</f>
        <v>1.2469009201864858</v>
      </c>
      <c r="M242" s="102"/>
    </row>
    <row r="243" spans="2:13" ht="13.5" thickBot="1" x14ac:dyDescent="0.25">
      <c r="B243" s="69" t="s">
        <v>3</v>
      </c>
      <c r="C243" s="101">
        <f>CONFIDENCE(0.05,C242,C240)</f>
        <v>330.00586591976219</v>
      </c>
      <c r="D243" s="99"/>
      <c r="K243" s="69" t="s">
        <v>3</v>
      </c>
      <c r="L243" s="100">
        <f>CONFIDENCE(0.05,L242,L240)</f>
        <v>0.9237001548992908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B99:B100"/>
    <mergeCell ref="C99:C100"/>
    <mergeCell ref="K99:K100"/>
    <mergeCell ref="L99:L100"/>
    <mergeCell ref="B96:B97"/>
    <mergeCell ref="C96:C97"/>
    <mergeCell ref="K96:K97"/>
    <mergeCell ref="L96:L97"/>
    <mergeCell ref="B5:B6"/>
    <mergeCell ref="C5:C6"/>
    <mergeCell ref="K5:K6"/>
    <mergeCell ref="L5:L6"/>
    <mergeCell ref="B2:B3"/>
    <mergeCell ref="C2:C3"/>
    <mergeCell ref="K2:K3"/>
    <mergeCell ref="L2:L3"/>
    <mergeCell ref="B26:B27"/>
    <mergeCell ref="C26:C27"/>
    <mergeCell ref="K26:K27"/>
    <mergeCell ref="L26:L27"/>
    <mergeCell ref="B23:B24"/>
    <mergeCell ref="C23:C24"/>
    <mergeCell ref="K23:K24"/>
    <mergeCell ref="L23:L24"/>
    <mergeCell ref="B41:B42"/>
    <mergeCell ref="C41:C42"/>
    <mergeCell ref="K41:K42"/>
    <mergeCell ref="L41:L42"/>
    <mergeCell ref="B38:B39"/>
    <mergeCell ref="C38:C39"/>
    <mergeCell ref="K38:K39"/>
    <mergeCell ref="L38:L39"/>
    <mergeCell ref="B57:B58"/>
    <mergeCell ref="C57:C58"/>
    <mergeCell ref="K57:K58"/>
    <mergeCell ref="L57:L58"/>
    <mergeCell ref="B54:B55"/>
    <mergeCell ref="C54:C55"/>
    <mergeCell ref="K54:K55"/>
    <mergeCell ref="L54:L55"/>
    <mergeCell ref="B80:B81"/>
    <mergeCell ref="C80:C81"/>
    <mergeCell ref="K80:K81"/>
    <mergeCell ref="L80:L81"/>
    <mergeCell ref="B77:B78"/>
    <mergeCell ref="C77:C78"/>
    <mergeCell ref="K77:K78"/>
    <mergeCell ref="L77:L78"/>
    <mergeCell ref="B148:B149"/>
    <mergeCell ref="C148:C149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3"/>
  <sheetViews>
    <sheetView topLeftCell="A209" zoomScale="93" zoomScaleNormal="93" workbookViewId="0">
      <selection activeCell="F242" sqref="F242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171</v>
      </c>
      <c r="G2" s="122"/>
      <c r="H2" s="122"/>
      <c r="I2" s="122"/>
      <c r="K2" s="178"/>
      <c r="L2" s="184" t="s">
        <v>67</v>
      </c>
      <c r="M2" s="119"/>
      <c r="N2" s="95"/>
      <c r="O2" s="121" t="s">
        <v>107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24</v>
      </c>
      <c r="C4" s="91" t="s">
        <v>106</v>
      </c>
      <c r="D4" s="115"/>
      <c r="E4" s="90" t="s">
        <v>1</v>
      </c>
      <c r="F4" s="113">
        <f>C12</f>
        <v>10.91</v>
      </c>
      <c r="G4" s="113"/>
      <c r="H4" s="113"/>
      <c r="I4" s="113"/>
      <c r="K4" s="116" t="s">
        <v>159</v>
      </c>
      <c r="L4" s="91" t="s">
        <v>106</v>
      </c>
      <c r="M4" s="115"/>
      <c r="N4" s="90" t="s">
        <v>1</v>
      </c>
      <c r="O4" s="113">
        <f>L12</f>
        <v>14.500000000000002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C13</f>
        <v>0.31262330900515606</v>
      </c>
      <c r="G5" s="113"/>
      <c r="H5" s="113"/>
      <c r="I5" s="113"/>
      <c r="K5" s="188" t="s">
        <v>8</v>
      </c>
      <c r="L5" s="199" t="s">
        <v>79</v>
      </c>
      <c r="M5" s="114"/>
      <c r="N5" s="87" t="s">
        <v>9</v>
      </c>
      <c r="O5" s="113">
        <f>L13</f>
        <v>0.43204937989385722</v>
      </c>
    </row>
    <row r="6" spans="2:15" ht="13.5" thickBot="1" x14ac:dyDescent="0.25">
      <c r="B6" s="181"/>
      <c r="C6" s="201"/>
      <c r="D6" s="105"/>
      <c r="E6" s="87" t="s">
        <v>3</v>
      </c>
      <c r="F6" s="113"/>
      <c r="G6" s="113"/>
      <c r="H6" s="113"/>
      <c r="I6" s="113"/>
      <c r="K6" s="189"/>
      <c r="L6" s="200"/>
      <c r="M6" s="105"/>
      <c r="N6" s="87" t="s">
        <v>3</v>
      </c>
      <c r="O6" s="113">
        <f>L14</f>
        <v>0.42340061206741186</v>
      </c>
    </row>
    <row r="7" spans="2:15" x14ac:dyDescent="0.2">
      <c r="B7" s="77">
        <v>9</v>
      </c>
      <c r="C7" s="112">
        <v>11.26</v>
      </c>
      <c r="D7" s="109"/>
      <c r="E7" s="87" t="s">
        <v>10</v>
      </c>
      <c r="F7" s="108">
        <f>MAX(C7:C10)</f>
        <v>11.26</v>
      </c>
      <c r="G7" s="108"/>
      <c r="H7" s="108"/>
      <c r="I7" s="108"/>
      <c r="K7" s="135">
        <v>9</v>
      </c>
      <c r="L7" s="112">
        <v>15.1</v>
      </c>
      <c r="M7" s="109"/>
      <c r="N7" s="87" t="s">
        <v>10</v>
      </c>
      <c r="O7" s="108">
        <f>MAX(L7:L10)</f>
        <v>15.1</v>
      </c>
    </row>
    <row r="8" spans="2:15" x14ac:dyDescent="0.2">
      <c r="B8" s="77">
        <v>12</v>
      </c>
      <c r="C8" s="110">
        <v>10.5</v>
      </c>
      <c r="D8" s="109"/>
      <c r="E8" s="87" t="s">
        <v>11</v>
      </c>
      <c r="F8" s="108">
        <f>MIN(C7:C10)</f>
        <v>10.5</v>
      </c>
      <c r="G8" s="108"/>
      <c r="H8" s="108"/>
      <c r="I8" s="108"/>
      <c r="K8" s="133">
        <v>12</v>
      </c>
      <c r="L8" s="110">
        <v>14.5</v>
      </c>
      <c r="M8" s="109"/>
      <c r="N8" s="87" t="s">
        <v>11</v>
      </c>
      <c r="O8" s="108">
        <f>MIN(L7:L10)</f>
        <v>14.1</v>
      </c>
    </row>
    <row r="9" spans="2:15" ht="13.5" thickBot="1" x14ac:dyDescent="0.25">
      <c r="B9" s="77">
        <v>19</v>
      </c>
      <c r="C9" s="110">
        <v>10.96</v>
      </c>
      <c r="D9" s="109"/>
      <c r="E9" s="89" t="s">
        <v>12</v>
      </c>
      <c r="F9" s="111">
        <f>F7-F8</f>
        <v>0.75999999999999979</v>
      </c>
      <c r="G9" s="108"/>
      <c r="H9" s="108"/>
      <c r="I9" s="108"/>
      <c r="K9" s="133">
        <v>19</v>
      </c>
      <c r="L9" s="110">
        <v>14.3</v>
      </c>
      <c r="M9" s="109"/>
      <c r="N9" s="89" t="s">
        <v>12</v>
      </c>
      <c r="O9" s="111">
        <f>O7-O8</f>
        <v>1</v>
      </c>
    </row>
    <row r="10" spans="2:15" ht="13.5" thickBot="1" x14ac:dyDescent="0.25">
      <c r="B10" s="77">
        <v>26</v>
      </c>
      <c r="C10" s="123">
        <v>10.92</v>
      </c>
      <c r="D10" s="109"/>
      <c r="K10" s="131">
        <v>26</v>
      </c>
      <c r="L10" s="123">
        <v>14.1</v>
      </c>
      <c r="M10" s="109"/>
    </row>
    <row r="11" spans="2:15" ht="13.5" thickBot="1" x14ac:dyDescent="0.25">
      <c r="B11" s="75" t="s">
        <v>0</v>
      </c>
      <c r="C11" s="107">
        <f>COUNTIF(C7:C10,"&gt;0")</f>
        <v>4</v>
      </c>
      <c r="D11" s="105"/>
      <c r="K11" s="75" t="s">
        <v>0</v>
      </c>
      <c r="L11" s="130">
        <f>COUNTIF(L7:L10,"&gt;0")</f>
        <v>4</v>
      </c>
      <c r="M11" s="105"/>
    </row>
    <row r="12" spans="2:15" x14ac:dyDescent="0.2">
      <c r="B12" s="73" t="s">
        <v>1</v>
      </c>
      <c r="C12" s="104">
        <f>AVERAGE(C7:C10)</f>
        <v>10.91</v>
      </c>
      <c r="D12" s="102"/>
      <c r="K12" s="73" t="s">
        <v>1</v>
      </c>
      <c r="L12" s="104">
        <f>AVERAGE(L7:L10)</f>
        <v>14.500000000000002</v>
      </c>
      <c r="M12" s="102"/>
    </row>
    <row r="13" spans="2:15" x14ac:dyDescent="0.2">
      <c r="B13" s="71" t="s">
        <v>2</v>
      </c>
      <c r="C13" s="103">
        <f>STDEV(C7:C10)</f>
        <v>0.31262330900515606</v>
      </c>
      <c r="D13" s="102"/>
      <c r="K13" s="71" t="s">
        <v>2</v>
      </c>
      <c r="L13" s="103">
        <f>STDEV(L7:L10)</f>
        <v>0.43204937989385722</v>
      </c>
      <c r="M13" s="102"/>
    </row>
    <row r="14" spans="2:15" ht="13.5" thickBot="1" x14ac:dyDescent="0.25">
      <c r="B14" s="69" t="s">
        <v>3</v>
      </c>
      <c r="C14" s="101" t="e">
        <f>CONFIDENCE(0.05,C76,C74)</f>
        <v>#REF!</v>
      </c>
      <c r="D14" s="99"/>
      <c r="K14" s="69" t="s">
        <v>3</v>
      </c>
      <c r="L14" s="100">
        <f>CONFIDENCE(0.05,L13,L11)</f>
        <v>0.42340061206741186</v>
      </c>
      <c r="M14" s="99"/>
    </row>
    <row r="22" spans="2:15" ht="13.5" thickBot="1" x14ac:dyDescent="0.25">
      <c r="G22" s="97"/>
      <c r="H22" s="97"/>
      <c r="I22" s="97"/>
    </row>
    <row r="23" spans="2:15" ht="13.5" customHeight="1" thickBot="1" x14ac:dyDescent="0.25">
      <c r="B23" s="178"/>
      <c r="C23" s="184" t="s">
        <v>67</v>
      </c>
      <c r="D23" s="119"/>
      <c r="E23" s="95"/>
      <c r="F23" s="121" t="s">
        <v>170</v>
      </c>
      <c r="G23" s="122"/>
      <c r="H23" s="122"/>
      <c r="I23" s="122"/>
      <c r="K23" s="178"/>
      <c r="L23" s="184" t="s">
        <v>67</v>
      </c>
      <c r="M23" s="119"/>
      <c r="N23" s="95"/>
      <c r="O23" s="121" t="s">
        <v>104</v>
      </c>
    </row>
    <row r="24" spans="2:15" ht="13.5" thickBot="1" x14ac:dyDescent="0.25">
      <c r="B24" s="182"/>
      <c r="C24" s="185"/>
      <c r="D24" s="119"/>
      <c r="E24" s="93"/>
      <c r="F24" s="118">
        <v>1</v>
      </c>
      <c r="G24" s="120"/>
      <c r="H24" s="120"/>
      <c r="I24" s="120"/>
      <c r="K24" s="182"/>
      <c r="L24" s="185"/>
      <c r="M24" s="119"/>
      <c r="N24" s="93"/>
      <c r="O24" s="118">
        <v>1</v>
      </c>
    </row>
    <row r="25" spans="2:15" ht="13.5" customHeight="1" thickBot="1" x14ac:dyDescent="0.25">
      <c r="B25" s="117" t="s">
        <v>24</v>
      </c>
      <c r="C25" s="91" t="s">
        <v>103</v>
      </c>
      <c r="D25" s="115"/>
      <c r="E25" s="90" t="s">
        <v>1</v>
      </c>
      <c r="F25" s="113">
        <f>C33</f>
        <v>13.26</v>
      </c>
      <c r="G25" s="113"/>
      <c r="H25" s="113"/>
      <c r="I25" s="113"/>
      <c r="K25" s="116" t="s">
        <v>159</v>
      </c>
      <c r="L25" s="91" t="s">
        <v>102</v>
      </c>
      <c r="M25" s="115"/>
      <c r="N25" s="90" t="s">
        <v>1</v>
      </c>
      <c r="O25" s="113">
        <f>L33</f>
        <v>14.575000000000001</v>
      </c>
    </row>
    <row r="26" spans="2:15" x14ac:dyDescent="0.2">
      <c r="B26" s="180" t="s">
        <v>8</v>
      </c>
      <c r="C26" s="199" t="s">
        <v>79</v>
      </c>
      <c r="D26" s="114"/>
      <c r="E26" s="87" t="s">
        <v>9</v>
      </c>
      <c r="F26" s="113">
        <f>C34</f>
        <v>1.3418146916272253</v>
      </c>
      <c r="G26" s="113"/>
      <c r="H26" s="113"/>
      <c r="I26" s="113"/>
      <c r="K26" s="180" t="s">
        <v>8</v>
      </c>
      <c r="L26" s="199" t="s">
        <v>79</v>
      </c>
      <c r="M26" s="114"/>
      <c r="N26" s="87" t="s">
        <v>9</v>
      </c>
      <c r="O26" s="113">
        <f>L34</f>
        <v>0.35939764421413001</v>
      </c>
    </row>
    <row r="27" spans="2:15" ht="13.5" thickBot="1" x14ac:dyDescent="0.25">
      <c r="B27" s="181"/>
      <c r="C27" s="201"/>
      <c r="D27" s="105"/>
      <c r="E27" s="87" t="s">
        <v>3</v>
      </c>
      <c r="F27" s="113"/>
      <c r="G27" s="113"/>
      <c r="H27" s="113"/>
      <c r="I27" s="113"/>
      <c r="K27" s="181"/>
      <c r="L27" s="200"/>
      <c r="M27" s="105"/>
      <c r="N27" s="87" t="s">
        <v>3</v>
      </c>
      <c r="O27" s="113">
        <f>L35</f>
        <v>0.35220321939411742</v>
      </c>
    </row>
    <row r="28" spans="2:15" x14ac:dyDescent="0.2">
      <c r="B28" s="77">
        <v>7</v>
      </c>
      <c r="C28" s="112">
        <v>12.56</v>
      </c>
      <c r="D28" s="109"/>
      <c r="E28" s="87" t="s">
        <v>10</v>
      </c>
      <c r="F28" s="108">
        <f>MAX(C28:C31)</f>
        <v>14.58</v>
      </c>
      <c r="G28" s="108"/>
      <c r="H28" s="108"/>
      <c r="I28" s="108"/>
      <c r="K28" s="96">
        <v>7</v>
      </c>
      <c r="L28" s="112">
        <v>14.5</v>
      </c>
      <c r="M28" s="109"/>
      <c r="N28" s="87" t="s">
        <v>10</v>
      </c>
      <c r="O28" s="108">
        <f>MAX(L28:L31)</f>
        <v>15.1</v>
      </c>
    </row>
    <row r="29" spans="2:15" x14ac:dyDescent="0.2">
      <c r="B29" s="77">
        <v>13</v>
      </c>
      <c r="C29" s="110">
        <v>11.73</v>
      </c>
      <c r="D29" s="109"/>
      <c r="E29" s="87" t="s">
        <v>11</v>
      </c>
      <c r="F29" s="108">
        <f>MIN(C28:C31)</f>
        <v>11.73</v>
      </c>
      <c r="G29" s="108"/>
      <c r="H29" s="108"/>
      <c r="I29" s="108"/>
      <c r="K29" s="77">
        <v>13</v>
      </c>
      <c r="L29" s="110">
        <v>14.4</v>
      </c>
      <c r="M29" s="109"/>
      <c r="N29" s="87" t="s">
        <v>11</v>
      </c>
      <c r="O29" s="108">
        <f>MIN(L28:L31)</f>
        <v>14.3</v>
      </c>
    </row>
    <row r="30" spans="2:15" ht="13.5" thickBot="1" x14ac:dyDescent="0.25">
      <c r="B30" s="77">
        <v>14</v>
      </c>
      <c r="C30" s="110">
        <v>14.58</v>
      </c>
      <c r="D30" s="109"/>
      <c r="E30" s="89" t="s">
        <v>12</v>
      </c>
      <c r="F30" s="111">
        <f>F28-F29</f>
        <v>2.8499999999999996</v>
      </c>
      <c r="G30" s="108"/>
      <c r="H30" s="108"/>
      <c r="I30" s="108"/>
      <c r="K30" s="77">
        <v>14</v>
      </c>
      <c r="L30" s="110">
        <v>14.3</v>
      </c>
      <c r="M30" s="109"/>
      <c r="N30" s="89" t="s">
        <v>12</v>
      </c>
      <c r="O30" s="111">
        <f>O28-O29</f>
        <v>0.79999999999999893</v>
      </c>
    </row>
    <row r="31" spans="2:15" ht="13.5" thickBot="1" x14ac:dyDescent="0.25">
      <c r="B31" s="77">
        <v>17</v>
      </c>
      <c r="C31" s="123">
        <v>14.17</v>
      </c>
      <c r="D31" s="109"/>
      <c r="G31" s="108"/>
      <c r="H31" s="108"/>
      <c r="I31" s="108"/>
      <c r="K31" s="77">
        <v>17</v>
      </c>
      <c r="L31" s="123">
        <v>15.1</v>
      </c>
      <c r="M31" s="109"/>
    </row>
    <row r="32" spans="2:15" ht="13.5" thickBot="1" x14ac:dyDescent="0.25">
      <c r="B32" s="75" t="s">
        <v>0</v>
      </c>
      <c r="C32" s="107">
        <f>COUNTIF(C28:C31,"&gt;0")</f>
        <v>4</v>
      </c>
      <c r="D32" s="105"/>
      <c r="K32" s="75" t="s">
        <v>0</v>
      </c>
      <c r="L32" s="106">
        <f>COUNTIF(L28:L31,"&gt;0")</f>
        <v>4</v>
      </c>
      <c r="M32" s="105"/>
    </row>
    <row r="33" spans="2:15" x14ac:dyDescent="0.2">
      <c r="B33" s="73" t="s">
        <v>1</v>
      </c>
      <c r="C33" s="104">
        <f>AVERAGE(C28:C31)</f>
        <v>13.26</v>
      </c>
      <c r="D33" s="102"/>
      <c r="K33" s="73" t="s">
        <v>1</v>
      </c>
      <c r="L33" s="104">
        <f>AVERAGE(L28:L31)</f>
        <v>14.575000000000001</v>
      </c>
      <c r="M33" s="102"/>
    </row>
    <row r="34" spans="2:15" x14ac:dyDescent="0.2">
      <c r="B34" s="71" t="s">
        <v>2</v>
      </c>
      <c r="C34" s="103">
        <f>STDEV(C28:C31)</f>
        <v>1.3418146916272253</v>
      </c>
      <c r="D34" s="102"/>
      <c r="K34" s="71" t="s">
        <v>2</v>
      </c>
      <c r="L34" s="103">
        <f>STDEV(L28:L31)</f>
        <v>0.35939764421413001</v>
      </c>
      <c r="M34" s="102"/>
    </row>
    <row r="35" spans="2:15" ht="13.5" thickBot="1" x14ac:dyDescent="0.25">
      <c r="B35" s="69" t="s">
        <v>3</v>
      </c>
      <c r="C35" s="101" t="e">
        <f>CONFIDENCE(0.05,C94,C92)</f>
        <v>#NUM!</v>
      </c>
      <c r="D35" s="99"/>
      <c r="K35" s="69" t="s">
        <v>3</v>
      </c>
      <c r="L35" s="100">
        <f>CONFIDENCE(0.05,L34,L32)</f>
        <v>0.35220321939411742</v>
      </c>
      <c r="M35" s="99"/>
    </row>
    <row r="37" spans="2:15" ht="13.5" thickBot="1" x14ac:dyDescent="0.25">
      <c r="G37" s="97"/>
      <c r="H37" s="97"/>
      <c r="I37" s="97"/>
    </row>
    <row r="38" spans="2:15" ht="13.5" customHeight="1" thickBot="1" x14ac:dyDescent="0.25">
      <c r="B38" s="178"/>
      <c r="C38" s="184" t="s">
        <v>67</v>
      </c>
      <c r="D38" s="119"/>
      <c r="E38" s="95"/>
      <c r="F38" s="121" t="s">
        <v>169</v>
      </c>
      <c r="G38" s="122"/>
      <c r="H38" s="122"/>
      <c r="I38" s="122"/>
      <c r="K38" s="178"/>
      <c r="L38" s="184" t="s">
        <v>67</v>
      </c>
      <c r="M38" s="119"/>
      <c r="N38" s="95"/>
      <c r="O38" s="121" t="s">
        <v>100</v>
      </c>
    </row>
    <row r="39" spans="2:15" ht="13.5" thickBot="1" x14ac:dyDescent="0.25">
      <c r="B39" s="182"/>
      <c r="C39" s="185"/>
      <c r="D39" s="119"/>
      <c r="E39" s="93"/>
      <c r="F39" s="118">
        <v>1</v>
      </c>
      <c r="G39" s="120"/>
      <c r="H39" s="120"/>
      <c r="I39" s="120"/>
      <c r="K39" s="182"/>
      <c r="L39" s="185"/>
      <c r="M39" s="119"/>
      <c r="N39" s="93"/>
      <c r="O39" s="118">
        <v>1</v>
      </c>
    </row>
    <row r="40" spans="2:15" ht="13.5" customHeight="1" thickBot="1" x14ac:dyDescent="0.25">
      <c r="B40" s="117" t="s">
        <v>24</v>
      </c>
      <c r="C40" s="91" t="s">
        <v>99</v>
      </c>
      <c r="D40" s="115"/>
      <c r="E40" s="90" t="s">
        <v>1</v>
      </c>
      <c r="F40" s="113">
        <f>C49</f>
        <v>10.686</v>
      </c>
      <c r="G40" s="113"/>
      <c r="H40" s="113"/>
      <c r="I40" s="113"/>
      <c r="K40" s="116" t="s">
        <v>159</v>
      </c>
      <c r="L40" s="91" t="s">
        <v>60</v>
      </c>
      <c r="M40" s="115"/>
      <c r="N40" s="90" t="s">
        <v>1</v>
      </c>
      <c r="O40" s="113">
        <f>L49</f>
        <v>16.440000000000005</v>
      </c>
    </row>
    <row r="41" spans="2:15" x14ac:dyDescent="0.2">
      <c r="B41" s="180" t="s">
        <v>8</v>
      </c>
      <c r="C41" s="199" t="s">
        <v>79</v>
      </c>
      <c r="D41" s="114"/>
      <c r="E41" s="87" t="s">
        <v>9</v>
      </c>
      <c r="F41" s="113">
        <f>C50</f>
        <v>0.5172330229210047</v>
      </c>
      <c r="G41" s="113"/>
      <c r="H41" s="113"/>
      <c r="I41" s="113"/>
      <c r="K41" s="180" t="s">
        <v>8</v>
      </c>
      <c r="L41" s="199" t="s">
        <v>79</v>
      </c>
      <c r="M41" s="114"/>
      <c r="N41" s="87" t="s">
        <v>9</v>
      </c>
      <c r="O41" s="113">
        <f>L50</f>
        <v>1.4449913494550746</v>
      </c>
    </row>
    <row r="42" spans="2:15" ht="13.5" thickBot="1" x14ac:dyDescent="0.25">
      <c r="B42" s="181"/>
      <c r="C42" s="201"/>
      <c r="D42" s="105"/>
      <c r="E42" s="87" t="s">
        <v>3</v>
      </c>
      <c r="F42" s="113"/>
      <c r="G42" s="113"/>
      <c r="H42" s="113"/>
      <c r="I42" s="113"/>
      <c r="K42" s="181"/>
      <c r="L42" s="200"/>
      <c r="M42" s="105"/>
      <c r="N42" s="87" t="s">
        <v>3</v>
      </c>
      <c r="O42" s="113">
        <f>L51</f>
        <v>1.2665674887355447</v>
      </c>
    </row>
    <row r="43" spans="2:15" x14ac:dyDescent="0.2">
      <c r="B43" s="77">
        <v>2</v>
      </c>
      <c r="C43" s="112">
        <v>10.53</v>
      </c>
      <c r="D43" s="109"/>
      <c r="E43" s="87" t="s">
        <v>10</v>
      </c>
      <c r="F43" s="108">
        <f>MAX(C43:C47)</f>
        <v>11.39</v>
      </c>
      <c r="G43" s="108"/>
      <c r="H43" s="108"/>
      <c r="I43" s="108"/>
      <c r="K43" s="96">
        <v>2</v>
      </c>
      <c r="L43" s="112">
        <v>15.3</v>
      </c>
      <c r="M43" s="109"/>
      <c r="N43" s="87" t="s">
        <v>10</v>
      </c>
      <c r="O43" s="108">
        <f>MAX(L43:L47)</f>
        <v>18.899999999999999</v>
      </c>
    </row>
    <row r="44" spans="2:15" x14ac:dyDescent="0.2">
      <c r="B44" s="77">
        <v>10</v>
      </c>
      <c r="C44" s="110">
        <v>11.05</v>
      </c>
      <c r="D44" s="109"/>
      <c r="E44" s="87" t="s">
        <v>11</v>
      </c>
      <c r="F44" s="108">
        <f>MIN(C43:C47)</f>
        <v>10.199999999999999</v>
      </c>
      <c r="G44" s="108"/>
      <c r="H44" s="108"/>
      <c r="I44" s="108"/>
      <c r="K44" s="77">
        <v>10</v>
      </c>
      <c r="L44" s="110">
        <v>18.899999999999999</v>
      </c>
      <c r="M44" s="109"/>
      <c r="N44" s="87" t="s">
        <v>11</v>
      </c>
      <c r="O44" s="108">
        <f>MIN(L43:L47)</f>
        <v>15.3</v>
      </c>
    </row>
    <row r="45" spans="2:15" ht="13.5" thickBot="1" x14ac:dyDescent="0.25">
      <c r="B45" s="77">
        <v>21</v>
      </c>
      <c r="C45" s="110">
        <v>10.199999999999999</v>
      </c>
      <c r="D45" s="109"/>
      <c r="E45" s="89" t="s">
        <v>12</v>
      </c>
      <c r="F45" s="111">
        <f>F43-F44</f>
        <v>1.1900000000000013</v>
      </c>
      <c r="G45" s="108"/>
      <c r="H45" s="108"/>
      <c r="I45" s="108"/>
      <c r="K45" s="77">
        <v>21</v>
      </c>
      <c r="L45" s="110">
        <v>16.100000000000001</v>
      </c>
      <c r="M45" s="109"/>
      <c r="N45" s="89" t="s">
        <v>12</v>
      </c>
      <c r="O45" s="111">
        <f>O43-O44</f>
        <v>3.5999999999999979</v>
      </c>
    </row>
    <row r="46" spans="2:15" x14ac:dyDescent="0.2">
      <c r="B46" s="77">
        <v>30</v>
      </c>
      <c r="C46" s="110">
        <v>10.26</v>
      </c>
      <c r="D46" s="109"/>
      <c r="K46" s="77">
        <v>30</v>
      </c>
      <c r="L46" s="110">
        <v>15.5</v>
      </c>
      <c r="M46" s="109"/>
    </row>
    <row r="47" spans="2:15" ht="13.5" thickBot="1" x14ac:dyDescent="0.25">
      <c r="B47" s="77">
        <v>31</v>
      </c>
      <c r="C47" s="123">
        <v>11.39</v>
      </c>
      <c r="D47" s="109"/>
      <c r="K47" s="77">
        <v>31</v>
      </c>
      <c r="L47" s="123">
        <v>16.399999999999999</v>
      </c>
      <c r="M47" s="109"/>
    </row>
    <row r="48" spans="2:15" ht="13.5" thickBot="1" x14ac:dyDescent="0.25">
      <c r="B48" s="75" t="s">
        <v>0</v>
      </c>
      <c r="C48" s="107">
        <f>COUNTIF(C43:C47,"&gt;0")</f>
        <v>5</v>
      </c>
      <c r="D48" s="105"/>
      <c r="K48" s="75" t="s">
        <v>0</v>
      </c>
      <c r="L48" s="106">
        <f>COUNTIF(L43:L47,"&gt;0")</f>
        <v>5</v>
      </c>
      <c r="M48" s="105"/>
    </row>
    <row r="49" spans="2:15" x14ac:dyDescent="0.2">
      <c r="B49" s="73" t="s">
        <v>1</v>
      </c>
      <c r="C49" s="104">
        <f>AVERAGE(C43:C47)</f>
        <v>10.686</v>
      </c>
      <c r="D49" s="102"/>
      <c r="K49" s="73" t="s">
        <v>1</v>
      </c>
      <c r="L49" s="104">
        <f>AVERAGE(L43:L47)</f>
        <v>16.440000000000005</v>
      </c>
      <c r="M49" s="102"/>
    </row>
    <row r="50" spans="2:15" x14ac:dyDescent="0.2">
      <c r="B50" s="71" t="s">
        <v>2</v>
      </c>
      <c r="C50" s="103">
        <f>STDEV(C43:C47)</f>
        <v>0.5172330229210047</v>
      </c>
      <c r="D50" s="102"/>
      <c r="K50" s="71" t="s">
        <v>2</v>
      </c>
      <c r="L50" s="103">
        <f>STDEV(L43:L47)</f>
        <v>1.4449913494550746</v>
      </c>
      <c r="M50" s="102"/>
    </row>
    <row r="51" spans="2:15" ht="13.5" thickBot="1" x14ac:dyDescent="0.25">
      <c r="B51" s="69" t="s">
        <v>3</v>
      </c>
      <c r="C51" s="101" t="e">
        <f>CONFIDENCE(0.05,C113,#REF!)</f>
        <v>#REF!</v>
      </c>
      <c r="D51" s="99"/>
      <c r="K51" s="69" t="s">
        <v>3</v>
      </c>
      <c r="L51" s="100">
        <f>CONFIDENCE(0.05,L50,L48)</f>
        <v>1.2665674887355447</v>
      </c>
      <c r="M51" s="99"/>
    </row>
    <row r="53" spans="2:15" ht="13.5" thickBot="1" x14ac:dyDescent="0.25">
      <c r="G53" s="97"/>
      <c r="H53" s="97"/>
      <c r="I53" s="97"/>
    </row>
    <row r="54" spans="2:15" ht="13.5" customHeight="1" thickBot="1" x14ac:dyDescent="0.25">
      <c r="B54" s="178"/>
      <c r="C54" s="184" t="s">
        <v>67</v>
      </c>
      <c r="D54" s="119"/>
      <c r="E54" s="95"/>
      <c r="F54" s="121" t="s">
        <v>168</v>
      </c>
      <c r="G54" s="122"/>
      <c r="H54" s="122"/>
      <c r="I54" s="122"/>
      <c r="K54" s="178"/>
      <c r="L54" s="184" t="s">
        <v>67</v>
      </c>
      <c r="M54" s="119"/>
      <c r="N54" s="95"/>
      <c r="O54" s="121" t="s">
        <v>97</v>
      </c>
    </row>
    <row r="55" spans="2:15" ht="13.5" thickBot="1" x14ac:dyDescent="0.25">
      <c r="B55" s="182"/>
      <c r="C55" s="185"/>
      <c r="D55" s="119"/>
      <c r="E55" s="93"/>
      <c r="F55" s="118">
        <v>1</v>
      </c>
      <c r="G55" s="120"/>
      <c r="H55" s="120"/>
      <c r="I55" s="120"/>
      <c r="K55" s="182"/>
      <c r="L55" s="185"/>
      <c r="M55" s="119"/>
      <c r="N55" s="93"/>
      <c r="O55" s="118">
        <v>1</v>
      </c>
    </row>
    <row r="56" spans="2:15" ht="13.5" customHeight="1" thickBot="1" x14ac:dyDescent="0.25">
      <c r="B56" s="117" t="s">
        <v>24</v>
      </c>
      <c r="C56" s="91" t="s">
        <v>96</v>
      </c>
      <c r="D56" s="115"/>
      <c r="E56" s="90" t="s">
        <v>1</v>
      </c>
      <c r="F56" s="113">
        <f>C72</f>
        <v>11.11</v>
      </c>
      <c r="G56" s="113"/>
      <c r="H56" s="113"/>
      <c r="I56" s="113"/>
      <c r="K56" s="116" t="s">
        <v>159</v>
      </c>
      <c r="L56" s="91" t="s">
        <v>59</v>
      </c>
      <c r="M56" s="115"/>
      <c r="N56" s="90" t="s">
        <v>1</v>
      </c>
      <c r="O56" s="113">
        <f>L72</f>
        <v>17.624999999999996</v>
      </c>
    </row>
    <row r="57" spans="2:15" x14ac:dyDescent="0.2">
      <c r="B57" s="180" t="s">
        <v>8</v>
      </c>
      <c r="C57" s="199" t="s">
        <v>79</v>
      </c>
      <c r="D57" s="114"/>
      <c r="E57" s="87" t="s">
        <v>9</v>
      </c>
      <c r="F57" s="113">
        <f>C73</f>
        <v>2.3309576650732291</v>
      </c>
      <c r="G57" s="113"/>
      <c r="H57" s="113"/>
      <c r="I57" s="113"/>
      <c r="K57" s="180" t="s">
        <v>8</v>
      </c>
      <c r="L57" s="199" t="s">
        <v>79</v>
      </c>
      <c r="M57" s="114"/>
      <c r="N57" s="87" t="s">
        <v>9</v>
      </c>
      <c r="O57" s="113">
        <f>L73</f>
        <v>2.7575104054860344</v>
      </c>
    </row>
    <row r="58" spans="2:15" ht="13.5" thickBot="1" x14ac:dyDescent="0.25">
      <c r="B58" s="181"/>
      <c r="C58" s="201"/>
      <c r="D58" s="105"/>
      <c r="E58" s="87" t="s">
        <v>3</v>
      </c>
      <c r="F58" s="113"/>
      <c r="G58" s="113"/>
      <c r="H58" s="113"/>
      <c r="I58" s="113"/>
      <c r="K58" s="181"/>
      <c r="L58" s="200"/>
      <c r="M58" s="105"/>
      <c r="N58" s="87" t="s">
        <v>3</v>
      </c>
      <c r="O58" s="113">
        <f>L74</f>
        <v>1.5601797182072978</v>
      </c>
    </row>
    <row r="59" spans="2:15" x14ac:dyDescent="0.2">
      <c r="B59" s="82">
        <v>3</v>
      </c>
      <c r="C59" s="112">
        <v>17.34</v>
      </c>
      <c r="D59" s="109"/>
      <c r="E59" s="87" t="s">
        <v>10</v>
      </c>
      <c r="F59" s="108">
        <f>MAX(C59:C70)</f>
        <v>17.34</v>
      </c>
      <c r="G59" s="108"/>
      <c r="H59" s="108"/>
      <c r="I59" s="108"/>
      <c r="K59" s="82">
        <v>3</v>
      </c>
      <c r="L59" s="112">
        <v>22.5</v>
      </c>
      <c r="M59" s="109"/>
      <c r="N59" s="87" t="s">
        <v>10</v>
      </c>
      <c r="O59" s="108">
        <f>MAX(L59:L70)</f>
        <v>22.5</v>
      </c>
    </row>
    <row r="60" spans="2:15" x14ac:dyDescent="0.2">
      <c r="B60" s="77">
        <v>5</v>
      </c>
      <c r="C60" s="110">
        <v>11.58</v>
      </c>
      <c r="D60" s="109"/>
      <c r="E60" s="87" t="s">
        <v>11</v>
      </c>
      <c r="F60" s="108">
        <f>MIN(C59:C70)</f>
        <v>8.84</v>
      </c>
      <c r="G60" s="108"/>
      <c r="H60" s="108"/>
      <c r="I60" s="108"/>
      <c r="K60" s="77">
        <v>5</v>
      </c>
      <c r="L60" s="110">
        <v>11.2</v>
      </c>
      <c r="M60" s="109"/>
      <c r="N60" s="87" t="s">
        <v>11</v>
      </c>
      <c r="O60" s="108">
        <f>MIN(L59:L70)</f>
        <v>11.2</v>
      </c>
    </row>
    <row r="61" spans="2:15" ht="13.5" thickBot="1" x14ac:dyDescent="0.25">
      <c r="B61" s="77">
        <v>6</v>
      </c>
      <c r="C61" s="110">
        <v>12.55</v>
      </c>
      <c r="D61" s="109"/>
      <c r="E61" s="89" t="s">
        <v>12</v>
      </c>
      <c r="F61" s="111">
        <f>F59-F60</f>
        <v>8.5</v>
      </c>
      <c r="G61" s="108"/>
      <c r="H61" s="108"/>
      <c r="I61" s="108"/>
      <c r="K61" s="77">
        <v>6</v>
      </c>
      <c r="L61" s="110">
        <v>18.7</v>
      </c>
      <c r="M61" s="109"/>
      <c r="N61" s="89" t="s">
        <v>12</v>
      </c>
      <c r="O61" s="111">
        <f>O59-O60</f>
        <v>11.3</v>
      </c>
    </row>
    <row r="62" spans="2:15" x14ac:dyDescent="0.2">
      <c r="B62" s="77">
        <v>7</v>
      </c>
      <c r="C62" s="110">
        <v>11.84</v>
      </c>
      <c r="D62" s="109"/>
      <c r="E62" s="87"/>
      <c r="F62" s="108"/>
      <c r="G62" s="108"/>
      <c r="H62" s="108"/>
      <c r="I62" s="108"/>
      <c r="K62" s="77">
        <v>7</v>
      </c>
      <c r="L62" s="110">
        <v>18.8</v>
      </c>
      <c r="M62" s="109"/>
      <c r="N62" s="87"/>
      <c r="O62" s="108"/>
    </row>
    <row r="63" spans="2:15" x14ac:dyDescent="0.2">
      <c r="B63" s="77">
        <v>10</v>
      </c>
      <c r="C63" s="110">
        <v>10.220000000000001</v>
      </c>
      <c r="D63" s="109"/>
      <c r="E63" s="87"/>
      <c r="F63" s="108"/>
      <c r="G63" s="108"/>
      <c r="H63" s="108"/>
      <c r="I63" s="108"/>
      <c r="K63" s="77">
        <v>10</v>
      </c>
      <c r="L63" s="110">
        <v>15.6</v>
      </c>
      <c r="M63" s="109"/>
      <c r="N63" s="87"/>
      <c r="O63" s="108"/>
    </row>
    <row r="64" spans="2:15" x14ac:dyDescent="0.2">
      <c r="B64" s="77">
        <v>11</v>
      </c>
      <c r="C64" s="110">
        <v>11.37</v>
      </c>
      <c r="D64" s="109"/>
      <c r="E64" s="87"/>
      <c r="F64" s="108"/>
      <c r="G64" s="108"/>
      <c r="H64" s="108"/>
      <c r="I64" s="108"/>
      <c r="K64" s="77">
        <v>11</v>
      </c>
      <c r="L64" s="110">
        <v>16.3</v>
      </c>
      <c r="M64" s="109"/>
      <c r="N64" s="87"/>
      <c r="O64" s="108"/>
    </row>
    <row r="65" spans="2:15" x14ac:dyDescent="0.2">
      <c r="B65" s="77">
        <v>13</v>
      </c>
      <c r="C65" s="110">
        <v>8.84</v>
      </c>
      <c r="D65" s="109"/>
      <c r="E65" s="87"/>
      <c r="F65" s="108"/>
      <c r="G65" s="108"/>
      <c r="H65" s="108"/>
      <c r="I65" s="108"/>
      <c r="K65" s="77">
        <v>13</v>
      </c>
      <c r="L65" s="110">
        <v>17.8</v>
      </c>
      <c r="M65" s="109"/>
      <c r="N65" s="87"/>
      <c r="O65" s="108"/>
    </row>
    <row r="66" spans="2:15" x14ac:dyDescent="0.2">
      <c r="B66" s="77">
        <v>19</v>
      </c>
      <c r="C66" s="110">
        <v>11.8</v>
      </c>
      <c r="D66" s="109"/>
      <c r="E66" s="87"/>
      <c r="F66" s="108"/>
      <c r="G66" s="108"/>
      <c r="H66" s="108"/>
      <c r="I66" s="108"/>
      <c r="K66" s="77">
        <v>19</v>
      </c>
      <c r="L66" s="110">
        <v>18.399999999999999</v>
      </c>
      <c r="M66" s="109"/>
      <c r="N66" s="87"/>
      <c r="O66" s="108"/>
    </row>
    <row r="67" spans="2:15" x14ac:dyDescent="0.2">
      <c r="B67" s="77">
        <v>20</v>
      </c>
      <c r="C67" s="110">
        <v>10.08</v>
      </c>
      <c r="D67" s="109"/>
      <c r="E67" s="87"/>
      <c r="F67" s="108"/>
      <c r="G67" s="108"/>
      <c r="H67" s="108"/>
      <c r="I67" s="108"/>
      <c r="K67" s="77">
        <v>20</v>
      </c>
      <c r="L67" s="110">
        <v>18.100000000000001</v>
      </c>
      <c r="M67" s="109"/>
      <c r="N67" s="87"/>
      <c r="O67" s="108"/>
    </row>
    <row r="68" spans="2:15" x14ac:dyDescent="0.2">
      <c r="B68" s="77">
        <v>21</v>
      </c>
      <c r="C68" s="110">
        <v>9.32</v>
      </c>
      <c r="D68" s="109"/>
      <c r="E68" s="87"/>
      <c r="F68" s="108"/>
      <c r="G68" s="108"/>
      <c r="H68" s="108"/>
      <c r="I68" s="108"/>
      <c r="K68" s="77">
        <v>21</v>
      </c>
      <c r="L68" s="110">
        <v>17.899999999999999</v>
      </c>
      <c r="M68" s="109"/>
      <c r="N68" s="87"/>
      <c r="O68" s="108"/>
    </row>
    <row r="69" spans="2:15" x14ac:dyDescent="0.2">
      <c r="B69" s="77">
        <v>24</v>
      </c>
      <c r="C69" s="110">
        <v>9.1999999999999993</v>
      </c>
      <c r="D69" s="109"/>
      <c r="E69" s="87"/>
      <c r="F69" s="108"/>
      <c r="G69" s="108"/>
      <c r="H69" s="108"/>
      <c r="I69" s="108"/>
      <c r="K69" s="77">
        <v>24</v>
      </c>
      <c r="L69" s="110">
        <v>20.2</v>
      </c>
      <c r="M69" s="109"/>
      <c r="N69" s="87"/>
      <c r="O69" s="108"/>
    </row>
    <row r="70" spans="2:15" ht="13.5" thickBot="1" x14ac:dyDescent="0.25">
      <c r="B70" s="77">
        <v>28</v>
      </c>
      <c r="C70" s="123">
        <v>9.18</v>
      </c>
      <c r="D70" s="109"/>
      <c r="K70" s="77">
        <v>28</v>
      </c>
      <c r="L70" s="123">
        <v>16</v>
      </c>
      <c r="M70" s="109"/>
    </row>
    <row r="71" spans="2:15" ht="13.5" thickBot="1" x14ac:dyDescent="0.25">
      <c r="B71" s="128" t="s">
        <v>0</v>
      </c>
      <c r="C71" s="107">
        <f>COUNTIF(C59:C70,"&gt;0")</f>
        <v>12</v>
      </c>
      <c r="D71" s="105"/>
      <c r="K71" s="75" t="s">
        <v>0</v>
      </c>
      <c r="L71" s="106">
        <f>COUNTIF(L59:L70,"&gt;0")</f>
        <v>12</v>
      </c>
      <c r="M71" s="105"/>
    </row>
    <row r="72" spans="2:15" x14ac:dyDescent="0.2">
      <c r="B72" s="127" t="s">
        <v>1</v>
      </c>
      <c r="C72" s="104">
        <f>AVERAGE(C59:C70)</f>
        <v>11.11</v>
      </c>
      <c r="D72" s="102"/>
      <c r="K72" s="73" t="s">
        <v>1</v>
      </c>
      <c r="L72" s="104">
        <f>AVERAGE(L59:L70)</f>
        <v>17.624999999999996</v>
      </c>
      <c r="M72" s="102"/>
    </row>
    <row r="73" spans="2:15" x14ac:dyDescent="0.2">
      <c r="B73" s="126" t="s">
        <v>2</v>
      </c>
      <c r="C73" s="103">
        <f>STDEV(C59:C70)</f>
        <v>2.3309576650732291</v>
      </c>
      <c r="D73" s="102"/>
      <c r="K73" s="71" t="s">
        <v>2</v>
      </c>
      <c r="L73" s="103">
        <f>STDEV(L59:L70)</f>
        <v>2.7575104054860344</v>
      </c>
      <c r="M73" s="102"/>
    </row>
    <row r="74" spans="2:15" ht="13.5" thickBot="1" x14ac:dyDescent="0.25">
      <c r="B74" s="125" t="s">
        <v>3</v>
      </c>
      <c r="C74" s="101" t="e">
        <f>CONFIDENCE(0.05,C142,C140)</f>
        <v>#REF!</v>
      </c>
      <c r="D74" s="99"/>
      <c r="K74" s="69" t="s">
        <v>3</v>
      </c>
      <c r="L74" s="100">
        <f>CONFIDENCE(0.05,L73,L71)</f>
        <v>1.5601797182072978</v>
      </c>
      <c r="M74" s="99"/>
    </row>
    <row r="76" spans="2:15" ht="13.5" thickBot="1" x14ac:dyDescent="0.25">
      <c r="G76" s="97"/>
      <c r="H76" s="97"/>
      <c r="I76" s="97"/>
    </row>
    <row r="77" spans="2:15" ht="13.5" customHeight="1" thickBot="1" x14ac:dyDescent="0.25">
      <c r="B77" s="178"/>
      <c r="C77" s="184" t="s">
        <v>67</v>
      </c>
      <c r="D77" s="119"/>
      <c r="E77" s="95"/>
      <c r="F77" s="121" t="s">
        <v>167</v>
      </c>
      <c r="G77" s="122"/>
      <c r="H77" s="122"/>
      <c r="I77" s="122"/>
      <c r="K77" s="178"/>
      <c r="L77" s="184" t="s">
        <v>67</v>
      </c>
      <c r="M77" s="119"/>
      <c r="N77" s="95"/>
      <c r="O77" s="121" t="s">
        <v>94</v>
      </c>
    </row>
    <row r="78" spans="2:15" ht="13.5" thickBot="1" x14ac:dyDescent="0.25">
      <c r="B78" s="182"/>
      <c r="C78" s="185"/>
      <c r="D78" s="119"/>
      <c r="E78" s="93"/>
      <c r="F78" s="118">
        <v>1</v>
      </c>
      <c r="G78" s="120"/>
      <c r="H78" s="120"/>
      <c r="I78" s="120"/>
      <c r="K78" s="182"/>
      <c r="L78" s="185"/>
      <c r="M78" s="119"/>
      <c r="N78" s="93"/>
      <c r="O78" s="118">
        <v>1</v>
      </c>
    </row>
    <row r="79" spans="2:15" ht="13.5" customHeight="1" thickBot="1" x14ac:dyDescent="0.25">
      <c r="B79" s="117" t="s">
        <v>24</v>
      </c>
      <c r="C79" s="91" t="s">
        <v>58</v>
      </c>
      <c r="D79" s="115"/>
      <c r="E79" s="90" t="s">
        <v>1</v>
      </c>
      <c r="F79" s="113">
        <f>C91</f>
        <v>10.00375</v>
      </c>
      <c r="G79" s="113"/>
      <c r="H79" s="113"/>
      <c r="I79" s="113"/>
      <c r="K79" s="116" t="s">
        <v>159</v>
      </c>
      <c r="L79" s="91" t="s">
        <v>58</v>
      </c>
      <c r="M79" s="115"/>
      <c r="N79" s="90" t="s">
        <v>1</v>
      </c>
      <c r="O79" s="113">
        <f>L91</f>
        <v>19.150000000000002</v>
      </c>
    </row>
    <row r="80" spans="2:15" x14ac:dyDescent="0.2">
      <c r="B80" s="180" t="s">
        <v>8</v>
      </c>
      <c r="C80" s="199" t="s">
        <v>79</v>
      </c>
      <c r="D80" s="114"/>
      <c r="E80" s="87" t="s">
        <v>9</v>
      </c>
      <c r="F80" s="113">
        <f>C92</f>
        <v>1.5164897201855851</v>
      </c>
      <c r="G80" s="113"/>
      <c r="H80" s="113"/>
      <c r="I80" s="113"/>
      <c r="K80" s="180" t="s">
        <v>8</v>
      </c>
      <c r="L80" s="199" t="s">
        <v>79</v>
      </c>
      <c r="M80" s="114"/>
      <c r="N80" s="87" t="s">
        <v>9</v>
      </c>
      <c r="O80" s="113">
        <f>L92</f>
        <v>1.5128025081190966</v>
      </c>
    </row>
    <row r="81" spans="2:15" ht="13.5" thickBot="1" x14ac:dyDescent="0.25">
      <c r="B81" s="181"/>
      <c r="C81" s="201"/>
      <c r="D81" s="105"/>
      <c r="E81" s="87" t="s">
        <v>3</v>
      </c>
      <c r="F81" s="113"/>
      <c r="G81" s="113"/>
      <c r="H81" s="113"/>
      <c r="I81" s="113"/>
      <c r="K81" s="181"/>
      <c r="L81" s="200"/>
      <c r="M81" s="105"/>
      <c r="N81" s="87" t="s">
        <v>3</v>
      </c>
      <c r="O81" s="113">
        <f>L93</f>
        <v>1.0482993907440199</v>
      </c>
    </row>
    <row r="82" spans="2:15" x14ac:dyDescent="0.2">
      <c r="B82" s="96">
        <v>4</v>
      </c>
      <c r="C82" s="104">
        <v>9.42</v>
      </c>
      <c r="D82" s="109"/>
      <c r="E82" s="87" t="s">
        <v>10</v>
      </c>
      <c r="F82" s="108">
        <f>MAX(C82:C89)</f>
        <v>12.7</v>
      </c>
      <c r="G82" s="108"/>
      <c r="H82" s="108"/>
      <c r="I82" s="108"/>
      <c r="K82" s="96">
        <v>4</v>
      </c>
      <c r="L82" s="112">
        <v>17.7</v>
      </c>
      <c r="M82" s="109"/>
      <c r="N82" s="87" t="s">
        <v>10</v>
      </c>
      <c r="O82" s="108">
        <f>MAX(L82:L89)</f>
        <v>21</v>
      </c>
    </row>
    <row r="83" spans="2:15" x14ac:dyDescent="0.2">
      <c r="B83" s="77">
        <v>5</v>
      </c>
      <c r="C83" s="103">
        <v>9.19</v>
      </c>
      <c r="D83" s="109"/>
      <c r="E83" s="87" t="s">
        <v>11</v>
      </c>
      <c r="F83" s="108">
        <f>MIN(C82:C89)</f>
        <v>8.94</v>
      </c>
      <c r="G83" s="108"/>
      <c r="H83" s="108"/>
      <c r="I83" s="108"/>
      <c r="K83" s="77">
        <v>5</v>
      </c>
      <c r="L83" s="110">
        <v>17.2</v>
      </c>
      <c r="M83" s="109"/>
      <c r="N83" s="87" t="s">
        <v>11</v>
      </c>
      <c r="O83" s="108">
        <f>MIN(L82:L89)</f>
        <v>17.2</v>
      </c>
    </row>
    <row r="84" spans="2:15" ht="13.5" thickBot="1" x14ac:dyDescent="0.25">
      <c r="B84" s="77">
        <v>8</v>
      </c>
      <c r="C84" s="103">
        <v>9.0399999999999991</v>
      </c>
      <c r="D84" s="109"/>
      <c r="E84" s="89" t="s">
        <v>12</v>
      </c>
      <c r="F84" s="111">
        <f>F82-F83</f>
        <v>3.76</v>
      </c>
      <c r="G84" s="108"/>
      <c r="H84" s="108"/>
      <c r="I84" s="108"/>
      <c r="K84" s="77">
        <v>8</v>
      </c>
      <c r="L84" s="110">
        <v>17.7</v>
      </c>
      <c r="M84" s="109"/>
      <c r="N84" s="89" t="s">
        <v>12</v>
      </c>
      <c r="O84" s="111">
        <f>O82-O83</f>
        <v>3.8000000000000007</v>
      </c>
    </row>
    <row r="85" spans="2:15" x14ac:dyDescent="0.2">
      <c r="B85" s="77">
        <v>11</v>
      </c>
      <c r="C85" s="103">
        <v>8.94</v>
      </c>
      <c r="D85" s="109"/>
      <c r="E85" s="87"/>
      <c r="F85" s="108"/>
      <c r="G85" s="108"/>
      <c r="H85" s="108"/>
      <c r="I85" s="108"/>
      <c r="K85" s="77">
        <v>11</v>
      </c>
      <c r="L85" s="110">
        <v>18.7</v>
      </c>
      <c r="M85" s="109"/>
      <c r="N85" s="87"/>
      <c r="O85" s="108"/>
    </row>
    <row r="86" spans="2:15" x14ac:dyDescent="0.2">
      <c r="B86" s="77">
        <v>16</v>
      </c>
      <c r="C86" s="103">
        <v>9.07</v>
      </c>
      <c r="D86" s="109"/>
      <c r="E86" s="87"/>
      <c r="F86" s="108"/>
      <c r="G86" s="108"/>
      <c r="H86" s="108"/>
      <c r="I86" s="108"/>
      <c r="K86" s="77">
        <v>16</v>
      </c>
      <c r="L86" s="110">
        <v>19.8</v>
      </c>
      <c r="M86" s="109"/>
      <c r="N86" s="87"/>
      <c r="O86" s="108"/>
    </row>
    <row r="87" spans="2:15" x14ac:dyDescent="0.2">
      <c r="B87" s="77">
        <v>29</v>
      </c>
      <c r="C87" s="103">
        <v>12.16</v>
      </c>
      <c r="D87" s="109"/>
      <c r="E87" s="87"/>
      <c r="F87" s="108"/>
      <c r="G87" s="108"/>
      <c r="H87" s="108"/>
      <c r="I87" s="108"/>
      <c r="K87" s="77">
        <v>29</v>
      </c>
      <c r="L87" s="110">
        <v>20.7</v>
      </c>
      <c r="M87" s="109"/>
      <c r="N87" s="87"/>
      <c r="O87" s="108"/>
    </row>
    <row r="88" spans="2:15" x14ac:dyDescent="0.2">
      <c r="B88" s="77">
        <v>30</v>
      </c>
      <c r="C88" s="103">
        <v>12.7</v>
      </c>
      <c r="D88" s="109"/>
      <c r="K88" s="77">
        <v>30</v>
      </c>
      <c r="L88" s="110">
        <v>21</v>
      </c>
      <c r="M88" s="109"/>
    </row>
    <row r="89" spans="2:15" ht="13.5" thickBot="1" x14ac:dyDescent="0.25">
      <c r="B89" s="77">
        <v>31</v>
      </c>
      <c r="C89" s="124">
        <v>9.51</v>
      </c>
      <c r="D89" s="109"/>
      <c r="K89" s="77">
        <v>31</v>
      </c>
      <c r="L89" s="123">
        <v>20.399999999999999</v>
      </c>
      <c r="M89" s="109"/>
    </row>
    <row r="90" spans="2:15" ht="13.5" thickBot="1" x14ac:dyDescent="0.25">
      <c r="B90" s="75" t="s">
        <v>0</v>
      </c>
      <c r="C90" s="107">
        <f>COUNTIF(C82:C89,"&gt;0")</f>
        <v>8</v>
      </c>
      <c r="D90" s="105"/>
      <c r="K90" s="75" t="s">
        <v>0</v>
      </c>
      <c r="L90" s="106">
        <f>COUNTIF(L82:L89,"&gt;0")</f>
        <v>8</v>
      </c>
      <c r="M90" s="105"/>
    </row>
    <row r="91" spans="2:15" x14ac:dyDescent="0.2">
      <c r="B91" s="73" t="s">
        <v>1</v>
      </c>
      <c r="C91" s="104">
        <f>AVERAGE(C82:C89)</f>
        <v>10.00375</v>
      </c>
      <c r="D91" s="102"/>
      <c r="K91" s="73" t="s">
        <v>1</v>
      </c>
      <c r="L91" s="104">
        <f>AVERAGE(L82:L89)</f>
        <v>19.150000000000002</v>
      </c>
      <c r="M91" s="102"/>
    </row>
    <row r="92" spans="2:15" x14ac:dyDescent="0.2">
      <c r="B92" s="71" t="s">
        <v>2</v>
      </c>
      <c r="C92" s="103">
        <f>STDEV(C82:C89)</f>
        <v>1.5164897201855851</v>
      </c>
      <c r="D92" s="102"/>
      <c r="K92" s="71" t="s">
        <v>2</v>
      </c>
      <c r="L92" s="103">
        <f>STDEV(L82:L89)</f>
        <v>1.5128025081190966</v>
      </c>
      <c r="M92" s="102"/>
    </row>
    <row r="93" spans="2:15" ht="13.5" thickBot="1" x14ac:dyDescent="0.25">
      <c r="B93" s="69" t="s">
        <v>3</v>
      </c>
      <c r="C93" s="101" t="e">
        <f>CONFIDENCE(0.05,#REF!,#REF!)</f>
        <v>#REF!</v>
      </c>
      <c r="D93" s="99"/>
      <c r="K93" s="69" t="s">
        <v>3</v>
      </c>
      <c r="L93" s="100">
        <f>CONFIDENCE(0.05,L92,L90)</f>
        <v>1.0482993907440199</v>
      </c>
      <c r="M93" s="99"/>
    </row>
    <row r="95" spans="2:15" ht="13.5" thickBot="1" x14ac:dyDescent="0.25">
      <c r="G95" s="97"/>
      <c r="H95" s="97"/>
      <c r="I95" s="97"/>
    </row>
    <row r="96" spans="2:15" ht="13.5" customHeight="1" thickBot="1" x14ac:dyDescent="0.25">
      <c r="B96" s="178"/>
      <c r="C96" s="184" t="s">
        <v>67</v>
      </c>
      <c r="D96" s="119"/>
      <c r="E96" s="95"/>
      <c r="F96" s="121" t="s">
        <v>166</v>
      </c>
      <c r="G96" s="122"/>
      <c r="H96" s="122"/>
      <c r="I96" s="122"/>
      <c r="K96" s="178"/>
      <c r="L96" s="184" t="s">
        <v>67</v>
      </c>
      <c r="M96" s="119"/>
      <c r="N96" s="95"/>
      <c r="O96" s="121" t="s">
        <v>92</v>
      </c>
    </row>
    <row r="97" spans="2:15" ht="13.5" thickBot="1" x14ac:dyDescent="0.25">
      <c r="B97" s="182"/>
      <c r="C97" s="185"/>
      <c r="D97" s="119"/>
      <c r="E97" s="93"/>
      <c r="F97" s="118">
        <v>1</v>
      </c>
      <c r="G97" s="120"/>
      <c r="H97" s="120"/>
      <c r="I97" s="120"/>
      <c r="K97" s="182"/>
      <c r="L97" s="185"/>
      <c r="M97" s="119"/>
      <c r="N97" s="93"/>
      <c r="O97" s="118">
        <v>1</v>
      </c>
    </row>
    <row r="98" spans="2:15" ht="13.5" customHeight="1" thickBot="1" x14ac:dyDescent="0.25">
      <c r="B98" s="117" t="s">
        <v>24</v>
      </c>
      <c r="C98" s="91" t="s">
        <v>57</v>
      </c>
      <c r="D98" s="115"/>
      <c r="E98" s="90" t="s">
        <v>1</v>
      </c>
      <c r="F98" s="113">
        <f>C113</f>
        <v>8.1281818181818188</v>
      </c>
      <c r="G98" s="113"/>
      <c r="H98" s="113"/>
      <c r="I98" s="113"/>
      <c r="K98" s="116" t="s">
        <v>159</v>
      </c>
      <c r="L98" s="91" t="s">
        <v>57</v>
      </c>
      <c r="M98" s="115"/>
      <c r="N98" s="90" t="s">
        <v>1</v>
      </c>
      <c r="O98" s="113">
        <f>L113</f>
        <v>21.981818181818181</v>
      </c>
    </row>
    <row r="99" spans="2:15" x14ac:dyDescent="0.2">
      <c r="B99" s="180" t="s">
        <v>8</v>
      </c>
      <c r="C99" s="199" t="s">
        <v>79</v>
      </c>
      <c r="D99" s="114"/>
      <c r="E99" s="87" t="s">
        <v>9</v>
      </c>
      <c r="F99" s="113">
        <f>C114</f>
        <v>2.0823535635516728</v>
      </c>
      <c r="G99" s="113"/>
      <c r="H99" s="113"/>
      <c r="I99" s="113"/>
      <c r="K99" s="180" t="s">
        <v>8</v>
      </c>
      <c r="L99" s="199" t="s">
        <v>79</v>
      </c>
      <c r="M99" s="114"/>
      <c r="N99" s="87" t="s">
        <v>9</v>
      </c>
      <c r="O99" s="113">
        <f>L114</f>
        <v>1.4931966928828779</v>
      </c>
    </row>
    <row r="100" spans="2:15" ht="13.5" thickBot="1" x14ac:dyDescent="0.25">
      <c r="B100" s="181"/>
      <c r="C100" s="201"/>
      <c r="D100" s="105"/>
      <c r="E100" s="87" t="s">
        <v>3</v>
      </c>
      <c r="F100" s="113"/>
      <c r="G100" s="113"/>
      <c r="H100" s="113"/>
      <c r="I100" s="113"/>
      <c r="K100" s="181"/>
      <c r="L100" s="200"/>
      <c r="M100" s="105"/>
      <c r="N100" s="87" t="s">
        <v>3</v>
      </c>
      <c r="O100" s="113">
        <f>L115</f>
        <v>0.88240664074972097</v>
      </c>
    </row>
    <row r="101" spans="2:15" x14ac:dyDescent="0.2">
      <c r="B101" s="77">
        <v>2</v>
      </c>
      <c r="C101" s="104">
        <v>9.99</v>
      </c>
      <c r="D101" s="109"/>
      <c r="E101" s="87" t="s">
        <v>10</v>
      </c>
      <c r="F101" s="108">
        <f>MAX(C101:C111)</f>
        <v>10.15</v>
      </c>
      <c r="G101" s="108"/>
      <c r="H101" s="108"/>
      <c r="I101" s="108"/>
      <c r="K101" s="77">
        <v>2</v>
      </c>
      <c r="L101" s="112">
        <v>19.7</v>
      </c>
      <c r="M101" s="109"/>
      <c r="N101" s="87" t="s">
        <v>10</v>
      </c>
      <c r="O101" s="108">
        <f>MAX(L101:L111)</f>
        <v>24.1</v>
      </c>
    </row>
    <row r="102" spans="2:15" x14ac:dyDescent="0.2">
      <c r="B102" s="77">
        <v>6</v>
      </c>
      <c r="C102" s="103">
        <v>10.15</v>
      </c>
      <c r="D102" s="109"/>
      <c r="E102" s="87" t="s">
        <v>11</v>
      </c>
      <c r="F102" s="108">
        <f>MIN(C101:C111)</f>
        <v>3.14</v>
      </c>
      <c r="G102" s="108"/>
      <c r="H102" s="108"/>
      <c r="I102" s="108"/>
      <c r="K102" s="77">
        <v>6</v>
      </c>
      <c r="L102" s="110">
        <v>21.4</v>
      </c>
      <c r="M102" s="109"/>
      <c r="N102" s="87" t="s">
        <v>11</v>
      </c>
      <c r="O102" s="108">
        <f>MIN(L101:L111)</f>
        <v>19.7</v>
      </c>
    </row>
    <row r="103" spans="2:15" ht="13.5" thickBot="1" x14ac:dyDescent="0.25">
      <c r="B103" s="77">
        <v>7</v>
      </c>
      <c r="C103" s="103">
        <v>7.67</v>
      </c>
      <c r="D103" s="109"/>
      <c r="E103" s="89" t="s">
        <v>12</v>
      </c>
      <c r="F103" s="111">
        <f>F101-F102</f>
        <v>7.01</v>
      </c>
      <c r="G103" s="108"/>
      <c r="H103" s="108"/>
      <c r="I103" s="108"/>
      <c r="K103" s="77">
        <v>7</v>
      </c>
      <c r="L103" s="110">
        <v>20.3</v>
      </c>
      <c r="M103" s="109"/>
      <c r="N103" s="89" t="s">
        <v>12</v>
      </c>
      <c r="O103" s="111">
        <f>O101-O102</f>
        <v>4.4000000000000021</v>
      </c>
    </row>
    <row r="104" spans="2:15" x14ac:dyDescent="0.2">
      <c r="B104" s="77">
        <v>8</v>
      </c>
      <c r="C104" s="103">
        <v>9.1999999999999993</v>
      </c>
      <c r="D104" s="109"/>
      <c r="E104" s="87"/>
      <c r="F104" s="108"/>
      <c r="G104" s="108"/>
      <c r="H104" s="108"/>
      <c r="I104" s="108"/>
      <c r="K104" s="77">
        <v>8</v>
      </c>
      <c r="L104" s="110">
        <v>21</v>
      </c>
      <c r="M104" s="109"/>
      <c r="N104" s="87"/>
      <c r="O104" s="108"/>
    </row>
    <row r="105" spans="2:15" x14ac:dyDescent="0.2">
      <c r="B105" s="77">
        <v>14</v>
      </c>
      <c r="C105" s="103">
        <v>9.09</v>
      </c>
      <c r="D105" s="109"/>
      <c r="E105" s="87"/>
      <c r="F105" s="108"/>
      <c r="G105" s="108"/>
      <c r="H105" s="108"/>
      <c r="I105" s="108"/>
      <c r="K105" s="77">
        <v>14</v>
      </c>
      <c r="L105" s="110">
        <v>21.5</v>
      </c>
      <c r="M105" s="109"/>
      <c r="N105" s="87"/>
      <c r="O105" s="108"/>
    </row>
    <row r="106" spans="2:15" x14ac:dyDescent="0.2">
      <c r="B106" s="77">
        <v>22</v>
      </c>
      <c r="C106" s="103">
        <v>3.14</v>
      </c>
      <c r="D106" s="109"/>
      <c r="E106" s="87"/>
      <c r="F106" s="108"/>
      <c r="G106" s="108"/>
      <c r="H106" s="108"/>
      <c r="I106" s="108"/>
      <c r="K106" s="77">
        <v>22</v>
      </c>
      <c r="L106" s="110">
        <v>21.1</v>
      </c>
      <c r="M106" s="109"/>
      <c r="N106" s="87"/>
      <c r="O106" s="108"/>
    </row>
    <row r="107" spans="2:15" x14ac:dyDescent="0.2">
      <c r="B107" s="77">
        <v>23</v>
      </c>
      <c r="C107" s="103">
        <v>6.09</v>
      </c>
      <c r="D107" s="109"/>
      <c r="E107" s="87"/>
      <c r="F107" s="108"/>
      <c r="G107" s="108"/>
      <c r="H107" s="108"/>
      <c r="I107" s="108"/>
      <c r="K107" s="77">
        <v>23</v>
      </c>
      <c r="L107" s="110">
        <v>22.2</v>
      </c>
      <c r="M107" s="109"/>
      <c r="N107" s="87"/>
      <c r="O107" s="108"/>
    </row>
    <row r="108" spans="2:15" x14ac:dyDescent="0.2">
      <c r="B108" s="77">
        <v>26</v>
      </c>
      <c r="C108" s="103">
        <v>7.15</v>
      </c>
      <c r="D108" s="109"/>
      <c r="E108" s="87"/>
      <c r="F108" s="108"/>
      <c r="G108" s="108"/>
      <c r="H108" s="108"/>
      <c r="I108" s="108"/>
      <c r="K108" s="77">
        <v>26</v>
      </c>
      <c r="L108" s="110">
        <v>23</v>
      </c>
      <c r="M108" s="109"/>
      <c r="N108" s="87"/>
      <c r="O108" s="108"/>
    </row>
    <row r="109" spans="2:15" x14ac:dyDescent="0.2">
      <c r="B109" s="77">
        <v>27</v>
      </c>
      <c r="C109" s="103">
        <v>8.64</v>
      </c>
      <c r="D109" s="109"/>
      <c r="E109" s="87"/>
      <c r="F109" s="108"/>
      <c r="G109" s="108"/>
      <c r="H109" s="108"/>
      <c r="I109" s="108"/>
      <c r="K109" s="77">
        <v>27</v>
      </c>
      <c r="L109" s="110">
        <v>24.1</v>
      </c>
      <c r="M109" s="109"/>
      <c r="N109" s="87"/>
      <c r="O109" s="108"/>
    </row>
    <row r="110" spans="2:15" x14ac:dyDescent="0.2">
      <c r="B110" s="77">
        <v>28</v>
      </c>
      <c r="C110" s="103">
        <v>8.3699999999999992</v>
      </c>
      <c r="D110" s="109"/>
      <c r="E110" s="87"/>
      <c r="F110" s="108"/>
      <c r="G110" s="108"/>
      <c r="H110" s="108"/>
      <c r="I110" s="108"/>
      <c r="K110" s="77">
        <v>28</v>
      </c>
      <c r="L110" s="110">
        <v>23.5</v>
      </c>
      <c r="M110" s="109"/>
      <c r="N110" s="87"/>
      <c r="O110" s="108"/>
    </row>
    <row r="111" spans="2:15" ht="13.5" thickBot="1" x14ac:dyDescent="0.25">
      <c r="B111" s="77">
        <v>29</v>
      </c>
      <c r="C111" s="103">
        <v>9.92</v>
      </c>
      <c r="D111" s="109"/>
      <c r="E111" s="87"/>
      <c r="F111" s="108"/>
      <c r="G111" s="108"/>
      <c r="H111" s="108"/>
      <c r="I111" s="108"/>
      <c r="K111" s="77">
        <v>29</v>
      </c>
      <c r="L111" s="110">
        <v>24</v>
      </c>
      <c r="M111" s="109"/>
      <c r="N111" s="87"/>
      <c r="O111" s="108"/>
    </row>
    <row r="112" spans="2:15" ht="13.5" thickBot="1" x14ac:dyDescent="0.25">
      <c r="B112" s="75" t="s">
        <v>0</v>
      </c>
      <c r="C112" s="107">
        <f>COUNTIF(C101:C111,"&gt;0")</f>
        <v>11</v>
      </c>
      <c r="D112" s="105"/>
      <c r="K112" s="75" t="s">
        <v>0</v>
      </c>
      <c r="L112" s="106">
        <f>COUNTIF(L101:L111,"&gt;0")</f>
        <v>11</v>
      </c>
      <c r="M112" s="105"/>
    </row>
    <row r="113" spans="2:15" x14ac:dyDescent="0.2">
      <c r="B113" s="73" t="s">
        <v>1</v>
      </c>
      <c r="C113" s="104">
        <f>AVERAGE(C101:C111)</f>
        <v>8.1281818181818188</v>
      </c>
      <c r="D113" s="102"/>
      <c r="K113" s="73" t="s">
        <v>1</v>
      </c>
      <c r="L113" s="104">
        <f>AVERAGE(L101:L111)</f>
        <v>21.981818181818181</v>
      </c>
      <c r="M113" s="102"/>
    </row>
    <row r="114" spans="2:15" x14ac:dyDescent="0.2">
      <c r="B114" s="71" t="s">
        <v>2</v>
      </c>
      <c r="C114" s="103">
        <f>STDEV(C101:C111)</f>
        <v>2.0823535635516728</v>
      </c>
      <c r="D114" s="102"/>
      <c r="K114" s="71" t="s">
        <v>2</v>
      </c>
      <c r="L114" s="103">
        <f>STDEV(L101:L111)</f>
        <v>1.4931966928828779</v>
      </c>
      <c r="M114" s="102"/>
    </row>
    <row r="115" spans="2:15" ht="13.5" thickBot="1" x14ac:dyDescent="0.25">
      <c r="B115" s="69" t="s">
        <v>3</v>
      </c>
      <c r="C115" s="101" t="e">
        <f>CONFIDENCE(0.05,#REF!,#REF!)</f>
        <v>#REF!</v>
      </c>
      <c r="D115" s="99"/>
      <c r="K115" s="69" t="s">
        <v>3</v>
      </c>
      <c r="L115" s="100">
        <f>CONFIDENCE(0.05,L114,L112)</f>
        <v>0.88240664074972097</v>
      </c>
      <c r="M115" s="99"/>
    </row>
    <row r="117" spans="2:15" ht="13.5" thickBot="1" x14ac:dyDescent="0.25">
      <c r="G117" s="97"/>
      <c r="H117" s="97"/>
      <c r="I117" s="97"/>
    </row>
    <row r="118" spans="2:15" ht="13.5" customHeight="1" thickBot="1" x14ac:dyDescent="0.25">
      <c r="B118" s="178"/>
      <c r="C118" s="184" t="s">
        <v>67</v>
      </c>
      <c r="D118" s="119"/>
      <c r="E118" s="95"/>
      <c r="F118" s="121" t="s">
        <v>165</v>
      </c>
      <c r="G118" s="122"/>
      <c r="H118" s="122"/>
      <c r="I118" s="122"/>
      <c r="K118" s="178"/>
      <c r="L118" s="184" t="s">
        <v>67</v>
      </c>
      <c r="M118" s="119"/>
      <c r="N118" s="95"/>
      <c r="O118" s="121" t="s">
        <v>90</v>
      </c>
    </row>
    <row r="119" spans="2:15" ht="13.5" thickBot="1" x14ac:dyDescent="0.25">
      <c r="B119" s="182"/>
      <c r="C119" s="185"/>
      <c r="D119" s="119"/>
      <c r="E119" s="93"/>
      <c r="F119" s="118">
        <v>1</v>
      </c>
      <c r="G119" s="120"/>
      <c r="H119" s="120"/>
      <c r="I119" s="120"/>
      <c r="K119" s="182"/>
      <c r="L119" s="185"/>
      <c r="M119" s="119"/>
      <c r="N119" s="93"/>
      <c r="O119" s="118">
        <v>1</v>
      </c>
    </row>
    <row r="120" spans="2:15" ht="13.5" customHeight="1" thickBot="1" x14ac:dyDescent="0.25">
      <c r="B120" s="117" t="s">
        <v>24</v>
      </c>
      <c r="C120" s="91" t="s">
        <v>56</v>
      </c>
      <c r="D120" s="115"/>
      <c r="E120" s="90" t="s">
        <v>1</v>
      </c>
      <c r="F120" s="113">
        <f>C140</f>
        <v>8.2062499999999989</v>
      </c>
      <c r="G120" s="113"/>
      <c r="H120" s="113"/>
      <c r="I120" s="113"/>
      <c r="K120" s="116" t="s">
        <v>159</v>
      </c>
      <c r="L120" s="91" t="s">
        <v>56</v>
      </c>
      <c r="M120" s="115"/>
      <c r="N120" s="90" t="s">
        <v>1</v>
      </c>
      <c r="O120" s="113">
        <f>L140</f>
        <v>25.131249999999998</v>
      </c>
    </row>
    <row r="121" spans="2:15" x14ac:dyDescent="0.2">
      <c r="B121" s="180" t="s">
        <v>8</v>
      </c>
      <c r="C121" s="199" t="s">
        <v>79</v>
      </c>
      <c r="D121" s="114"/>
      <c r="E121" s="87" t="s">
        <v>9</v>
      </c>
      <c r="F121" s="113">
        <f>C141</f>
        <v>2.5176837900472506</v>
      </c>
      <c r="G121" s="113"/>
      <c r="H121" s="113"/>
      <c r="I121" s="113"/>
      <c r="K121" s="180" t="s">
        <v>8</v>
      </c>
      <c r="L121" s="199" t="s">
        <v>79</v>
      </c>
      <c r="M121" s="114"/>
      <c r="N121" s="87" t="s">
        <v>9</v>
      </c>
      <c r="O121" s="113">
        <f>L141</f>
        <v>1.2851556325986357</v>
      </c>
    </row>
    <row r="122" spans="2:15" ht="13.5" thickBot="1" x14ac:dyDescent="0.25">
      <c r="B122" s="181"/>
      <c r="C122" s="201"/>
      <c r="D122" s="105"/>
      <c r="E122" s="87" t="s">
        <v>3</v>
      </c>
      <c r="F122" s="113" t="e">
        <f>C142</f>
        <v>#REF!</v>
      </c>
      <c r="G122" s="113"/>
      <c r="H122" s="113"/>
      <c r="I122" s="113"/>
      <c r="K122" s="181"/>
      <c r="L122" s="200"/>
      <c r="M122" s="105"/>
      <c r="N122" s="87" t="s">
        <v>3</v>
      </c>
      <c r="O122" s="113">
        <f>L142</f>
        <v>0.62971468860552882</v>
      </c>
    </row>
    <row r="123" spans="2:15" x14ac:dyDescent="0.2">
      <c r="B123" s="77">
        <v>3</v>
      </c>
      <c r="C123" s="104">
        <v>9.1999999999999993</v>
      </c>
      <c r="D123" s="109"/>
      <c r="E123" s="87" t="s">
        <v>10</v>
      </c>
      <c r="F123" s="108">
        <f>MAX(C123:C138)</f>
        <v>13.33</v>
      </c>
      <c r="G123" s="108"/>
      <c r="H123" s="108"/>
      <c r="I123" s="108"/>
      <c r="K123" s="77">
        <v>3</v>
      </c>
      <c r="L123" s="112">
        <v>24.5</v>
      </c>
      <c r="M123" s="109"/>
      <c r="N123" s="87" t="s">
        <v>10</v>
      </c>
      <c r="O123" s="108">
        <f>MAX(L123:L138)</f>
        <v>27.2</v>
      </c>
    </row>
    <row r="124" spans="2:15" x14ac:dyDescent="0.2">
      <c r="B124" s="77">
        <v>4</v>
      </c>
      <c r="C124" s="103">
        <v>9.11</v>
      </c>
      <c r="D124" s="109"/>
      <c r="E124" s="87" t="s">
        <v>11</v>
      </c>
      <c r="F124" s="108">
        <f>MIN(C123:C138)</f>
        <v>2.2000000000000002</v>
      </c>
      <c r="G124" s="108"/>
      <c r="H124" s="108"/>
      <c r="I124" s="108"/>
      <c r="K124" s="77">
        <v>4</v>
      </c>
      <c r="L124" s="110">
        <v>24.2</v>
      </c>
      <c r="M124" s="109"/>
      <c r="N124" s="87" t="s">
        <v>11</v>
      </c>
      <c r="O124" s="108">
        <f>MIN(L123:L138)</f>
        <v>23.1</v>
      </c>
    </row>
    <row r="125" spans="2:15" ht="13.5" thickBot="1" x14ac:dyDescent="0.25">
      <c r="B125" s="77">
        <v>5</v>
      </c>
      <c r="C125" s="103">
        <v>8.75</v>
      </c>
      <c r="D125" s="109"/>
      <c r="E125" s="89" t="s">
        <v>12</v>
      </c>
      <c r="F125" s="111">
        <f>F123-F124</f>
        <v>11.129999999999999</v>
      </c>
      <c r="G125" s="108"/>
      <c r="H125" s="108"/>
      <c r="I125" s="108"/>
      <c r="K125" s="77">
        <v>5</v>
      </c>
      <c r="L125" s="110">
        <v>24.3</v>
      </c>
      <c r="M125" s="109"/>
      <c r="N125" s="89" t="s">
        <v>12</v>
      </c>
      <c r="O125" s="111">
        <f>O123-O124</f>
        <v>4.0999999999999979</v>
      </c>
    </row>
    <row r="126" spans="2:15" x14ac:dyDescent="0.2">
      <c r="B126" s="77">
        <v>6</v>
      </c>
      <c r="C126" s="103">
        <v>10.6</v>
      </c>
      <c r="D126" s="109"/>
      <c r="E126" s="87"/>
      <c r="F126" s="108"/>
      <c r="G126" s="108"/>
      <c r="H126" s="108"/>
      <c r="I126" s="108"/>
      <c r="K126" s="77">
        <v>6</v>
      </c>
      <c r="L126" s="110">
        <v>26.8</v>
      </c>
      <c r="M126" s="109"/>
      <c r="N126" s="87"/>
      <c r="O126" s="108"/>
    </row>
    <row r="127" spans="2:15" x14ac:dyDescent="0.2">
      <c r="B127" s="77">
        <v>11</v>
      </c>
      <c r="C127" s="103">
        <v>9.07</v>
      </c>
      <c r="D127" s="109"/>
      <c r="E127" s="87"/>
      <c r="F127" s="108"/>
      <c r="G127" s="108"/>
      <c r="H127" s="108"/>
      <c r="I127" s="108"/>
      <c r="K127" s="77">
        <v>11</v>
      </c>
      <c r="L127" s="110">
        <v>23.1</v>
      </c>
      <c r="M127" s="109"/>
      <c r="N127" s="87"/>
      <c r="O127" s="108"/>
    </row>
    <row r="128" spans="2:15" x14ac:dyDescent="0.2">
      <c r="B128" s="77">
        <v>12</v>
      </c>
      <c r="C128" s="103">
        <v>13.33</v>
      </c>
      <c r="D128" s="109"/>
      <c r="E128" s="87"/>
      <c r="F128" s="108"/>
      <c r="G128" s="108"/>
      <c r="H128" s="108"/>
      <c r="I128" s="108"/>
      <c r="K128" s="77">
        <v>12</v>
      </c>
      <c r="L128" s="110">
        <v>24.9</v>
      </c>
      <c r="M128" s="109"/>
      <c r="N128" s="87"/>
      <c r="O128" s="108"/>
    </row>
    <row r="129" spans="2:15" x14ac:dyDescent="0.2">
      <c r="B129" s="77">
        <v>13</v>
      </c>
      <c r="C129" s="103">
        <v>8.56</v>
      </c>
      <c r="D129" s="109"/>
      <c r="E129" s="87"/>
      <c r="F129" s="108"/>
      <c r="G129" s="108"/>
      <c r="H129" s="108"/>
      <c r="I129" s="108"/>
      <c r="K129" s="77">
        <v>13</v>
      </c>
      <c r="L129" s="110">
        <v>24</v>
      </c>
      <c r="M129" s="109"/>
      <c r="N129" s="87"/>
      <c r="O129" s="108"/>
    </row>
    <row r="130" spans="2:15" x14ac:dyDescent="0.2">
      <c r="B130" s="77">
        <v>14</v>
      </c>
      <c r="C130" s="103">
        <v>6.37</v>
      </c>
      <c r="D130" s="109"/>
      <c r="E130" s="87"/>
      <c r="F130" s="108"/>
      <c r="G130" s="108"/>
      <c r="H130" s="108"/>
      <c r="I130" s="108"/>
      <c r="K130" s="77">
        <v>14</v>
      </c>
      <c r="L130" s="110">
        <v>23.9</v>
      </c>
      <c r="M130" s="109"/>
      <c r="N130" s="87"/>
      <c r="O130" s="108"/>
    </row>
    <row r="131" spans="2:15" x14ac:dyDescent="0.2">
      <c r="B131" s="77">
        <v>17</v>
      </c>
      <c r="C131" s="103">
        <v>8.57</v>
      </c>
      <c r="D131" s="109"/>
      <c r="E131" s="87"/>
      <c r="F131" s="108"/>
      <c r="G131" s="108"/>
      <c r="H131" s="108"/>
      <c r="I131" s="108"/>
      <c r="K131" s="77">
        <v>17</v>
      </c>
      <c r="L131" s="110">
        <v>25.5</v>
      </c>
      <c r="M131" s="109"/>
      <c r="N131" s="87"/>
      <c r="O131" s="108"/>
    </row>
    <row r="132" spans="2:15" x14ac:dyDescent="0.2">
      <c r="B132" s="77">
        <v>18</v>
      </c>
      <c r="C132" s="103">
        <v>5.6</v>
      </c>
      <c r="D132" s="109"/>
      <c r="E132" s="87"/>
      <c r="F132" s="108"/>
      <c r="G132" s="108"/>
      <c r="H132" s="108"/>
      <c r="I132" s="108"/>
      <c r="K132" s="77">
        <v>18</v>
      </c>
      <c r="L132" s="110">
        <v>25.4</v>
      </c>
      <c r="M132" s="109"/>
      <c r="N132" s="87"/>
      <c r="O132" s="108"/>
    </row>
    <row r="133" spans="2:15" x14ac:dyDescent="0.2">
      <c r="B133" s="77">
        <v>19</v>
      </c>
      <c r="C133" s="103">
        <v>10.6</v>
      </c>
      <c r="D133" s="109"/>
      <c r="E133" s="87"/>
      <c r="F133" s="108"/>
      <c r="G133" s="108"/>
      <c r="H133" s="108"/>
      <c r="I133" s="108"/>
      <c r="K133" s="77">
        <v>19</v>
      </c>
      <c r="L133" s="110">
        <v>26.7</v>
      </c>
      <c r="M133" s="109"/>
      <c r="N133" s="87"/>
      <c r="O133" s="108"/>
    </row>
    <row r="134" spans="2:15" x14ac:dyDescent="0.2">
      <c r="B134" s="77">
        <v>21</v>
      </c>
      <c r="C134" s="103">
        <v>2.2000000000000002</v>
      </c>
      <c r="D134" s="109"/>
      <c r="E134" s="87"/>
      <c r="F134" s="108"/>
      <c r="G134" s="108"/>
      <c r="H134" s="108"/>
      <c r="I134" s="108"/>
      <c r="K134" s="77">
        <v>21</v>
      </c>
      <c r="L134" s="110">
        <v>23.4</v>
      </c>
      <c r="M134" s="109"/>
      <c r="N134" s="87"/>
      <c r="O134" s="108"/>
    </row>
    <row r="135" spans="2:15" x14ac:dyDescent="0.2">
      <c r="B135" s="77">
        <v>24</v>
      </c>
      <c r="C135" s="103">
        <v>6.39</v>
      </c>
      <c r="D135" s="109"/>
      <c r="E135" s="87"/>
      <c r="F135" s="108"/>
      <c r="G135" s="108"/>
      <c r="H135" s="108"/>
      <c r="I135" s="108"/>
      <c r="K135" s="77">
        <v>24</v>
      </c>
      <c r="L135" s="110">
        <v>26.4</v>
      </c>
      <c r="M135" s="109"/>
      <c r="N135" s="87"/>
      <c r="O135" s="108"/>
    </row>
    <row r="136" spans="2:15" x14ac:dyDescent="0.2">
      <c r="B136" s="77">
        <v>25</v>
      </c>
      <c r="C136" s="103">
        <v>6.8</v>
      </c>
      <c r="D136" s="109"/>
      <c r="E136" s="87"/>
      <c r="F136" s="108"/>
      <c r="G136" s="108"/>
      <c r="H136" s="108"/>
      <c r="I136" s="108"/>
      <c r="K136" s="77">
        <v>25</v>
      </c>
      <c r="L136" s="110">
        <v>27.2</v>
      </c>
      <c r="M136" s="109"/>
      <c r="N136" s="87"/>
      <c r="O136" s="108"/>
    </row>
    <row r="137" spans="2:15" x14ac:dyDescent="0.2">
      <c r="B137" s="77">
        <v>26</v>
      </c>
      <c r="C137" s="103">
        <v>9.24</v>
      </c>
      <c r="D137" s="109"/>
      <c r="E137" s="87"/>
      <c r="F137" s="108"/>
      <c r="G137" s="108"/>
      <c r="H137" s="108"/>
      <c r="I137" s="108"/>
      <c r="K137" s="77">
        <v>26</v>
      </c>
      <c r="L137" s="110">
        <v>26.3</v>
      </c>
      <c r="M137" s="109"/>
      <c r="N137" s="87"/>
      <c r="O137" s="108"/>
    </row>
    <row r="138" spans="2:15" ht="13.5" thickBot="1" x14ac:dyDescent="0.25">
      <c r="B138" s="77">
        <v>28</v>
      </c>
      <c r="C138" s="103">
        <v>6.91</v>
      </c>
      <c r="D138" s="109"/>
      <c r="E138" s="87"/>
      <c r="F138" s="108"/>
      <c r="G138" s="108"/>
      <c r="H138" s="108"/>
      <c r="I138" s="108"/>
      <c r="K138" s="77">
        <v>28</v>
      </c>
      <c r="L138" s="110">
        <v>25.5</v>
      </c>
      <c r="M138" s="109"/>
      <c r="N138" s="87"/>
      <c r="O138" s="108"/>
    </row>
    <row r="139" spans="2:15" ht="13.5" thickBot="1" x14ac:dyDescent="0.25">
      <c r="B139" s="75" t="s">
        <v>0</v>
      </c>
      <c r="C139" s="107">
        <f>COUNTIF(C123:C138,"&gt;0")</f>
        <v>16</v>
      </c>
      <c r="D139" s="105"/>
      <c r="K139" s="75" t="s">
        <v>0</v>
      </c>
      <c r="L139" s="106">
        <f>COUNTIF(L123:L138,"&gt;0")</f>
        <v>16</v>
      </c>
      <c r="M139" s="105"/>
    </row>
    <row r="140" spans="2:15" x14ac:dyDescent="0.2">
      <c r="B140" s="73" t="s">
        <v>1</v>
      </c>
      <c r="C140" s="104">
        <f>AVERAGE(C123:C138)</f>
        <v>8.2062499999999989</v>
      </c>
      <c r="D140" s="102"/>
      <c r="K140" s="73" t="s">
        <v>1</v>
      </c>
      <c r="L140" s="104">
        <f>AVERAGE(L123:L138)</f>
        <v>25.131249999999998</v>
      </c>
      <c r="M140" s="102"/>
    </row>
    <row r="141" spans="2:15" x14ac:dyDescent="0.2">
      <c r="B141" s="71" t="s">
        <v>2</v>
      </c>
      <c r="C141" s="103">
        <f>STDEV(C123:C138)</f>
        <v>2.5176837900472506</v>
      </c>
      <c r="D141" s="102"/>
      <c r="K141" s="71" t="s">
        <v>2</v>
      </c>
      <c r="L141" s="103">
        <f>STDEV(L123:L138)</f>
        <v>1.2851556325986357</v>
      </c>
      <c r="M141" s="102"/>
    </row>
    <row r="142" spans="2:15" ht="13.5" thickBot="1" x14ac:dyDescent="0.25">
      <c r="B142" s="69" t="s">
        <v>3</v>
      </c>
      <c r="C142" s="101" t="e">
        <f>CONFIDENCE(0.05,C197,#REF!)</f>
        <v>#REF!</v>
      </c>
      <c r="D142" s="99"/>
      <c r="K142" s="69" t="s">
        <v>3</v>
      </c>
      <c r="L142" s="100">
        <f>CONFIDENCE(0.05,L141,L139)</f>
        <v>0.62971468860552882</v>
      </c>
      <c r="M142" s="99"/>
    </row>
    <row r="144" spans="2:15" ht="13.5" thickBot="1" x14ac:dyDescent="0.25">
      <c r="G144" s="97"/>
      <c r="H144" s="97"/>
      <c r="I144" s="97"/>
    </row>
    <row r="145" spans="2:15" ht="13.5" customHeight="1" thickBot="1" x14ac:dyDescent="0.25">
      <c r="B145" s="178"/>
      <c r="C145" s="184" t="s">
        <v>67</v>
      </c>
      <c r="D145" s="119"/>
      <c r="E145" s="95"/>
      <c r="F145" s="121" t="s">
        <v>164</v>
      </c>
      <c r="G145" s="122"/>
      <c r="H145" s="122"/>
      <c r="I145" s="122"/>
      <c r="K145" s="178"/>
      <c r="L145" s="184" t="s">
        <v>67</v>
      </c>
      <c r="M145" s="119"/>
      <c r="N145" s="95"/>
      <c r="O145" s="121" t="s">
        <v>88</v>
      </c>
    </row>
    <row r="146" spans="2:15" ht="13.5" thickBot="1" x14ac:dyDescent="0.25">
      <c r="B146" s="182"/>
      <c r="C146" s="185"/>
      <c r="D146" s="119"/>
      <c r="E146" s="93"/>
      <c r="F146" s="118">
        <v>1</v>
      </c>
      <c r="G146" s="120"/>
      <c r="H146" s="120"/>
      <c r="I146" s="120"/>
      <c r="K146" s="182"/>
      <c r="L146" s="185"/>
      <c r="M146" s="119"/>
      <c r="N146" s="93"/>
      <c r="O146" s="118">
        <v>1</v>
      </c>
    </row>
    <row r="147" spans="2:15" ht="13.5" customHeight="1" thickBot="1" x14ac:dyDescent="0.25">
      <c r="B147" s="117" t="s">
        <v>24</v>
      </c>
      <c r="C147" s="91" t="s">
        <v>55</v>
      </c>
      <c r="D147" s="115"/>
      <c r="E147" s="90" t="s">
        <v>1</v>
      </c>
      <c r="F147" s="113">
        <f>C158</f>
        <v>5.6357142857142861</v>
      </c>
      <c r="G147" s="113"/>
      <c r="H147" s="113"/>
      <c r="I147" s="113"/>
      <c r="K147" s="116" t="s">
        <v>159</v>
      </c>
      <c r="L147" s="91" t="s">
        <v>55</v>
      </c>
      <c r="M147" s="115"/>
      <c r="N147" s="90" t="s">
        <v>1</v>
      </c>
      <c r="O147" s="113">
        <f>L158</f>
        <v>25.542857142857141</v>
      </c>
    </row>
    <row r="148" spans="2:15" x14ac:dyDescent="0.2">
      <c r="B148" s="180" t="s">
        <v>8</v>
      </c>
      <c r="C148" s="199" t="s">
        <v>79</v>
      </c>
      <c r="D148" s="114"/>
      <c r="E148" s="87" t="s">
        <v>9</v>
      </c>
      <c r="F148" s="113">
        <f>C159</f>
        <v>0.73538781475846982</v>
      </c>
      <c r="G148" s="113"/>
      <c r="H148" s="113"/>
      <c r="I148" s="113"/>
      <c r="K148" s="180" t="s">
        <v>8</v>
      </c>
      <c r="L148" s="199" t="s">
        <v>79</v>
      </c>
      <c r="M148" s="114"/>
      <c r="N148" s="87" t="s">
        <v>9</v>
      </c>
      <c r="O148" s="113">
        <f>L159</f>
        <v>1.0674848052894286</v>
      </c>
    </row>
    <row r="149" spans="2:15" ht="13.5" thickBot="1" x14ac:dyDescent="0.25">
      <c r="B149" s="181"/>
      <c r="C149" s="201"/>
      <c r="D149" s="105"/>
      <c r="E149" s="87" t="s">
        <v>3</v>
      </c>
      <c r="F149" s="113" t="e">
        <f>C160</f>
        <v>#NUM!</v>
      </c>
      <c r="G149" s="113"/>
      <c r="H149" s="113"/>
      <c r="I149" s="113"/>
      <c r="K149" s="181"/>
      <c r="L149" s="200"/>
      <c r="M149" s="105"/>
      <c r="N149" s="87" t="s">
        <v>3</v>
      </c>
      <c r="O149" s="113">
        <f>L160</f>
        <v>0.79078927927249709</v>
      </c>
    </row>
    <row r="150" spans="2:15" x14ac:dyDescent="0.2">
      <c r="B150" s="77">
        <v>1</v>
      </c>
      <c r="C150" s="104">
        <v>4.92</v>
      </c>
      <c r="D150" s="109"/>
      <c r="E150" s="87" t="s">
        <v>10</v>
      </c>
      <c r="F150" s="108">
        <f>MAX(C150:C156)</f>
        <v>6.99</v>
      </c>
      <c r="G150" s="108"/>
      <c r="H150" s="108"/>
      <c r="I150" s="108"/>
      <c r="K150" s="77">
        <v>1</v>
      </c>
      <c r="L150" s="112">
        <v>24.8</v>
      </c>
      <c r="M150" s="109"/>
      <c r="N150" s="87" t="s">
        <v>10</v>
      </c>
      <c r="O150" s="108">
        <f>MAX(L150:L156)</f>
        <v>27.4</v>
      </c>
    </row>
    <row r="151" spans="2:15" x14ac:dyDescent="0.2">
      <c r="B151" s="77">
        <v>2</v>
      </c>
      <c r="C151" s="103">
        <v>6.99</v>
      </c>
      <c r="D151" s="109"/>
      <c r="E151" s="87" t="s">
        <v>11</v>
      </c>
      <c r="F151" s="108">
        <f>MIN(C150:C156)</f>
        <v>4.91</v>
      </c>
      <c r="G151" s="108"/>
      <c r="H151" s="108"/>
      <c r="I151" s="108"/>
      <c r="K151" s="77">
        <v>2</v>
      </c>
      <c r="L151" s="110">
        <v>26.1</v>
      </c>
      <c r="M151" s="109"/>
      <c r="N151" s="87" t="s">
        <v>11</v>
      </c>
      <c r="O151" s="108">
        <f>MIN(L150:L156)</f>
        <v>24.2</v>
      </c>
    </row>
    <row r="152" spans="2:15" ht="13.5" thickBot="1" x14ac:dyDescent="0.25">
      <c r="B152" s="77">
        <v>7</v>
      </c>
      <c r="C152" s="103">
        <v>6.13</v>
      </c>
      <c r="D152" s="109"/>
      <c r="E152" s="89" t="s">
        <v>12</v>
      </c>
      <c r="F152" s="111">
        <f>F150-F151</f>
        <v>2.08</v>
      </c>
      <c r="G152" s="108"/>
      <c r="H152" s="108"/>
      <c r="I152" s="108"/>
      <c r="K152" s="77">
        <v>7</v>
      </c>
      <c r="L152" s="110">
        <v>25</v>
      </c>
      <c r="M152" s="109"/>
      <c r="N152" s="89" t="s">
        <v>12</v>
      </c>
      <c r="O152" s="111">
        <f>O150-O151</f>
        <v>3.1999999999999993</v>
      </c>
    </row>
    <row r="153" spans="2:15" x14ac:dyDescent="0.2">
      <c r="B153" s="77">
        <v>17</v>
      </c>
      <c r="C153" s="103">
        <v>4.91</v>
      </c>
      <c r="D153" s="109"/>
      <c r="E153" s="87"/>
      <c r="F153" s="108"/>
      <c r="G153" s="108"/>
      <c r="H153" s="108"/>
      <c r="I153" s="108"/>
      <c r="K153" s="77">
        <v>17</v>
      </c>
      <c r="L153" s="110">
        <v>25.2</v>
      </c>
      <c r="M153" s="109"/>
      <c r="N153" s="87"/>
      <c r="O153" s="108"/>
    </row>
    <row r="154" spans="2:15" x14ac:dyDescent="0.2">
      <c r="B154" s="77">
        <v>18</v>
      </c>
      <c r="C154" s="103">
        <v>5.45</v>
      </c>
      <c r="D154" s="109"/>
      <c r="E154" s="87"/>
      <c r="F154" s="108"/>
      <c r="G154" s="108"/>
      <c r="H154" s="108"/>
      <c r="I154" s="108"/>
      <c r="K154" s="77">
        <v>18</v>
      </c>
      <c r="L154" s="110">
        <v>27.4</v>
      </c>
      <c r="M154" s="109"/>
      <c r="N154" s="87"/>
      <c r="O154" s="108"/>
    </row>
    <row r="155" spans="2:15" x14ac:dyDescent="0.2">
      <c r="B155" s="77">
        <v>28</v>
      </c>
      <c r="C155" s="103">
        <v>5.71</v>
      </c>
      <c r="D155" s="109"/>
      <c r="E155" s="87"/>
      <c r="F155" s="108"/>
      <c r="G155" s="108"/>
      <c r="H155" s="108"/>
      <c r="I155" s="108"/>
      <c r="K155" s="77">
        <v>28</v>
      </c>
      <c r="L155" s="110">
        <v>24.2</v>
      </c>
      <c r="M155" s="109"/>
      <c r="N155" s="87"/>
      <c r="O155" s="108"/>
    </row>
    <row r="156" spans="2:15" ht="13.5" thickBot="1" x14ac:dyDescent="0.25">
      <c r="B156" s="77">
        <v>31</v>
      </c>
      <c r="C156" s="103">
        <v>5.34</v>
      </c>
      <c r="D156" s="109"/>
      <c r="E156" s="87"/>
      <c r="F156" s="108"/>
      <c r="G156" s="108"/>
      <c r="H156" s="108"/>
      <c r="I156" s="108"/>
      <c r="K156" s="77">
        <v>31</v>
      </c>
      <c r="L156" s="110">
        <v>26.1</v>
      </c>
      <c r="M156" s="109"/>
      <c r="N156" s="87"/>
      <c r="O156" s="108"/>
    </row>
    <row r="157" spans="2:15" ht="13.5" thickBot="1" x14ac:dyDescent="0.25">
      <c r="B157" s="75" t="s">
        <v>0</v>
      </c>
      <c r="C157" s="107">
        <f>COUNTIF(C150:C156,"&gt;0")</f>
        <v>7</v>
      </c>
      <c r="D157" s="105"/>
      <c r="K157" s="75" t="s">
        <v>0</v>
      </c>
      <c r="L157" s="106">
        <f>COUNTIF(L150:L156,"&gt;0")</f>
        <v>7</v>
      </c>
      <c r="M157" s="105"/>
    </row>
    <row r="158" spans="2:15" x14ac:dyDescent="0.2">
      <c r="B158" s="73" t="s">
        <v>1</v>
      </c>
      <c r="C158" s="104">
        <f>AVERAGE(C150:C156)</f>
        <v>5.6357142857142861</v>
      </c>
      <c r="D158" s="102"/>
      <c r="K158" s="73" t="s">
        <v>1</v>
      </c>
      <c r="L158" s="104">
        <f>AVERAGE(L150:L156)</f>
        <v>25.542857142857141</v>
      </c>
      <c r="M158" s="102"/>
    </row>
    <row r="159" spans="2:15" x14ac:dyDescent="0.2">
      <c r="B159" s="71" t="s">
        <v>2</v>
      </c>
      <c r="C159" s="103">
        <f>STDEV(C150:C156)</f>
        <v>0.73538781475846982</v>
      </c>
      <c r="D159" s="102"/>
      <c r="K159" s="71" t="s">
        <v>2</v>
      </c>
      <c r="L159" s="103">
        <f>STDEV(L150:L156)</f>
        <v>1.0674848052894286</v>
      </c>
      <c r="M159" s="102"/>
    </row>
    <row r="160" spans="2:15" ht="13.5" thickBot="1" x14ac:dyDescent="0.25">
      <c r="B160" s="69" t="s">
        <v>3</v>
      </c>
      <c r="C160" s="101" t="e">
        <f>CONFIDENCE(0.05,C229,C227)</f>
        <v>#NUM!</v>
      </c>
      <c r="D160" s="99"/>
      <c r="K160" s="69" t="s">
        <v>3</v>
      </c>
      <c r="L160" s="100">
        <f>CONFIDENCE(0.05,L159,L157)</f>
        <v>0.79078927927249709</v>
      </c>
      <c r="M160" s="99"/>
    </row>
    <row r="162" spans="2:15" ht="13.5" thickBot="1" x14ac:dyDescent="0.25">
      <c r="G162" s="97"/>
      <c r="H162" s="97"/>
      <c r="I162" s="97"/>
    </row>
    <row r="163" spans="2:15" ht="13.5" customHeight="1" thickBot="1" x14ac:dyDescent="0.25">
      <c r="B163" s="178"/>
      <c r="C163" s="184" t="s">
        <v>67</v>
      </c>
      <c r="D163" s="119"/>
      <c r="E163" s="95"/>
      <c r="F163" s="121" t="s">
        <v>163</v>
      </c>
      <c r="G163" s="122"/>
      <c r="H163" s="122"/>
      <c r="I163" s="122"/>
      <c r="K163" s="178"/>
      <c r="L163" s="184" t="s">
        <v>67</v>
      </c>
      <c r="M163" s="119"/>
      <c r="N163" s="95"/>
      <c r="O163" s="121" t="s">
        <v>86</v>
      </c>
    </row>
    <row r="164" spans="2:15" ht="13.5" thickBot="1" x14ac:dyDescent="0.25">
      <c r="B164" s="182"/>
      <c r="C164" s="185"/>
      <c r="D164" s="119"/>
      <c r="E164" s="93"/>
      <c r="F164" s="118">
        <v>1</v>
      </c>
      <c r="G164" s="120"/>
      <c r="H164" s="120"/>
      <c r="I164" s="120"/>
      <c r="K164" s="182"/>
      <c r="L164" s="185"/>
      <c r="M164" s="119"/>
      <c r="N164" s="93"/>
      <c r="O164" s="118">
        <v>1</v>
      </c>
    </row>
    <row r="165" spans="2:15" ht="13.5" customHeight="1" thickBot="1" x14ac:dyDescent="0.25">
      <c r="B165" s="117" t="s">
        <v>24</v>
      </c>
      <c r="C165" s="91" t="s">
        <v>54</v>
      </c>
      <c r="D165" s="115"/>
      <c r="E165" s="90" t="s">
        <v>1</v>
      </c>
      <c r="F165" s="113">
        <f>C178</f>
        <v>11.005555555555556</v>
      </c>
      <c r="G165" s="113"/>
      <c r="H165" s="113"/>
      <c r="I165" s="113"/>
      <c r="K165" s="116" t="s">
        <v>159</v>
      </c>
      <c r="L165" s="91" t="s">
        <v>54</v>
      </c>
      <c r="M165" s="115"/>
      <c r="N165" s="90" t="s">
        <v>1</v>
      </c>
      <c r="O165" s="113">
        <f>L178</f>
        <v>25.31111111111111</v>
      </c>
    </row>
    <row r="166" spans="2:15" x14ac:dyDescent="0.2">
      <c r="B166" s="180" t="s">
        <v>8</v>
      </c>
      <c r="C166" s="199" t="s">
        <v>79</v>
      </c>
      <c r="D166" s="114"/>
      <c r="E166" s="87" t="s">
        <v>9</v>
      </c>
      <c r="F166" s="113">
        <f>C179</f>
        <v>3.987825570129381</v>
      </c>
      <c r="G166" s="113"/>
      <c r="H166" s="113"/>
      <c r="I166" s="113"/>
      <c r="K166" s="180" t="s">
        <v>8</v>
      </c>
      <c r="L166" s="199" t="s">
        <v>79</v>
      </c>
      <c r="M166" s="114"/>
      <c r="N166" s="87" t="s">
        <v>9</v>
      </c>
      <c r="O166" s="113">
        <f>L179</f>
        <v>1.4119529422438666</v>
      </c>
    </row>
    <row r="167" spans="2:15" ht="13.5" thickBot="1" x14ac:dyDescent="0.25">
      <c r="B167" s="181"/>
      <c r="C167" s="201"/>
      <c r="D167" s="105"/>
      <c r="E167" s="87" t="s">
        <v>3</v>
      </c>
      <c r="F167" s="113" t="e">
        <f>C180</f>
        <v>#REF!</v>
      </c>
      <c r="G167" s="113"/>
      <c r="H167" s="113"/>
      <c r="I167" s="113"/>
      <c r="K167" s="181"/>
      <c r="L167" s="200"/>
      <c r="M167" s="105"/>
      <c r="N167" s="87" t="s">
        <v>3</v>
      </c>
      <c r="O167" s="113">
        <f>L180</f>
        <v>0.922458971554447</v>
      </c>
    </row>
    <row r="168" spans="2:15" x14ac:dyDescent="0.2">
      <c r="B168" s="77">
        <v>1</v>
      </c>
      <c r="C168" s="104">
        <v>4.5999999999999996</v>
      </c>
      <c r="D168" s="109"/>
      <c r="E168" s="87" t="s">
        <v>10</v>
      </c>
      <c r="F168" s="108">
        <f>MAX(C168:C176)</f>
        <v>19.2</v>
      </c>
      <c r="G168" s="108"/>
      <c r="H168" s="108"/>
      <c r="I168" s="108"/>
      <c r="K168" s="77">
        <v>1</v>
      </c>
      <c r="L168" s="112">
        <v>25.9</v>
      </c>
      <c r="M168" s="109"/>
      <c r="N168" s="87" t="s">
        <v>10</v>
      </c>
      <c r="O168" s="108">
        <f>MAX(L168:L176)</f>
        <v>28.3</v>
      </c>
    </row>
    <row r="169" spans="2:15" x14ac:dyDescent="0.2">
      <c r="B169" s="77">
        <v>5</v>
      </c>
      <c r="C169" s="103">
        <v>8.2200000000000006</v>
      </c>
      <c r="D169" s="109"/>
      <c r="E169" s="87" t="s">
        <v>11</v>
      </c>
      <c r="F169" s="108">
        <f>MIN(C168:C176)</f>
        <v>4.5999999999999996</v>
      </c>
      <c r="G169" s="108"/>
      <c r="H169" s="108"/>
      <c r="I169" s="108"/>
      <c r="K169" s="77">
        <v>5</v>
      </c>
      <c r="L169" s="110">
        <v>28.3</v>
      </c>
      <c r="M169" s="109"/>
      <c r="N169" s="87" t="s">
        <v>11</v>
      </c>
      <c r="O169" s="108">
        <f>MIN(L168:L176)</f>
        <v>23.2</v>
      </c>
    </row>
    <row r="170" spans="2:15" ht="13.5" thickBot="1" x14ac:dyDescent="0.25">
      <c r="B170" s="77">
        <v>7</v>
      </c>
      <c r="C170" s="103">
        <v>10.18</v>
      </c>
      <c r="D170" s="109"/>
      <c r="E170" s="89" t="s">
        <v>12</v>
      </c>
      <c r="F170" s="111">
        <f>F168-F169</f>
        <v>14.6</v>
      </c>
      <c r="G170" s="108"/>
      <c r="H170" s="108"/>
      <c r="I170" s="108"/>
      <c r="K170" s="77">
        <v>7</v>
      </c>
      <c r="L170" s="110">
        <v>24.7</v>
      </c>
      <c r="M170" s="109"/>
      <c r="N170" s="89" t="s">
        <v>12</v>
      </c>
      <c r="O170" s="111">
        <f>O168-O169</f>
        <v>5.1000000000000014</v>
      </c>
    </row>
    <row r="171" spans="2:15" x14ac:dyDescent="0.2">
      <c r="B171" s="77">
        <v>8</v>
      </c>
      <c r="C171" s="103">
        <v>11.42</v>
      </c>
      <c r="D171" s="109"/>
      <c r="E171" s="87"/>
      <c r="F171" s="108"/>
      <c r="G171" s="108"/>
      <c r="H171" s="108"/>
      <c r="I171" s="108"/>
      <c r="K171" s="77">
        <v>8</v>
      </c>
      <c r="L171" s="110">
        <v>24.9</v>
      </c>
      <c r="M171" s="109"/>
      <c r="N171" s="87"/>
      <c r="O171" s="108"/>
    </row>
    <row r="172" spans="2:15" x14ac:dyDescent="0.2">
      <c r="B172" s="77">
        <v>12</v>
      </c>
      <c r="C172" s="103">
        <v>12.16</v>
      </c>
      <c r="D172" s="109"/>
      <c r="E172" s="87"/>
      <c r="F172" s="108"/>
      <c r="G172" s="108"/>
      <c r="H172" s="108"/>
      <c r="I172" s="108"/>
      <c r="K172" s="77">
        <v>12</v>
      </c>
      <c r="L172" s="110">
        <v>24.7</v>
      </c>
      <c r="M172" s="109"/>
      <c r="N172" s="87"/>
      <c r="O172" s="108"/>
    </row>
    <row r="173" spans="2:15" x14ac:dyDescent="0.2">
      <c r="B173" s="77">
        <v>13</v>
      </c>
      <c r="C173" s="103">
        <v>10.85</v>
      </c>
      <c r="D173" s="109"/>
      <c r="E173" s="87"/>
      <c r="F173" s="108"/>
      <c r="G173" s="108"/>
      <c r="H173" s="108"/>
      <c r="I173" s="108"/>
      <c r="K173" s="77">
        <v>13</v>
      </c>
      <c r="L173" s="110">
        <v>24.6</v>
      </c>
      <c r="M173" s="109"/>
      <c r="N173" s="87"/>
      <c r="O173" s="108"/>
    </row>
    <row r="174" spans="2:15" x14ac:dyDescent="0.2">
      <c r="B174" s="77">
        <v>15</v>
      </c>
      <c r="C174" s="103">
        <v>13.33</v>
      </c>
      <c r="D174" s="109"/>
      <c r="E174" s="87"/>
      <c r="F174" s="108"/>
      <c r="G174" s="108"/>
      <c r="H174" s="108"/>
      <c r="I174" s="108"/>
      <c r="K174" s="77">
        <v>15</v>
      </c>
      <c r="L174" s="110">
        <v>26.2</v>
      </c>
      <c r="M174" s="109"/>
      <c r="N174" s="87"/>
      <c r="O174" s="108"/>
    </row>
    <row r="175" spans="2:15" x14ac:dyDescent="0.2">
      <c r="B175" s="77">
        <v>25</v>
      </c>
      <c r="C175" s="103">
        <v>9.09</v>
      </c>
      <c r="D175" s="109"/>
      <c r="E175" s="87"/>
      <c r="F175" s="108"/>
      <c r="G175" s="108"/>
      <c r="H175" s="108"/>
      <c r="I175" s="108"/>
      <c r="K175" s="77">
        <v>25</v>
      </c>
      <c r="L175" s="110">
        <v>23.2</v>
      </c>
      <c r="M175" s="109"/>
      <c r="N175" s="87"/>
      <c r="O175" s="108"/>
    </row>
    <row r="176" spans="2:15" ht="13.5" thickBot="1" x14ac:dyDescent="0.25">
      <c r="B176" s="77">
        <v>27</v>
      </c>
      <c r="C176" s="103">
        <v>19.2</v>
      </c>
      <c r="D176" s="109"/>
      <c r="E176" s="87"/>
      <c r="F176" s="108"/>
      <c r="G176" s="108"/>
      <c r="H176" s="108"/>
      <c r="I176" s="108"/>
      <c r="K176" s="77">
        <v>27</v>
      </c>
      <c r="L176" s="110">
        <v>25.3</v>
      </c>
      <c r="M176" s="109"/>
      <c r="N176" s="87"/>
      <c r="O176" s="108"/>
    </row>
    <row r="177" spans="2:15" ht="13.5" thickBot="1" x14ac:dyDescent="0.25">
      <c r="B177" s="75" t="s">
        <v>0</v>
      </c>
      <c r="C177" s="107">
        <f>COUNTIF(C168:C176,"&gt;0")</f>
        <v>9</v>
      </c>
      <c r="D177" s="105"/>
      <c r="K177" s="75" t="s">
        <v>0</v>
      </c>
      <c r="L177" s="106">
        <f>COUNTIF(L168:L176,"&gt;0")</f>
        <v>9</v>
      </c>
      <c r="M177" s="105"/>
    </row>
    <row r="178" spans="2:15" x14ac:dyDescent="0.2">
      <c r="B178" s="73" t="s">
        <v>1</v>
      </c>
      <c r="C178" s="104">
        <f>AVERAGE(C168:C176)</f>
        <v>11.005555555555556</v>
      </c>
      <c r="D178" s="102"/>
      <c r="K178" s="73" t="s">
        <v>1</v>
      </c>
      <c r="L178" s="104">
        <f>AVERAGE(L168:L176)</f>
        <v>25.31111111111111</v>
      </c>
      <c r="M178" s="102"/>
    </row>
    <row r="179" spans="2:15" x14ac:dyDescent="0.2">
      <c r="B179" s="71" t="s">
        <v>2</v>
      </c>
      <c r="C179" s="103">
        <f>STDEV(C168:C176)</f>
        <v>3.987825570129381</v>
      </c>
      <c r="D179" s="102"/>
      <c r="K179" s="71" t="s">
        <v>2</v>
      </c>
      <c r="L179" s="103">
        <f>STDEV(L168:L176)</f>
        <v>1.4119529422438666</v>
      </c>
      <c r="M179" s="102"/>
    </row>
    <row r="180" spans="2:15" ht="13.5" thickBot="1" x14ac:dyDescent="0.25">
      <c r="B180" s="69" t="s">
        <v>3</v>
      </c>
      <c r="C180" s="101" t="e">
        <f>CONFIDENCE(0.05,C240,#REF!)</f>
        <v>#REF!</v>
      </c>
      <c r="D180" s="99"/>
      <c r="K180" s="69" t="s">
        <v>3</v>
      </c>
      <c r="L180" s="100">
        <f>CONFIDENCE(0.05,L179,L177)</f>
        <v>0.922458971554447</v>
      </c>
      <c r="M180" s="99"/>
    </row>
    <row r="182" spans="2:15" ht="13.5" thickBot="1" x14ac:dyDescent="0.25">
      <c r="G182" s="97"/>
      <c r="H182" s="97"/>
      <c r="I182" s="97"/>
    </row>
    <row r="183" spans="2:15" ht="13.5" customHeight="1" thickBot="1" x14ac:dyDescent="0.25">
      <c r="B183" s="178"/>
      <c r="C183" s="184" t="s">
        <v>67</v>
      </c>
      <c r="D183" s="119"/>
      <c r="E183" s="95"/>
      <c r="F183" s="121" t="s">
        <v>162</v>
      </c>
      <c r="G183" s="122"/>
      <c r="H183" s="122"/>
      <c r="I183" s="122"/>
      <c r="K183" s="178"/>
      <c r="L183" s="184" t="s">
        <v>67</v>
      </c>
      <c r="M183" s="119"/>
      <c r="N183" s="95"/>
      <c r="O183" s="121" t="s">
        <v>84</v>
      </c>
    </row>
    <row r="184" spans="2:15" ht="13.5" thickBot="1" x14ac:dyDescent="0.25">
      <c r="B184" s="182"/>
      <c r="C184" s="185"/>
      <c r="D184" s="119"/>
      <c r="E184" s="93"/>
      <c r="F184" s="118">
        <v>1</v>
      </c>
      <c r="G184" s="120"/>
      <c r="H184" s="120"/>
      <c r="I184" s="120"/>
      <c r="K184" s="182"/>
      <c r="L184" s="185"/>
      <c r="M184" s="119"/>
      <c r="N184" s="93"/>
      <c r="O184" s="118">
        <v>1</v>
      </c>
    </row>
    <row r="185" spans="2:15" ht="13.5" customHeight="1" thickBot="1" x14ac:dyDescent="0.25">
      <c r="B185" s="117" t="s">
        <v>24</v>
      </c>
      <c r="C185" s="91" t="s">
        <v>53</v>
      </c>
      <c r="D185" s="115"/>
      <c r="E185" s="90" t="s">
        <v>1</v>
      </c>
      <c r="F185" s="113">
        <f>C198</f>
        <v>8.681111111111111</v>
      </c>
      <c r="G185" s="113"/>
      <c r="H185" s="113"/>
      <c r="I185" s="113"/>
      <c r="K185" s="116" t="s">
        <v>159</v>
      </c>
      <c r="L185" s="91" t="s">
        <v>53</v>
      </c>
      <c r="M185" s="115"/>
      <c r="N185" s="90" t="s">
        <v>1</v>
      </c>
      <c r="O185" s="113">
        <f>L198</f>
        <v>21.111111111111111</v>
      </c>
    </row>
    <row r="186" spans="2:15" x14ac:dyDescent="0.2">
      <c r="B186" s="180" t="s">
        <v>8</v>
      </c>
      <c r="C186" s="199" t="s">
        <v>79</v>
      </c>
      <c r="D186" s="114"/>
      <c r="E186" s="87" t="s">
        <v>9</v>
      </c>
      <c r="F186" s="113">
        <f>C199</f>
        <v>2.6554493237701049</v>
      </c>
      <c r="G186" s="113"/>
      <c r="H186" s="113"/>
      <c r="I186" s="113"/>
      <c r="K186" s="180" t="s">
        <v>8</v>
      </c>
      <c r="L186" s="199" t="s">
        <v>79</v>
      </c>
      <c r="M186" s="114"/>
      <c r="N186" s="87" t="s">
        <v>9</v>
      </c>
      <c r="O186" s="113">
        <f>L199</f>
        <v>2.1085803544354467</v>
      </c>
    </row>
    <row r="187" spans="2:15" ht="13.5" thickBot="1" x14ac:dyDescent="0.25">
      <c r="B187" s="181"/>
      <c r="C187" s="201"/>
      <c r="D187" s="105"/>
      <c r="E187" s="87" t="s">
        <v>3</v>
      </c>
      <c r="F187" s="113" t="e">
        <f>C200</f>
        <v>#NUM!</v>
      </c>
      <c r="G187" s="113"/>
      <c r="H187" s="113"/>
      <c r="I187" s="113"/>
      <c r="K187" s="181"/>
      <c r="L187" s="200"/>
      <c r="M187" s="105"/>
      <c r="N187" s="87" t="s">
        <v>3</v>
      </c>
      <c r="O187" s="113">
        <f>L200</f>
        <v>1.377580517734059</v>
      </c>
    </row>
    <row r="188" spans="2:15" x14ac:dyDescent="0.2">
      <c r="B188" s="77">
        <v>2</v>
      </c>
      <c r="C188" s="104">
        <v>7.5</v>
      </c>
      <c r="D188" s="109"/>
      <c r="E188" s="87" t="s">
        <v>10</v>
      </c>
      <c r="F188" s="108">
        <f>MAX(C188:C196)</f>
        <v>13.13</v>
      </c>
      <c r="G188" s="108"/>
      <c r="H188" s="108"/>
      <c r="I188" s="108"/>
      <c r="K188" s="77">
        <v>2</v>
      </c>
      <c r="L188" s="112">
        <v>23.6</v>
      </c>
      <c r="M188" s="109"/>
      <c r="N188" s="87" t="s">
        <v>10</v>
      </c>
      <c r="O188" s="108">
        <f>MAX(L188:L196)</f>
        <v>24.8</v>
      </c>
    </row>
    <row r="189" spans="2:15" x14ac:dyDescent="0.2">
      <c r="B189" s="77">
        <v>6</v>
      </c>
      <c r="C189" s="103">
        <v>4.51</v>
      </c>
      <c r="D189" s="109"/>
      <c r="E189" s="87" t="s">
        <v>11</v>
      </c>
      <c r="F189" s="108">
        <f>MIN(C188:C196)</f>
        <v>4.51</v>
      </c>
      <c r="G189" s="108"/>
      <c r="H189" s="108"/>
      <c r="I189" s="108"/>
      <c r="K189" s="77">
        <v>6</v>
      </c>
      <c r="L189" s="110">
        <v>22.9</v>
      </c>
      <c r="M189" s="109"/>
      <c r="N189" s="87" t="s">
        <v>11</v>
      </c>
      <c r="O189" s="108">
        <f>MIN(L188:L196)</f>
        <v>19.2</v>
      </c>
    </row>
    <row r="190" spans="2:15" ht="13.5" thickBot="1" x14ac:dyDescent="0.25">
      <c r="B190" s="77">
        <v>18</v>
      </c>
      <c r="C190" s="103">
        <v>11.62</v>
      </c>
      <c r="D190" s="109"/>
      <c r="E190" s="89" t="s">
        <v>12</v>
      </c>
      <c r="F190" s="111">
        <f>F188-F189</f>
        <v>8.620000000000001</v>
      </c>
      <c r="G190" s="108"/>
      <c r="H190" s="108"/>
      <c r="I190" s="108"/>
      <c r="K190" s="77">
        <v>18</v>
      </c>
      <c r="L190" s="110">
        <v>20.100000000000001</v>
      </c>
      <c r="M190" s="109"/>
      <c r="N190" s="89" t="s">
        <v>12</v>
      </c>
      <c r="O190" s="111">
        <f>O188-O189</f>
        <v>5.6000000000000014</v>
      </c>
    </row>
    <row r="191" spans="2:15" x14ac:dyDescent="0.2">
      <c r="B191" s="77">
        <v>20</v>
      </c>
      <c r="C191" s="103">
        <v>8.3699999999999992</v>
      </c>
      <c r="D191" s="109"/>
      <c r="E191" s="87"/>
      <c r="F191" s="108"/>
      <c r="G191" s="108"/>
      <c r="H191" s="108"/>
      <c r="I191" s="108"/>
      <c r="K191" s="77">
        <v>20</v>
      </c>
      <c r="L191" s="110">
        <v>19.2</v>
      </c>
      <c r="M191" s="109"/>
      <c r="N191" s="87"/>
      <c r="O191" s="108"/>
    </row>
    <row r="192" spans="2:15" x14ac:dyDescent="0.2">
      <c r="B192" s="77">
        <v>24</v>
      </c>
      <c r="C192" s="103">
        <v>13.13</v>
      </c>
      <c r="D192" s="109"/>
      <c r="E192" s="87"/>
      <c r="F192" s="108"/>
      <c r="G192" s="108"/>
      <c r="H192" s="108"/>
      <c r="I192" s="108"/>
      <c r="K192" s="77">
        <v>24</v>
      </c>
      <c r="L192" s="110">
        <v>24.8</v>
      </c>
      <c r="M192" s="109"/>
      <c r="N192" s="87"/>
      <c r="O192" s="108"/>
    </row>
    <row r="193" spans="2:15" x14ac:dyDescent="0.2">
      <c r="B193" s="77">
        <v>25</v>
      </c>
      <c r="C193" s="103">
        <v>6.71</v>
      </c>
      <c r="D193" s="109"/>
      <c r="E193" s="87"/>
      <c r="F193" s="108"/>
      <c r="G193" s="108"/>
      <c r="H193" s="108"/>
      <c r="I193" s="108"/>
      <c r="K193" s="77">
        <v>25</v>
      </c>
      <c r="L193" s="110">
        <v>20.9</v>
      </c>
      <c r="M193" s="109"/>
      <c r="N193" s="87"/>
      <c r="O193" s="108"/>
    </row>
    <row r="194" spans="2:15" x14ac:dyDescent="0.2">
      <c r="B194" s="77">
        <v>26</v>
      </c>
      <c r="C194" s="103">
        <v>6.91</v>
      </c>
      <c r="D194" s="109"/>
      <c r="E194" s="87"/>
      <c r="F194" s="108"/>
      <c r="G194" s="108"/>
      <c r="H194" s="108"/>
      <c r="I194" s="108"/>
      <c r="K194" s="77">
        <v>26</v>
      </c>
      <c r="L194" s="110">
        <v>19.399999999999999</v>
      </c>
      <c r="M194" s="109"/>
      <c r="N194" s="87"/>
      <c r="O194" s="108"/>
    </row>
    <row r="195" spans="2:15" x14ac:dyDescent="0.2">
      <c r="B195" s="77">
        <v>30</v>
      </c>
      <c r="C195" s="103">
        <v>9.56</v>
      </c>
      <c r="D195" s="109"/>
      <c r="E195" s="87"/>
      <c r="F195" s="108"/>
      <c r="G195" s="108"/>
      <c r="H195" s="108"/>
      <c r="I195" s="108"/>
      <c r="K195" s="77">
        <v>30</v>
      </c>
      <c r="L195" s="110">
        <v>19.7</v>
      </c>
      <c r="M195" s="109"/>
      <c r="N195" s="87"/>
      <c r="O195" s="108"/>
    </row>
    <row r="196" spans="2:15" ht="13.5" thickBot="1" x14ac:dyDescent="0.25">
      <c r="B196" s="77">
        <v>31</v>
      </c>
      <c r="C196" s="103">
        <v>9.82</v>
      </c>
      <c r="D196" s="109"/>
      <c r="E196" s="87"/>
      <c r="F196" s="108"/>
      <c r="G196" s="108"/>
      <c r="H196" s="108"/>
      <c r="I196" s="108"/>
      <c r="K196" s="77">
        <v>31</v>
      </c>
      <c r="L196" s="110">
        <v>19.399999999999999</v>
      </c>
      <c r="M196" s="109"/>
      <c r="N196" s="87"/>
      <c r="O196" s="108"/>
    </row>
    <row r="197" spans="2:15" ht="13.5" thickBot="1" x14ac:dyDescent="0.25">
      <c r="B197" s="75" t="s">
        <v>0</v>
      </c>
      <c r="C197" s="107">
        <f>COUNTIF(C188:C196,"&gt;0")</f>
        <v>9</v>
      </c>
      <c r="D197" s="105"/>
      <c r="K197" s="75" t="s">
        <v>0</v>
      </c>
      <c r="L197" s="106">
        <f>COUNTIF(L188:L196,"&gt;0")</f>
        <v>9</v>
      </c>
      <c r="M197" s="105"/>
    </row>
    <row r="198" spans="2:15" x14ac:dyDescent="0.2">
      <c r="B198" s="73" t="s">
        <v>1</v>
      </c>
      <c r="C198" s="104">
        <f>AVERAGE(C188:C196)</f>
        <v>8.681111111111111</v>
      </c>
      <c r="D198" s="102"/>
      <c r="K198" s="73" t="s">
        <v>1</v>
      </c>
      <c r="L198" s="104">
        <f>AVERAGE(L188:L196)</f>
        <v>21.111111111111111</v>
      </c>
      <c r="M198" s="102"/>
    </row>
    <row r="199" spans="2:15" x14ac:dyDescent="0.2">
      <c r="B199" s="71" t="s">
        <v>2</v>
      </c>
      <c r="C199" s="103">
        <f>STDEV(C188:C196)</f>
        <v>2.6554493237701049</v>
      </c>
      <c r="D199" s="102"/>
      <c r="K199" s="71" t="s">
        <v>2</v>
      </c>
      <c r="L199" s="103">
        <f>STDEV(L188:L196)</f>
        <v>2.1085803544354467</v>
      </c>
      <c r="M199" s="102"/>
    </row>
    <row r="200" spans="2:15" ht="13.5" thickBot="1" x14ac:dyDescent="0.25">
      <c r="B200" s="69" t="s">
        <v>3</v>
      </c>
      <c r="C200" s="101" t="e">
        <f>CONFIDENCE(0.05,C260,C258)</f>
        <v>#NUM!</v>
      </c>
      <c r="D200" s="99"/>
      <c r="K200" s="69" t="s">
        <v>3</v>
      </c>
      <c r="L200" s="100">
        <f>CONFIDENCE(0.05,L199,L197)</f>
        <v>1.377580517734059</v>
      </c>
      <c r="M200" s="99"/>
    </row>
    <row r="202" spans="2:15" ht="13.5" thickBot="1" x14ac:dyDescent="0.25">
      <c r="G202" s="97"/>
      <c r="H202" s="97"/>
      <c r="I202" s="97"/>
    </row>
    <row r="203" spans="2:15" ht="13.5" customHeight="1" thickBot="1" x14ac:dyDescent="0.25">
      <c r="B203" s="178"/>
      <c r="C203" s="184" t="s">
        <v>67</v>
      </c>
      <c r="D203" s="119"/>
      <c r="E203" s="95"/>
      <c r="F203" s="121" t="s">
        <v>161</v>
      </c>
      <c r="G203" s="122"/>
      <c r="H203" s="122"/>
      <c r="I203" s="122"/>
      <c r="K203" s="178"/>
      <c r="L203" s="184" t="s">
        <v>67</v>
      </c>
      <c r="M203" s="119"/>
      <c r="N203" s="95"/>
      <c r="O203" s="121" t="s">
        <v>82</v>
      </c>
    </row>
    <row r="204" spans="2:15" ht="13.5" thickBot="1" x14ac:dyDescent="0.25">
      <c r="B204" s="182"/>
      <c r="C204" s="185"/>
      <c r="D204" s="119"/>
      <c r="E204" s="93"/>
      <c r="F204" s="118">
        <v>1</v>
      </c>
      <c r="G204" s="120"/>
      <c r="H204" s="120"/>
      <c r="I204" s="120"/>
      <c r="K204" s="182"/>
      <c r="L204" s="185"/>
      <c r="M204" s="119"/>
      <c r="N204" s="93"/>
      <c r="O204" s="118">
        <v>1</v>
      </c>
    </row>
    <row r="205" spans="2:15" ht="13.5" customHeight="1" thickBot="1" x14ac:dyDescent="0.25">
      <c r="B205" s="117" t="s">
        <v>24</v>
      </c>
      <c r="C205" s="91" t="s">
        <v>52</v>
      </c>
      <c r="D205" s="115"/>
      <c r="E205" s="90" t="s">
        <v>1</v>
      </c>
      <c r="F205" s="113">
        <f>C223</f>
        <v>10.206428571428573</v>
      </c>
      <c r="G205" s="113"/>
      <c r="H205" s="113"/>
      <c r="I205" s="113"/>
      <c r="K205" s="116" t="s">
        <v>159</v>
      </c>
      <c r="L205" s="91" t="s">
        <v>52</v>
      </c>
      <c r="M205" s="115"/>
      <c r="N205" s="90" t="s">
        <v>1</v>
      </c>
      <c r="O205" s="113">
        <f>L223</f>
        <v>18.571428571428573</v>
      </c>
    </row>
    <row r="206" spans="2:15" x14ac:dyDescent="0.2">
      <c r="B206" s="180" t="s">
        <v>8</v>
      </c>
      <c r="C206" s="199" t="s">
        <v>79</v>
      </c>
      <c r="D206" s="114"/>
      <c r="E206" s="87" t="s">
        <v>9</v>
      </c>
      <c r="F206" s="113">
        <f>C224</f>
        <v>2.5648439962841212</v>
      </c>
      <c r="G206" s="113"/>
      <c r="H206" s="113"/>
      <c r="I206" s="113"/>
      <c r="K206" s="180" t="s">
        <v>8</v>
      </c>
      <c r="L206" s="199" t="s">
        <v>79</v>
      </c>
      <c r="M206" s="114"/>
      <c r="N206" s="87" t="s">
        <v>9</v>
      </c>
      <c r="O206" s="113">
        <f>L224</f>
        <v>1.2180871330640772</v>
      </c>
    </row>
    <row r="207" spans="2:15" ht="13.5" thickBot="1" x14ac:dyDescent="0.25">
      <c r="B207" s="181"/>
      <c r="C207" s="201"/>
      <c r="D207" s="105"/>
      <c r="E207" s="87" t="s">
        <v>3</v>
      </c>
      <c r="F207" s="113">
        <f>C225</f>
        <v>1.3435227598470589</v>
      </c>
      <c r="G207" s="113"/>
      <c r="H207" s="113"/>
      <c r="I207" s="113"/>
      <c r="K207" s="181"/>
      <c r="L207" s="200"/>
      <c r="M207" s="105"/>
      <c r="N207" s="87" t="s">
        <v>3</v>
      </c>
      <c r="O207" s="113">
        <f>L225</f>
        <v>0.63806133594066516</v>
      </c>
    </row>
    <row r="208" spans="2:15" x14ac:dyDescent="0.2">
      <c r="B208" s="77">
        <v>2</v>
      </c>
      <c r="C208" s="104">
        <v>7.32</v>
      </c>
      <c r="D208" s="109"/>
      <c r="E208" s="87" t="s">
        <v>10</v>
      </c>
      <c r="F208" s="108">
        <f>MAX(C208:C221)</f>
        <v>15.36</v>
      </c>
      <c r="G208" s="108"/>
      <c r="H208" s="108"/>
      <c r="I208" s="108"/>
      <c r="K208" s="77">
        <v>2</v>
      </c>
      <c r="L208" s="112">
        <v>18.399999999999999</v>
      </c>
      <c r="M208" s="109"/>
      <c r="N208" s="87" t="s">
        <v>10</v>
      </c>
      <c r="O208" s="108">
        <f>MAX(L208:L221)</f>
        <v>20.9</v>
      </c>
    </row>
    <row r="209" spans="2:15" x14ac:dyDescent="0.2">
      <c r="B209" s="77">
        <v>3</v>
      </c>
      <c r="C209" s="103">
        <v>7.48</v>
      </c>
      <c r="D209" s="109"/>
      <c r="E209" s="87" t="s">
        <v>11</v>
      </c>
      <c r="F209" s="108">
        <f>MIN(C208:C221)</f>
        <v>7.32</v>
      </c>
      <c r="G209" s="108"/>
      <c r="H209" s="108"/>
      <c r="I209" s="108"/>
      <c r="K209" s="77">
        <v>3</v>
      </c>
      <c r="L209" s="110">
        <v>17.100000000000001</v>
      </c>
      <c r="M209" s="109"/>
      <c r="N209" s="87" t="s">
        <v>11</v>
      </c>
      <c r="O209" s="108">
        <f>MIN(L208:L221)</f>
        <v>16.7</v>
      </c>
    </row>
    <row r="210" spans="2:15" ht="13.5" thickBot="1" x14ac:dyDescent="0.25">
      <c r="B210" s="77">
        <v>8</v>
      </c>
      <c r="C210" s="103">
        <v>10.15</v>
      </c>
      <c r="D210" s="109"/>
      <c r="E210" s="89" t="s">
        <v>12</v>
      </c>
      <c r="F210" s="111">
        <f>F208-F209</f>
        <v>8.0399999999999991</v>
      </c>
      <c r="G210" s="108"/>
      <c r="H210" s="108"/>
      <c r="I210" s="108"/>
      <c r="K210" s="77">
        <v>8</v>
      </c>
      <c r="L210" s="110">
        <v>17.3</v>
      </c>
      <c r="M210" s="109"/>
      <c r="N210" s="89" t="s">
        <v>12</v>
      </c>
      <c r="O210" s="111">
        <f>O208-O209</f>
        <v>4.1999999999999993</v>
      </c>
    </row>
    <row r="211" spans="2:15" x14ac:dyDescent="0.2">
      <c r="B211" s="77">
        <v>9</v>
      </c>
      <c r="C211" s="103">
        <v>9.2899999999999991</v>
      </c>
      <c r="D211" s="109"/>
      <c r="E211" s="87"/>
      <c r="F211" s="108"/>
      <c r="G211" s="108"/>
      <c r="H211" s="108"/>
      <c r="I211" s="108"/>
      <c r="K211" s="77">
        <v>9</v>
      </c>
      <c r="L211" s="110">
        <v>16.7</v>
      </c>
      <c r="M211" s="109"/>
      <c r="N211" s="87"/>
      <c r="O211" s="108"/>
    </row>
    <row r="212" spans="2:15" x14ac:dyDescent="0.2">
      <c r="B212" s="77">
        <v>10</v>
      </c>
      <c r="C212" s="103">
        <v>11.25</v>
      </c>
      <c r="D212" s="109"/>
      <c r="E212" s="87"/>
      <c r="F212" s="108"/>
      <c r="G212" s="108"/>
      <c r="H212" s="108"/>
      <c r="I212" s="108"/>
      <c r="K212" s="77">
        <v>10</v>
      </c>
      <c r="L212" s="110">
        <v>19.7</v>
      </c>
      <c r="M212" s="109"/>
      <c r="N212" s="87"/>
      <c r="O212" s="108"/>
    </row>
    <row r="213" spans="2:15" x14ac:dyDescent="0.2">
      <c r="B213" s="77">
        <v>13</v>
      </c>
      <c r="C213" s="103">
        <v>9.1</v>
      </c>
      <c r="D213" s="109"/>
      <c r="E213" s="87"/>
      <c r="F213" s="108"/>
      <c r="G213" s="108"/>
      <c r="H213" s="108"/>
      <c r="I213" s="108"/>
      <c r="K213" s="77">
        <v>13</v>
      </c>
      <c r="L213" s="110">
        <v>17.7</v>
      </c>
      <c r="M213" s="109"/>
      <c r="N213" s="87"/>
      <c r="O213" s="108"/>
    </row>
    <row r="214" spans="2:15" x14ac:dyDescent="0.2">
      <c r="B214" s="77">
        <v>14</v>
      </c>
      <c r="C214" s="103">
        <v>13.46</v>
      </c>
      <c r="D214" s="109"/>
      <c r="E214" s="87"/>
      <c r="F214" s="108"/>
      <c r="G214" s="108"/>
      <c r="H214" s="108"/>
      <c r="I214" s="108"/>
      <c r="K214" s="77">
        <v>14</v>
      </c>
      <c r="L214" s="110">
        <v>19.8</v>
      </c>
      <c r="M214" s="109"/>
      <c r="N214" s="87"/>
      <c r="O214" s="108"/>
    </row>
    <row r="215" spans="2:15" x14ac:dyDescent="0.2">
      <c r="B215" s="77">
        <v>16</v>
      </c>
      <c r="C215" s="103">
        <v>11.83</v>
      </c>
      <c r="D215" s="109"/>
      <c r="E215" s="87"/>
      <c r="F215" s="108"/>
      <c r="G215" s="108"/>
      <c r="H215" s="108"/>
      <c r="I215" s="108"/>
      <c r="K215" s="77">
        <v>16</v>
      </c>
      <c r="L215" s="110">
        <v>19.3</v>
      </c>
      <c r="M215" s="109"/>
      <c r="N215" s="87"/>
      <c r="O215" s="108"/>
    </row>
    <row r="216" spans="2:15" x14ac:dyDescent="0.2">
      <c r="B216" s="77">
        <v>17</v>
      </c>
      <c r="C216" s="103">
        <v>13.91</v>
      </c>
      <c r="D216" s="109"/>
      <c r="E216" s="87"/>
      <c r="F216" s="108"/>
      <c r="G216" s="108"/>
      <c r="H216" s="108"/>
      <c r="I216" s="108"/>
      <c r="K216" s="77">
        <v>17</v>
      </c>
      <c r="L216" s="110">
        <v>20</v>
      </c>
      <c r="M216" s="109"/>
      <c r="N216" s="87"/>
      <c r="O216" s="108"/>
    </row>
    <row r="217" spans="2:15" x14ac:dyDescent="0.2">
      <c r="B217" s="77">
        <v>20</v>
      </c>
      <c r="C217" s="103">
        <v>15.36</v>
      </c>
      <c r="D217" s="109"/>
      <c r="E217" s="87"/>
      <c r="F217" s="108"/>
      <c r="G217" s="108"/>
      <c r="H217" s="108"/>
      <c r="I217" s="108"/>
      <c r="K217" s="77">
        <v>20</v>
      </c>
      <c r="L217" s="110">
        <v>20.9</v>
      </c>
      <c r="M217" s="109"/>
      <c r="N217" s="87"/>
      <c r="O217" s="108"/>
    </row>
    <row r="218" spans="2:15" x14ac:dyDescent="0.2">
      <c r="B218" s="77">
        <v>21</v>
      </c>
      <c r="C218" s="103">
        <v>8.3800000000000008</v>
      </c>
      <c r="D218" s="109"/>
      <c r="E218" s="87"/>
      <c r="F218" s="108"/>
      <c r="G218" s="108"/>
      <c r="H218" s="108"/>
      <c r="I218" s="108"/>
      <c r="K218" s="77">
        <v>21</v>
      </c>
      <c r="L218" s="110">
        <v>18.3</v>
      </c>
      <c r="M218" s="109"/>
      <c r="N218" s="87"/>
      <c r="O218" s="108"/>
    </row>
    <row r="219" spans="2:15" x14ac:dyDescent="0.2">
      <c r="B219" s="77">
        <v>27</v>
      </c>
      <c r="C219" s="103">
        <v>9</v>
      </c>
      <c r="D219" s="109"/>
      <c r="E219" s="87"/>
      <c r="F219" s="108"/>
      <c r="G219" s="108"/>
      <c r="H219" s="108"/>
      <c r="I219" s="108"/>
      <c r="K219" s="77">
        <v>27</v>
      </c>
      <c r="L219" s="110">
        <v>18.5</v>
      </c>
      <c r="M219" s="109"/>
      <c r="N219" s="87"/>
      <c r="O219" s="108"/>
    </row>
    <row r="220" spans="2:15" x14ac:dyDescent="0.2">
      <c r="B220" s="77">
        <v>28</v>
      </c>
      <c r="C220" s="103">
        <v>7.96</v>
      </c>
      <c r="D220" s="109"/>
      <c r="E220" s="87"/>
      <c r="F220" s="108"/>
      <c r="G220" s="108"/>
      <c r="H220" s="108"/>
      <c r="I220" s="108"/>
      <c r="K220" s="77">
        <v>28</v>
      </c>
      <c r="L220" s="110">
        <v>18.2</v>
      </c>
      <c r="M220" s="109"/>
      <c r="N220" s="87"/>
      <c r="O220" s="108"/>
    </row>
    <row r="221" spans="2:15" ht="13.5" thickBot="1" x14ac:dyDescent="0.25">
      <c r="B221" s="77">
        <v>29</v>
      </c>
      <c r="C221" s="103">
        <v>8.4</v>
      </c>
      <c r="D221" s="109"/>
      <c r="E221" s="87"/>
      <c r="F221" s="108"/>
      <c r="G221" s="108"/>
      <c r="H221" s="108"/>
      <c r="I221" s="108"/>
      <c r="K221" s="77">
        <v>29</v>
      </c>
      <c r="L221" s="110">
        <v>18.100000000000001</v>
      </c>
      <c r="M221" s="109"/>
      <c r="N221" s="87"/>
      <c r="O221" s="108"/>
    </row>
    <row r="222" spans="2:15" ht="13.5" thickBot="1" x14ac:dyDescent="0.25">
      <c r="B222" s="75" t="s">
        <v>0</v>
      </c>
      <c r="C222" s="107">
        <f>COUNTIF(C208:C221,"&gt;0")</f>
        <v>14</v>
      </c>
      <c r="D222" s="105"/>
      <c r="K222" s="75" t="s">
        <v>0</v>
      </c>
      <c r="L222" s="106">
        <f>COUNTIF(L208:L221,"&gt;0")</f>
        <v>14</v>
      </c>
      <c r="M222" s="105"/>
    </row>
    <row r="223" spans="2:15" x14ac:dyDescent="0.2">
      <c r="B223" s="73" t="s">
        <v>1</v>
      </c>
      <c r="C223" s="104">
        <f>AVERAGE(C208:C221)</f>
        <v>10.206428571428573</v>
      </c>
      <c r="D223" s="102"/>
      <c r="K223" s="73" t="s">
        <v>1</v>
      </c>
      <c r="L223" s="104">
        <f>AVERAGE(L208:L221)</f>
        <v>18.571428571428573</v>
      </c>
      <c r="M223" s="102"/>
    </row>
    <row r="224" spans="2:15" x14ac:dyDescent="0.2">
      <c r="B224" s="71" t="s">
        <v>2</v>
      </c>
      <c r="C224" s="103">
        <f>STDEV(C208:C221)</f>
        <v>2.5648439962841212</v>
      </c>
      <c r="D224" s="102"/>
      <c r="K224" s="71" t="s">
        <v>2</v>
      </c>
      <c r="L224" s="103">
        <f>STDEV(L208:L221)</f>
        <v>1.2180871330640772</v>
      </c>
      <c r="M224" s="102"/>
    </row>
    <row r="225" spans="2:15" ht="13.5" thickBot="1" x14ac:dyDescent="0.25">
      <c r="B225" s="69" t="s">
        <v>3</v>
      </c>
      <c r="C225" s="101">
        <f>CONFIDENCE(0.05,C224,C222)</f>
        <v>1.3435227598470589</v>
      </c>
      <c r="D225" s="99"/>
      <c r="K225" s="69" t="s">
        <v>3</v>
      </c>
      <c r="L225" s="100">
        <f>CONFIDENCE(0.05,L224,L222)</f>
        <v>0.63806133594066516</v>
      </c>
      <c r="M225" s="99"/>
    </row>
    <row r="227" spans="2:15" ht="13.5" thickBot="1" x14ac:dyDescent="0.25">
      <c r="G227" s="97"/>
      <c r="H227" s="97"/>
      <c r="I227" s="97"/>
    </row>
    <row r="228" spans="2:15" ht="13.5" customHeight="1" thickBot="1" x14ac:dyDescent="0.25">
      <c r="B228" s="178"/>
      <c r="C228" s="184" t="s">
        <v>67</v>
      </c>
      <c r="D228" s="119"/>
      <c r="E228" s="95"/>
      <c r="F228" s="121" t="s">
        <v>160</v>
      </c>
      <c r="G228" s="122"/>
      <c r="H228" s="122"/>
      <c r="I228" s="122"/>
      <c r="K228" s="178"/>
      <c r="L228" s="184" t="s">
        <v>67</v>
      </c>
      <c r="M228" s="119"/>
      <c r="N228" s="95"/>
      <c r="O228" s="121" t="s">
        <v>80</v>
      </c>
    </row>
    <row r="229" spans="2:15" ht="13.5" thickBot="1" x14ac:dyDescent="0.25">
      <c r="B229" s="182"/>
      <c r="C229" s="185"/>
      <c r="D229" s="119"/>
      <c r="E229" s="93"/>
      <c r="F229" s="118">
        <v>1</v>
      </c>
      <c r="G229" s="120"/>
      <c r="H229" s="120"/>
      <c r="I229" s="120"/>
      <c r="K229" s="182"/>
      <c r="L229" s="185"/>
      <c r="M229" s="119"/>
      <c r="N229" s="93"/>
      <c r="O229" s="118">
        <v>1</v>
      </c>
    </row>
    <row r="230" spans="2:15" ht="13.5" customHeight="1" thickBot="1" x14ac:dyDescent="0.25">
      <c r="B230" s="117" t="s">
        <v>24</v>
      </c>
      <c r="C230" s="91" t="s">
        <v>51</v>
      </c>
      <c r="D230" s="115"/>
      <c r="E230" s="90" t="s">
        <v>1</v>
      </c>
      <c r="F230" s="113">
        <f>C241</f>
        <v>7.7657142857142869</v>
      </c>
      <c r="G230" s="113"/>
      <c r="H230" s="113"/>
      <c r="I230" s="113"/>
      <c r="K230" s="116" t="s">
        <v>159</v>
      </c>
      <c r="L230" s="91" t="s">
        <v>51</v>
      </c>
      <c r="M230" s="115"/>
      <c r="N230" s="90" t="s">
        <v>1</v>
      </c>
      <c r="O230" s="113">
        <f>L241</f>
        <v>17.885714285714286</v>
      </c>
    </row>
    <row r="231" spans="2:15" x14ac:dyDescent="0.2">
      <c r="B231" s="180" t="s">
        <v>8</v>
      </c>
      <c r="C231" s="199" t="s">
        <v>79</v>
      </c>
      <c r="D231" s="114"/>
      <c r="E231" s="87" t="s">
        <v>9</v>
      </c>
      <c r="F231" s="113">
        <f>C242</f>
        <v>2.1719258515800854</v>
      </c>
      <c r="G231" s="113"/>
      <c r="H231" s="113"/>
      <c r="I231" s="113"/>
      <c r="K231" s="180" t="s">
        <v>8</v>
      </c>
      <c r="L231" s="199" t="s">
        <v>79</v>
      </c>
      <c r="M231" s="114"/>
      <c r="N231" s="87" t="s">
        <v>9</v>
      </c>
      <c r="O231" s="113">
        <f>L242</f>
        <v>1.2334620267477112</v>
      </c>
    </row>
    <row r="232" spans="2:15" ht="13.5" thickBot="1" x14ac:dyDescent="0.25">
      <c r="B232" s="181"/>
      <c r="C232" s="201"/>
      <c r="D232" s="105"/>
      <c r="E232" s="87" t="s">
        <v>3</v>
      </c>
      <c r="F232" s="113">
        <f>C243</f>
        <v>1.6089556219384709</v>
      </c>
      <c r="G232" s="113"/>
      <c r="H232" s="113"/>
      <c r="I232" s="113"/>
      <c r="K232" s="181"/>
      <c r="L232" s="200"/>
      <c r="M232" s="105"/>
      <c r="N232" s="87" t="s">
        <v>3</v>
      </c>
      <c r="O232" s="113">
        <f>L243</f>
        <v>0.91374466625532169</v>
      </c>
    </row>
    <row r="233" spans="2:15" x14ac:dyDescent="0.2">
      <c r="B233" s="77">
        <v>4</v>
      </c>
      <c r="C233" s="104">
        <v>9.66</v>
      </c>
      <c r="D233" s="109"/>
      <c r="E233" s="87" t="s">
        <v>10</v>
      </c>
      <c r="F233" s="108">
        <f>MAX(C233:C239)</f>
        <v>10.15</v>
      </c>
      <c r="G233" s="108"/>
      <c r="H233" s="108"/>
      <c r="I233" s="108"/>
      <c r="K233" s="77">
        <v>4</v>
      </c>
      <c r="L233" s="112">
        <v>17.399999999999999</v>
      </c>
      <c r="M233" s="109"/>
      <c r="N233" s="87" t="s">
        <v>10</v>
      </c>
      <c r="O233" s="108">
        <f>MAX(L233:L239)</f>
        <v>19.2</v>
      </c>
    </row>
    <row r="234" spans="2:15" x14ac:dyDescent="0.2">
      <c r="B234" s="77">
        <v>5</v>
      </c>
      <c r="C234" s="103">
        <v>10.15</v>
      </c>
      <c r="D234" s="109"/>
      <c r="E234" s="87" t="s">
        <v>11</v>
      </c>
      <c r="F234" s="108">
        <f>MIN(C233:C239)</f>
        <v>3.6</v>
      </c>
      <c r="G234" s="108"/>
      <c r="H234" s="108"/>
      <c r="I234" s="108"/>
      <c r="K234" s="77">
        <v>5</v>
      </c>
      <c r="L234" s="110">
        <v>18.8</v>
      </c>
      <c r="M234" s="109"/>
      <c r="N234" s="87" t="s">
        <v>11</v>
      </c>
      <c r="O234" s="108">
        <f>MIN(L233:L239)</f>
        <v>15.6</v>
      </c>
    </row>
    <row r="235" spans="2:15" ht="13.5" thickBot="1" x14ac:dyDescent="0.25">
      <c r="B235" s="77">
        <v>7</v>
      </c>
      <c r="C235" s="103">
        <v>6.74</v>
      </c>
      <c r="D235" s="109"/>
      <c r="E235" s="89" t="s">
        <v>12</v>
      </c>
      <c r="F235" s="111">
        <f>F233-F234</f>
        <v>6.5500000000000007</v>
      </c>
      <c r="G235" s="108"/>
      <c r="H235" s="108"/>
      <c r="I235" s="108"/>
      <c r="K235" s="77">
        <v>7</v>
      </c>
      <c r="L235" s="110">
        <v>18.7</v>
      </c>
      <c r="M235" s="109"/>
      <c r="N235" s="89" t="s">
        <v>12</v>
      </c>
      <c r="O235" s="111">
        <f>O233-O234</f>
        <v>3.5999999999999996</v>
      </c>
    </row>
    <row r="236" spans="2:15" x14ac:dyDescent="0.2">
      <c r="B236" s="77">
        <v>14</v>
      </c>
      <c r="C236" s="103">
        <v>8.5500000000000007</v>
      </c>
      <c r="D236" s="109"/>
      <c r="E236" s="87"/>
      <c r="F236" s="108"/>
      <c r="G236" s="108"/>
      <c r="H236" s="108"/>
      <c r="I236" s="108"/>
      <c r="K236" s="77">
        <v>14</v>
      </c>
      <c r="L236" s="110">
        <v>18.2</v>
      </c>
      <c r="M236" s="109"/>
      <c r="N236" s="87"/>
      <c r="O236" s="108"/>
    </row>
    <row r="237" spans="2:15" x14ac:dyDescent="0.2">
      <c r="B237" s="77">
        <v>15</v>
      </c>
      <c r="C237" s="103">
        <v>7.8</v>
      </c>
      <c r="D237" s="109"/>
      <c r="E237" s="87"/>
      <c r="F237" s="108"/>
      <c r="G237" s="108"/>
      <c r="H237" s="108"/>
      <c r="I237" s="108"/>
      <c r="K237" s="77">
        <v>15</v>
      </c>
      <c r="L237" s="110">
        <v>17.3</v>
      </c>
      <c r="M237" s="109"/>
      <c r="N237" s="87"/>
      <c r="O237" s="108"/>
    </row>
    <row r="238" spans="2:15" x14ac:dyDescent="0.2">
      <c r="B238" s="77">
        <v>22</v>
      </c>
      <c r="C238" s="103">
        <v>3.6</v>
      </c>
      <c r="D238" s="109"/>
      <c r="E238" s="87"/>
      <c r="F238" s="108"/>
      <c r="G238" s="108"/>
      <c r="H238" s="108"/>
      <c r="I238" s="108"/>
      <c r="K238" s="77">
        <v>22</v>
      </c>
      <c r="L238" s="110">
        <v>19.2</v>
      </c>
      <c r="M238" s="109"/>
      <c r="N238" s="87"/>
      <c r="O238" s="108"/>
    </row>
    <row r="239" spans="2:15" ht="13.5" thickBot="1" x14ac:dyDescent="0.25">
      <c r="B239" s="77">
        <v>29</v>
      </c>
      <c r="C239" s="103">
        <v>7.86</v>
      </c>
      <c r="D239" s="109"/>
      <c r="E239" s="87"/>
      <c r="F239" s="108"/>
      <c r="G239" s="108"/>
      <c r="H239" s="108"/>
      <c r="I239" s="108"/>
      <c r="K239" s="77">
        <v>29</v>
      </c>
      <c r="L239" s="110">
        <v>15.6</v>
      </c>
      <c r="M239" s="109"/>
      <c r="N239" s="87"/>
      <c r="O239" s="108"/>
    </row>
    <row r="240" spans="2:15" ht="13.5" thickBot="1" x14ac:dyDescent="0.25">
      <c r="B240" s="75" t="s">
        <v>0</v>
      </c>
      <c r="C240" s="107">
        <f>COUNTIF(C233:C239,"&gt;0")</f>
        <v>7</v>
      </c>
      <c r="D240" s="105"/>
      <c r="K240" s="75" t="s">
        <v>0</v>
      </c>
      <c r="L240" s="106">
        <f>COUNTIF(L233:L239,"&gt;0")</f>
        <v>7</v>
      </c>
      <c r="M240" s="105"/>
    </row>
    <row r="241" spans="2:13" x14ac:dyDescent="0.2">
      <c r="B241" s="73" t="s">
        <v>1</v>
      </c>
      <c r="C241" s="104">
        <f>AVERAGE(C233:C239)</f>
        <v>7.7657142857142869</v>
      </c>
      <c r="D241" s="102"/>
      <c r="K241" s="73" t="s">
        <v>1</v>
      </c>
      <c r="L241" s="104">
        <f>AVERAGE(L233:L239)</f>
        <v>17.885714285714286</v>
      </c>
      <c r="M241" s="102"/>
    </row>
    <row r="242" spans="2:13" x14ac:dyDescent="0.2">
      <c r="B242" s="71" t="s">
        <v>2</v>
      </c>
      <c r="C242" s="103">
        <f>STDEV(C233:C239)</f>
        <v>2.1719258515800854</v>
      </c>
      <c r="D242" s="102"/>
      <c r="K242" s="71" t="s">
        <v>2</v>
      </c>
      <c r="L242" s="103">
        <f>STDEV(L233:L239)</f>
        <v>1.2334620267477112</v>
      </c>
      <c r="M242" s="102"/>
    </row>
    <row r="243" spans="2:13" ht="13.5" thickBot="1" x14ac:dyDescent="0.25">
      <c r="B243" s="69" t="s">
        <v>3</v>
      </c>
      <c r="C243" s="101">
        <f>CONFIDENCE(0.05,C242,C240)</f>
        <v>1.6089556219384709</v>
      </c>
      <c r="D243" s="99"/>
      <c r="K243" s="69" t="s">
        <v>3</v>
      </c>
      <c r="L243" s="100">
        <f>CONFIDENCE(0.05,L242,L240)</f>
        <v>0.91374466625532169</v>
      </c>
      <c r="M243" s="99"/>
    </row>
  </sheetData>
  <mergeCells count="96">
    <mergeCell ref="B206:B207"/>
    <mergeCell ref="C206:C207"/>
    <mergeCell ref="K206:K207"/>
    <mergeCell ref="L206:L207"/>
    <mergeCell ref="B203:B204"/>
    <mergeCell ref="C203:C204"/>
    <mergeCell ref="K203:K204"/>
    <mergeCell ref="L203:L204"/>
    <mergeCell ref="B186:B187"/>
    <mergeCell ref="C186:C187"/>
    <mergeCell ref="K186:K187"/>
    <mergeCell ref="L186:L187"/>
    <mergeCell ref="B183:B184"/>
    <mergeCell ref="C183:C184"/>
    <mergeCell ref="K183:K184"/>
    <mergeCell ref="L183:L184"/>
    <mergeCell ref="B166:B167"/>
    <mergeCell ref="C166:C167"/>
    <mergeCell ref="K166:K167"/>
    <mergeCell ref="L166:L167"/>
    <mergeCell ref="B163:B164"/>
    <mergeCell ref="C163:C164"/>
    <mergeCell ref="K163:K164"/>
    <mergeCell ref="L163:L164"/>
    <mergeCell ref="B121:B122"/>
    <mergeCell ref="C121:C122"/>
    <mergeCell ref="K121:K122"/>
    <mergeCell ref="L121:L122"/>
    <mergeCell ref="B118:B119"/>
    <mergeCell ref="C118:C119"/>
    <mergeCell ref="K118:K119"/>
    <mergeCell ref="L118:L119"/>
    <mergeCell ref="B99:B100"/>
    <mergeCell ref="C99:C100"/>
    <mergeCell ref="K99:K100"/>
    <mergeCell ref="L99:L100"/>
    <mergeCell ref="B96:B97"/>
    <mergeCell ref="C96:C97"/>
    <mergeCell ref="K96:K97"/>
    <mergeCell ref="L96:L97"/>
    <mergeCell ref="B5:B6"/>
    <mergeCell ref="C5:C6"/>
    <mergeCell ref="K5:K6"/>
    <mergeCell ref="L5:L6"/>
    <mergeCell ref="B2:B3"/>
    <mergeCell ref="C2:C3"/>
    <mergeCell ref="K2:K3"/>
    <mergeCell ref="L2:L3"/>
    <mergeCell ref="B26:B27"/>
    <mergeCell ref="C26:C27"/>
    <mergeCell ref="K26:K27"/>
    <mergeCell ref="L26:L27"/>
    <mergeCell ref="B23:B24"/>
    <mergeCell ref="C23:C24"/>
    <mergeCell ref="K23:K24"/>
    <mergeCell ref="L23:L24"/>
    <mergeCell ref="B41:B42"/>
    <mergeCell ref="C41:C42"/>
    <mergeCell ref="K41:K42"/>
    <mergeCell ref="L41:L42"/>
    <mergeCell ref="B38:B39"/>
    <mergeCell ref="C38:C39"/>
    <mergeCell ref="K38:K39"/>
    <mergeCell ref="L38:L39"/>
    <mergeCell ref="B57:B58"/>
    <mergeCell ref="C57:C58"/>
    <mergeCell ref="K57:K58"/>
    <mergeCell ref="L57:L58"/>
    <mergeCell ref="B54:B55"/>
    <mergeCell ref="C54:C55"/>
    <mergeCell ref="K54:K55"/>
    <mergeCell ref="L54:L55"/>
    <mergeCell ref="B80:B81"/>
    <mergeCell ref="C80:C81"/>
    <mergeCell ref="K80:K81"/>
    <mergeCell ref="L80:L81"/>
    <mergeCell ref="B77:B78"/>
    <mergeCell ref="C77:C78"/>
    <mergeCell ref="K77:K78"/>
    <mergeCell ref="L77:L78"/>
    <mergeCell ref="B148:B149"/>
    <mergeCell ref="C148:C149"/>
    <mergeCell ref="K148:K149"/>
    <mergeCell ref="L148:L149"/>
    <mergeCell ref="B145:B146"/>
    <mergeCell ref="C145:C146"/>
    <mergeCell ref="K145:K146"/>
    <mergeCell ref="L145:L146"/>
    <mergeCell ref="B231:B232"/>
    <mergeCell ref="C231:C232"/>
    <mergeCell ref="K231:K232"/>
    <mergeCell ref="L231:L232"/>
    <mergeCell ref="B228:B229"/>
    <mergeCell ref="C228:C229"/>
    <mergeCell ref="K228:K229"/>
    <mergeCell ref="L228:L229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6"/>
  <sheetViews>
    <sheetView topLeftCell="A207" workbookViewId="0">
      <selection activeCell="F240" sqref="F240"/>
    </sheetView>
  </sheetViews>
  <sheetFormatPr defaultRowHeight="12.75" x14ac:dyDescent="0.2"/>
  <cols>
    <col min="1" max="16384" width="9.140625" style="67"/>
  </cols>
  <sheetData>
    <row r="1" spans="2:3" ht="13.5" thickBot="1" x14ac:dyDescent="0.25"/>
    <row r="2" spans="2:3" ht="13.5" thickBot="1" x14ac:dyDescent="0.25">
      <c r="B2" s="160" t="s">
        <v>21</v>
      </c>
      <c r="C2" s="161"/>
    </row>
    <row r="3" spans="2:3" ht="13.5" thickBot="1" x14ac:dyDescent="0.25">
      <c r="B3" s="162" t="s">
        <v>51</v>
      </c>
      <c r="C3" s="163"/>
    </row>
    <row r="4" spans="2:3" ht="13.5" thickBot="1" x14ac:dyDescent="0.25">
      <c r="B4" s="79" t="s">
        <v>8</v>
      </c>
      <c r="C4" s="78" t="s">
        <v>22</v>
      </c>
    </row>
    <row r="5" spans="2:3" x14ac:dyDescent="0.2">
      <c r="B5" s="77">
        <v>4</v>
      </c>
      <c r="C5" s="76">
        <v>20</v>
      </c>
    </row>
    <row r="6" spans="2:3" x14ac:dyDescent="0.2">
      <c r="B6" s="77">
        <v>5</v>
      </c>
      <c r="C6" s="76">
        <v>19</v>
      </c>
    </row>
    <row r="7" spans="2:3" x14ac:dyDescent="0.2">
      <c r="B7" s="77">
        <v>7</v>
      </c>
      <c r="C7" s="76">
        <v>19</v>
      </c>
    </row>
    <row r="8" spans="2:3" x14ac:dyDescent="0.2">
      <c r="B8" s="77">
        <v>14</v>
      </c>
      <c r="C8" s="76">
        <v>19</v>
      </c>
    </row>
    <row r="9" spans="2:3" x14ac:dyDescent="0.2">
      <c r="B9" s="77">
        <v>15</v>
      </c>
      <c r="C9" s="76">
        <v>19</v>
      </c>
    </row>
    <row r="10" spans="2:3" x14ac:dyDescent="0.2">
      <c r="B10" s="77">
        <v>22</v>
      </c>
      <c r="C10" s="76">
        <v>19</v>
      </c>
    </row>
    <row r="11" spans="2:3" ht="13.5" thickBot="1" x14ac:dyDescent="0.25">
      <c r="B11" s="77">
        <v>29</v>
      </c>
      <c r="C11" s="76">
        <v>19</v>
      </c>
    </row>
    <row r="12" spans="2:3" ht="13.5" thickBot="1" x14ac:dyDescent="0.25">
      <c r="B12" s="75" t="s">
        <v>0</v>
      </c>
      <c r="C12" s="74">
        <f>COUNTIF(C5:C11,"&gt;0")</f>
        <v>7</v>
      </c>
    </row>
    <row r="13" spans="2:3" x14ac:dyDescent="0.2">
      <c r="B13" s="73" t="s">
        <v>1</v>
      </c>
      <c r="C13" s="72">
        <f>AVERAGE(C5:C11)</f>
        <v>19.142857142857142</v>
      </c>
    </row>
    <row r="14" spans="2:3" x14ac:dyDescent="0.2">
      <c r="B14" s="71" t="s">
        <v>2</v>
      </c>
      <c r="C14" s="70">
        <f>STDEV(C5:C11)</f>
        <v>0.37796447300922714</v>
      </c>
    </row>
    <row r="15" spans="2:3" ht="13.5" thickBot="1" x14ac:dyDescent="0.25">
      <c r="B15" s="69" t="s">
        <v>3</v>
      </c>
      <c r="C15" s="68" t="e">
        <f>In+CONFIDENCE(0.05,C14,C12)</f>
        <v>#NAME?</v>
      </c>
    </row>
    <row r="17" spans="2:3" ht="13.5" thickBot="1" x14ac:dyDescent="0.25"/>
    <row r="18" spans="2:3" ht="13.5" thickBot="1" x14ac:dyDescent="0.25">
      <c r="B18" s="160" t="s">
        <v>21</v>
      </c>
      <c r="C18" s="161"/>
    </row>
    <row r="19" spans="2:3" ht="13.5" thickBot="1" x14ac:dyDescent="0.25">
      <c r="B19" s="162" t="s">
        <v>180</v>
      </c>
      <c r="C19" s="163"/>
    </row>
    <row r="20" spans="2:3" ht="13.5" thickBot="1" x14ac:dyDescent="0.25">
      <c r="B20" s="79" t="s">
        <v>8</v>
      </c>
      <c r="C20" s="78" t="s">
        <v>22</v>
      </c>
    </row>
    <row r="21" spans="2:3" x14ac:dyDescent="0.2">
      <c r="B21" s="77">
        <v>5</v>
      </c>
      <c r="C21" s="76">
        <v>18</v>
      </c>
    </row>
    <row r="22" spans="2:3" x14ac:dyDescent="0.2">
      <c r="B22" s="77">
        <v>8</v>
      </c>
      <c r="C22" s="76">
        <v>18</v>
      </c>
    </row>
    <row r="23" spans="2:3" x14ac:dyDescent="0.2">
      <c r="B23" s="77">
        <v>12</v>
      </c>
      <c r="C23" s="76">
        <v>18</v>
      </c>
    </row>
    <row r="24" spans="2:3" x14ac:dyDescent="0.2">
      <c r="B24" s="77">
        <v>15</v>
      </c>
      <c r="C24" s="76">
        <v>18</v>
      </c>
    </row>
    <row r="25" spans="2:3" x14ac:dyDescent="0.2">
      <c r="B25" s="77">
        <v>18</v>
      </c>
      <c r="C25" s="76">
        <v>18</v>
      </c>
    </row>
    <row r="26" spans="2:3" ht="13.5" thickBot="1" x14ac:dyDescent="0.25">
      <c r="B26" s="77">
        <v>24</v>
      </c>
      <c r="C26" s="76">
        <v>18</v>
      </c>
    </row>
    <row r="27" spans="2:3" ht="13.5" thickBot="1" x14ac:dyDescent="0.25">
      <c r="B27" s="75" t="s">
        <v>0</v>
      </c>
      <c r="C27" s="74">
        <f>COUNTIF(C21:C26,"&gt;0")</f>
        <v>6</v>
      </c>
    </row>
    <row r="28" spans="2:3" x14ac:dyDescent="0.2">
      <c r="B28" s="73" t="s">
        <v>1</v>
      </c>
      <c r="C28" s="72">
        <f>AVERAGE(C21:C26)</f>
        <v>18</v>
      </c>
    </row>
    <row r="29" spans="2:3" x14ac:dyDescent="0.2">
      <c r="B29" s="71" t="s">
        <v>2</v>
      </c>
      <c r="C29" s="70">
        <f>STDEV(C21:C26)</f>
        <v>0</v>
      </c>
    </row>
    <row r="30" spans="2:3" ht="13.5" thickBot="1" x14ac:dyDescent="0.25">
      <c r="B30" s="69" t="s">
        <v>3</v>
      </c>
      <c r="C30" s="68" t="e">
        <f>In+CONFIDENCE(0.05,C29,C27)</f>
        <v>#NAME?</v>
      </c>
    </row>
    <row r="32" spans="2:3" ht="13.5" thickBot="1" x14ac:dyDescent="0.25"/>
    <row r="33" spans="2:3" ht="13.5" thickBot="1" x14ac:dyDescent="0.25">
      <c r="B33" s="160" t="s">
        <v>21</v>
      </c>
      <c r="C33" s="161"/>
    </row>
    <row r="34" spans="2:3" ht="13.5" thickBot="1" x14ac:dyDescent="0.25">
      <c r="B34" s="162" t="s">
        <v>179</v>
      </c>
      <c r="C34" s="163"/>
    </row>
    <row r="35" spans="2:3" ht="13.5" thickBot="1" x14ac:dyDescent="0.25">
      <c r="B35" s="79" t="s">
        <v>8</v>
      </c>
      <c r="C35" s="78" t="s">
        <v>22</v>
      </c>
    </row>
    <row r="36" spans="2:3" x14ac:dyDescent="0.2">
      <c r="B36" s="77">
        <v>8</v>
      </c>
      <c r="C36" s="76">
        <v>17</v>
      </c>
    </row>
    <row r="37" spans="2:3" x14ac:dyDescent="0.2">
      <c r="B37" s="77">
        <v>15</v>
      </c>
      <c r="C37" s="76">
        <v>17</v>
      </c>
    </row>
    <row r="38" spans="2:3" x14ac:dyDescent="0.2">
      <c r="B38" s="77">
        <v>16</v>
      </c>
      <c r="C38" s="76">
        <v>17</v>
      </c>
    </row>
    <row r="39" spans="2:3" x14ac:dyDescent="0.2">
      <c r="B39" s="77">
        <v>19</v>
      </c>
      <c r="C39" s="76">
        <v>17</v>
      </c>
    </row>
    <row r="40" spans="2:3" x14ac:dyDescent="0.2">
      <c r="B40" s="77">
        <v>20</v>
      </c>
      <c r="C40" s="76">
        <v>18</v>
      </c>
    </row>
    <row r="41" spans="2:3" x14ac:dyDescent="0.2">
      <c r="B41" s="77">
        <v>22</v>
      </c>
      <c r="C41" s="76">
        <v>17</v>
      </c>
    </row>
    <row r="42" spans="2:3" x14ac:dyDescent="0.2">
      <c r="B42" s="77">
        <v>26</v>
      </c>
      <c r="C42" s="76">
        <v>17</v>
      </c>
    </row>
    <row r="43" spans="2:3" ht="13.5" thickBot="1" x14ac:dyDescent="0.25">
      <c r="B43" s="77">
        <v>28</v>
      </c>
      <c r="C43" s="76">
        <v>17</v>
      </c>
    </row>
    <row r="44" spans="2:3" ht="13.5" thickBot="1" x14ac:dyDescent="0.25">
      <c r="B44" s="75" t="s">
        <v>0</v>
      </c>
      <c r="C44" s="74">
        <f>COUNTIF(C36:C43,"&gt;0")</f>
        <v>8</v>
      </c>
    </row>
    <row r="45" spans="2:3" x14ac:dyDescent="0.2">
      <c r="B45" s="73" t="s">
        <v>1</v>
      </c>
      <c r="C45" s="72">
        <f>AVERAGE(C36:C43)</f>
        <v>17.125</v>
      </c>
    </row>
    <row r="46" spans="2:3" x14ac:dyDescent="0.2">
      <c r="B46" s="71" t="s">
        <v>2</v>
      </c>
      <c r="C46" s="70">
        <f>STDEV(C36:C43)</f>
        <v>0.35355339059327379</v>
      </c>
    </row>
    <row r="47" spans="2:3" ht="13.5" thickBot="1" x14ac:dyDescent="0.25">
      <c r="B47" s="69" t="s">
        <v>3</v>
      </c>
      <c r="C47" s="68" t="e">
        <f>In+CONFIDENCE(0.05,C46,C44)</f>
        <v>#NAME?</v>
      </c>
    </row>
    <row r="49" spans="2:3" ht="13.5" thickBot="1" x14ac:dyDescent="0.25"/>
    <row r="50" spans="2:3" ht="13.5" thickBot="1" x14ac:dyDescent="0.25">
      <c r="B50" s="160" t="s">
        <v>21</v>
      </c>
      <c r="C50" s="161"/>
    </row>
    <row r="51" spans="2:3" ht="13.5" thickBot="1" x14ac:dyDescent="0.25">
      <c r="B51" s="162" t="s">
        <v>178</v>
      </c>
      <c r="C51" s="163"/>
    </row>
    <row r="52" spans="2:3" ht="13.5" thickBot="1" x14ac:dyDescent="0.25">
      <c r="B52" s="79" t="s">
        <v>8</v>
      </c>
      <c r="C52" s="78" t="s">
        <v>22</v>
      </c>
    </row>
    <row r="53" spans="2:3" x14ac:dyDescent="0.2">
      <c r="B53" s="77">
        <v>6</v>
      </c>
      <c r="C53" s="76">
        <v>18</v>
      </c>
    </row>
    <row r="54" spans="2:3" x14ac:dyDescent="0.2">
      <c r="B54" s="77">
        <v>19</v>
      </c>
      <c r="C54" s="76">
        <v>16</v>
      </c>
    </row>
    <row r="55" spans="2:3" x14ac:dyDescent="0.2">
      <c r="B55" s="77">
        <v>21</v>
      </c>
      <c r="C55" s="76">
        <v>16</v>
      </c>
    </row>
    <row r="56" spans="2:3" x14ac:dyDescent="0.2">
      <c r="B56" s="77">
        <v>22</v>
      </c>
      <c r="C56" s="76">
        <v>16</v>
      </c>
    </row>
    <row r="57" spans="2:3" x14ac:dyDescent="0.2">
      <c r="B57" s="77">
        <v>23</v>
      </c>
      <c r="C57" s="76">
        <v>16</v>
      </c>
    </row>
    <row r="58" spans="2:3" x14ac:dyDescent="0.2">
      <c r="B58" s="77">
        <v>26</v>
      </c>
      <c r="C58" s="76">
        <v>16</v>
      </c>
    </row>
    <row r="59" spans="2:3" x14ac:dyDescent="0.2">
      <c r="B59" s="77">
        <v>27</v>
      </c>
      <c r="C59" s="76">
        <v>16</v>
      </c>
    </row>
    <row r="60" spans="2:3" ht="13.5" thickBot="1" x14ac:dyDescent="0.25">
      <c r="B60" s="77">
        <v>28</v>
      </c>
      <c r="C60" s="76">
        <v>17</v>
      </c>
    </row>
    <row r="61" spans="2:3" ht="13.5" thickBot="1" x14ac:dyDescent="0.25">
      <c r="B61" s="75" t="s">
        <v>0</v>
      </c>
      <c r="C61" s="74">
        <f>COUNTIF(C53:C60,"&gt;0")</f>
        <v>8</v>
      </c>
    </row>
    <row r="62" spans="2:3" x14ac:dyDescent="0.2">
      <c r="B62" s="73" t="s">
        <v>1</v>
      </c>
      <c r="C62" s="72">
        <f>AVERAGE(C53:C60)</f>
        <v>16.375</v>
      </c>
    </row>
    <row r="63" spans="2:3" x14ac:dyDescent="0.2">
      <c r="B63" s="71" t="s">
        <v>2</v>
      </c>
      <c r="C63" s="70">
        <f>STDEV(C53:C60)</f>
        <v>0.74402380914284494</v>
      </c>
    </row>
    <row r="64" spans="2:3" ht="13.5" thickBot="1" x14ac:dyDescent="0.25">
      <c r="B64" s="69" t="s">
        <v>3</v>
      </c>
      <c r="C64" s="68" t="e">
        <f>In+CONFIDENCE(0.05,C63,C61)</f>
        <v>#NAME?</v>
      </c>
    </row>
    <row r="66" spans="2:3" ht="13.5" thickBot="1" x14ac:dyDescent="0.25"/>
    <row r="67" spans="2:3" ht="13.5" thickBot="1" x14ac:dyDescent="0.25">
      <c r="B67" s="160" t="s">
        <v>21</v>
      </c>
      <c r="C67" s="161"/>
    </row>
    <row r="68" spans="2:3" ht="13.5" thickBot="1" x14ac:dyDescent="0.25">
      <c r="B68" s="162" t="s">
        <v>177</v>
      </c>
      <c r="C68" s="163"/>
    </row>
    <row r="69" spans="2:3" ht="13.5" thickBot="1" x14ac:dyDescent="0.25">
      <c r="B69" s="79" t="s">
        <v>8</v>
      </c>
      <c r="C69" s="78" t="s">
        <v>22</v>
      </c>
    </row>
    <row r="70" spans="2:3" x14ac:dyDescent="0.2">
      <c r="B70" s="77">
        <v>3</v>
      </c>
      <c r="C70" s="76">
        <v>17</v>
      </c>
    </row>
    <row r="71" spans="2:3" x14ac:dyDescent="0.2">
      <c r="B71" s="77">
        <v>4</v>
      </c>
      <c r="C71" s="76">
        <v>17</v>
      </c>
    </row>
    <row r="72" spans="2:3" x14ac:dyDescent="0.2">
      <c r="B72" s="77">
        <v>5</v>
      </c>
      <c r="C72" s="76">
        <v>17</v>
      </c>
    </row>
    <row r="73" spans="2:3" x14ac:dyDescent="0.2">
      <c r="B73" s="77">
        <v>9</v>
      </c>
      <c r="C73" s="76">
        <v>17</v>
      </c>
    </row>
    <row r="74" spans="2:3" x14ac:dyDescent="0.2">
      <c r="B74" s="77">
        <v>10</v>
      </c>
      <c r="C74" s="76">
        <v>17</v>
      </c>
    </row>
    <row r="75" spans="2:3" x14ac:dyDescent="0.2">
      <c r="B75" s="77">
        <v>11</v>
      </c>
      <c r="C75" s="76">
        <v>17</v>
      </c>
    </row>
    <row r="76" spans="2:3" x14ac:dyDescent="0.2">
      <c r="B76" s="77">
        <v>12</v>
      </c>
      <c r="C76" s="76">
        <v>16</v>
      </c>
    </row>
    <row r="77" spans="2:3" x14ac:dyDescent="0.2">
      <c r="B77" s="77">
        <v>13</v>
      </c>
      <c r="C77" s="76">
        <v>17</v>
      </c>
    </row>
    <row r="78" spans="2:3" x14ac:dyDescent="0.2">
      <c r="B78" s="77">
        <v>17</v>
      </c>
      <c r="C78" s="76">
        <v>16</v>
      </c>
    </row>
    <row r="79" spans="2:3" x14ac:dyDescent="0.2">
      <c r="B79" s="77">
        <v>18</v>
      </c>
      <c r="C79" s="76">
        <v>16</v>
      </c>
    </row>
    <row r="80" spans="2:3" x14ac:dyDescent="0.2">
      <c r="B80" s="77">
        <v>19</v>
      </c>
      <c r="C80" s="76">
        <v>16</v>
      </c>
    </row>
    <row r="81" spans="2:3" x14ac:dyDescent="0.2">
      <c r="B81" s="77">
        <v>20</v>
      </c>
      <c r="C81" s="76">
        <v>16</v>
      </c>
    </row>
    <row r="82" spans="2:3" x14ac:dyDescent="0.2">
      <c r="B82" s="77">
        <v>23</v>
      </c>
      <c r="C82" s="76">
        <v>17</v>
      </c>
    </row>
    <row r="83" spans="2:3" ht="13.5" thickBot="1" x14ac:dyDescent="0.25">
      <c r="B83" s="77">
        <v>24</v>
      </c>
      <c r="C83" s="76">
        <v>16</v>
      </c>
    </row>
    <row r="84" spans="2:3" ht="13.5" thickBot="1" x14ac:dyDescent="0.25">
      <c r="B84" s="75" t="s">
        <v>0</v>
      </c>
      <c r="C84" s="74">
        <f>COUNTIF(C70:C83,"&gt;0")</f>
        <v>14</v>
      </c>
    </row>
    <row r="85" spans="2:3" x14ac:dyDescent="0.2">
      <c r="B85" s="73" t="s">
        <v>1</v>
      </c>
      <c r="C85" s="72">
        <f>AVERAGE(C70:C83)</f>
        <v>16.571428571428573</v>
      </c>
    </row>
    <row r="86" spans="2:3" x14ac:dyDescent="0.2">
      <c r="B86" s="71" t="s">
        <v>2</v>
      </c>
      <c r="C86" s="70">
        <f>STDEV(C70:C83)</f>
        <v>0.51355259101309547</v>
      </c>
    </row>
    <row r="87" spans="2:3" ht="13.5" thickBot="1" x14ac:dyDescent="0.25">
      <c r="B87" s="69" t="s">
        <v>3</v>
      </c>
      <c r="C87" s="68" t="e">
        <f>In+CONFIDENCE(0.05,C86,C84)</f>
        <v>#NAME?</v>
      </c>
    </row>
    <row r="89" spans="2:3" ht="13.5" thickBot="1" x14ac:dyDescent="0.25"/>
    <row r="90" spans="2:3" ht="13.5" thickBot="1" x14ac:dyDescent="0.25">
      <c r="B90" s="160" t="s">
        <v>21</v>
      </c>
      <c r="C90" s="161"/>
    </row>
    <row r="91" spans="2:3" ht="13.5" thickBot="1" x14ac:dyDescent="0.25">
      <c r="B91" s="162" t="s">
        <v>176</v>
      </c>
      <c r="C91" s="163"/>
    </row>
    <row r="92" spans="2:3" ht="13.5" thickBot="1" x14ac:dyDescent="0.25">
      <c r="B92" s="79" t="s">
        <v>8</v>
      </c>
      <c r="C92" s="78" t="s">
        <v>22</v>
      </c>
    </row>
    <row r="93" spans="2:3" x14ac:dyDescent="0.2">
      <c r="B93" s="77">
        <v>2</v>
      </c>
      <c r="C93" s="76">
        <v>17</v>
      </c>
    </row>
    <row r="94" spans="2:3" x14ac:dyDescent="0.2">
      <c r="B94" s="77">
        <v>3</v>
      </c>
      <c r="C94" s="76">
        <v>17</v>
      </c>
    </row>
    <row r="95" spans="2:3" x14ac:dyDescent="0.2">
      <c r="B95" s="77">
        <v>4</v>
      </c>
      <c r="C95" s="76">
        <v>17</v>
      </c>
    </row>
    <row r="96" spans="2:3" x14ac:dyDescent="0.2">
      <c r="B96" s="77">
        <v>7</v>
      </c>
      <c r="C96" s="76">
        <v>17</v>
      </c>
    </row>
    <row r="97" spans="2:3" x14ac:dyDescent="0.2">
      <c r="B97" s="77">
        <v>8</v>
      </c>
      <c r="C97" s="76">
        <v>17</v>
      </c>
    </row>
    <row r="98" spans="2:3" x14ac:dyDescent="0.2">
      <c r="B98" s="77">
        <v>9</v>
      </c>
      <c r="C98" s="76">
        <v>17</v>
      </c>
    </row>
    <row r="99" spans="2:3" x14ac:dyDescent="0.2">
      <c r="B99" s="77">
        <v>10</v>
      </c>
      <c r="C99" s="76">
        <v>17</v>
      </c>
    </row>
    <row r="100" spans="2:3" x14ac:dyDescent="0.2">
      <c r="B100" s="77">
        <v>11</v>
      </c>
      <c r="C100" s="76">
        <v>17</v>
      </c>
    </row>
    <row r="101" spans="2:3" x14ac:dyDescent="0.2">
      <c r="B101" s="77">
        <v>14</v>
      </c>
      <c r="C101" s="76">
        <v>17</v>
      </c>
    </row>
    <row r="102" spans="2:3" x14ac:dyDescent="0.2">
      <c r="B102" s="77">
        <v>15</v>
      </c>
      <c r="C102" s="76">
        <v>18</v>
      </c>
    </row>
    <row r="103" spans="2:3" x14ac:dyDescent="0.2">
      <c r="B103" s="77">
        <v>16</v>
      </c>
      <c r="C103" s="76">
        <v>18</v>
      </c>
    </row>
    <row r="104" spans="2:3" x14ac:dyDescent="0.2">
      <c r="B104" s="77">
        <v>17</v>
      </c>
      <c r="C104" s="76">
        <v>18</v>
      </c>
    </row>
    <row r="105" spans="2:3" x14ac:dyDescent="0.2">
      <c r="B105" s="77">
        <v>18</v>
      </c>
      <c r="C105" s="76">
        <v>18</v>
      </c>
    </row>
    <row r="106" spans="2:3" x14ac:dyDescent="0.2">
      <c r="B106" s="77">
        <v>22</v>
      </c>
      <c r="C106" s="76">
        <v>18</v>
      </c>
    </row>
    <row r="107" spans="2:3" x14ac:dyDescent="0.2">
      <c r="B107" s="77">
        <v>23</v>
      </c>
      <c r="C107" s="76">
        <v>18</v>
      </c>
    </row>
    <row r="108" spans="2:3" x14ac:dyDescent="0.2">
      <c r="B108" s="77">
        <v>24</v>
      </c>
      <c r="C108" s="76">
        <v>18</v>
      </c>
    </row>
    <row r="109" spans="2:3" x14ac:dyDescent="0.2">
      <c r="B109" s="77">
        <v>25</v>
      </c>
      <c r="C109" s="76">
        <v>18</v>
      </c>
    </row>
    <row r="110" spans="2:3" x14ac:dyDescent="0.2">
      <c r="B110" s="77">
        <v>28</v>
      </c>
      <c r="C110" s="76">
        <v>18</v>
      </c>
    </row>
    <row r="111" spans="2:3" x14ac:dyDescent="0.2">
      <c r="B111" s="77">
        <v>29</v>
      </c>
      <c r="C111" s="76">
        <v>18</v>
      </c>
    </row>
    <row r="112" spans="2:3" ht="13.5" thickBot="1" x14ac:dyDescent="0.25">
      <c r="B112" s="77">
        <v>30</v>
      </c>
      <c r="C112" s="76">
        <v>18</v>
      </c>
    </row>
    <row r="113" spans="2:3" ht="13.5" thickBot="1" x14ac:dyDescent="0.25">
      <c r="B113" s="75" t="s">
        <v>0</v>
      </c>
      <c r="C113" s="74">
        <f>COUNTIF(C93:C112,"&gt;0")</f>
        <v>20</v>
      </c>
    </row>
    <row r="114" spans="2:3" x14ac:dyDescent="0.2">
      <c r="B114" s="73" t="s">
        <v>1</v>
      </c>
      <c r="C114" s="72">
        <f>AVERAGE(C93:C112)</f>
        <v>17.55</v>
      </c>
    </row>
    <row r="115" spans="2:3" x14ac:dyDescent="0.2">
      <c r="B115" s="71" t="s">
        <v>2</v>
      </c>
      <c r="C115" s="70">
        <f>STDEV(C93:C112)</f>
        <v>0.51041778553404049</v>
      </c>
    </row>
    <row r="116" spans="2:3" ht="13.5" thickBot="1" x14ac:dyDescent="0.25">
      <c r="B116" s="69" t="s">
        <v>3</v>
      </c>
      <c r="C116" s="68" t="e">
        <f>In+CONFIDENCE(0.05,C115,C113)</f>
        <v>#NAME?</v>
      </c>
    </row>
    <row r="118" spans="2:3" ht="13.5" thickBot="1" x14ac:dyDescent="0.25"/>
    <row r="119" spans="2:3" ht="13.5" thickBot="1" x14ac:dyDescent="0.25">
      <c r="B119" s="160" t="s">
        <v>21</v>
      </c>
      <c r="C119" s="161"/>
    </row>
    <row r="120" spans="2:3" ht="13.5" thickBot="1" x14ac:dyDescent="0.25">
      <c r="B120" s="162" t="s">
        <v>175</v>
      </c>
      <c r="C120" s="163"/>
    </row>
    <row r="121" spans="2:3" ht="13.5" thickBot="1" x14ac:dyDescent="0.25">
      <c r="B121" s="79" t="s">
        <v>8</v>
      </c>
      <c r="C121" s="78" t="s">
        <v>22</v>
      </c>
    </row>
    <row r="122" spans="2:3" x14ac:dyDescent="0.2">
      <c r="B122" s="77">
        <v>1</v>
      </c>
      <c r="C122" s="76">
        <v>18</v>
      </c>
    </row>
    <row r="123" spans="2:3" x14ac:dyDescent="0.2">
      <c r="B123" s="77">
        <v>4</v>
      </c>
      <c r="C123" s="76">
        <v>18</v>
      </c>
    </row>
    <row r="124" spans="2:3" x14ac:dyDescent="0.2">
      <c r="B124" s="77">
        <v>5</v>
      </c>
      <c r="C124" s="76">
        <v>19</v>
      </c>
    </row>
    <row r="125" spans="2:3" x14ac:dyDescent="0.2">
      <c r="B125" s="77">
        <v>6</v>
      </c>
      <c r="C125" s="76">
        <v>19</v>
      </c>
    </row>
    <row r="126" spans="2:3" x14ac:dyDescent="0.2">
      <c r="B126" s="77">
        <v>7</v>
      </c>
      <c r="C126" s="76">
        <v>19</v>
      </c>
    </row>
    <row r="127" spans="2:3" x14ac:dyDescent="0.2">
      <c r="B127" s="77">
        <v>8</v>
      </c>
      <c r="C127" s="76">
        <v>19</v>
      </c>
    </row>
    <row r="128" spans="2:3" x14ac:dyDescent="0.2">
      <c r="B128" s="77">
        <v>11</v>
      </c>
      <c r="C128" s="76">
        <v>19</v>
      </c>
    </row>
    <row r="129" spans="2:3" x14ac:dyDescent="0.2">
      <c r="B129" s="77">
        <v>12</v>
      </c>
      <c r="C129" s="76">
        <v>19</v>
      </c>
    </row>
    <row r="130" spans="2:3" x14ac:dyDescent="0.2">
      <c r="B130" s="77">
        <v>13</v>
      </c>
      <c r="C130" s="76">
        <v>19</v>
      </c>
    </row>
    <row r="131" spans="2:3" x14ac:dyDescent="0.2">
      <c r="B131" s="77">
        <v>14</v>
      </c>
      <c r="C131" s="76">
        <v>19</v>
      </c>
    </row>
    <row r="132" spans="2:3" x14ac:dyDescent="0.2">
      <c r="B132" s="77">
        <v>15</v>
      </c>
      <c r="C132" s="76">
        <v>19</v>
      </c>
    </row>
    <row r="133" spans="2:3" x14ac:dyDescent="0.2">
      <c r="B133" s="77">
        <v>18</v>
      </c>
      <c r="C133" s="76">
        <v>20</v>
      </c>
    </row>
    <row r="134" spans="2:3" x14ac:dyDescent="0.2">
      <c r="B134" s="77">
        <v>19</v>
      </c>
      <c r="C134" s="76">
        <v>20</v>
      </c>
    </row>
    <row r="135" spans="2:3" x14ac:dyDescent="0.2">
      <c r="B135" s="77">
        <v>20</v>
      </c>
      <c r="C135" s="76">
        <v>20</v>
      </c>
    </row>
    <row r="136" spans="2:3" x14ac:dyDescent="0.2">
      <c r="B136" s="77">
        <v>21</v>
      </c>
      <c r="C136" s="76">
        <v>21</v>
      </c>
    </row>
    <row r="137" spans="2:3" x14ac:dyDescent="0.2">
      <c r="B137" s="77">
        <v>22</v>
      </c>
      <c r="C137" s="76">
        <v>21</v>
      </c>
    </row>
    <row r="138" spans="2:3" x14ac:dyDescent="0.2">
      <c r="B138" s="77">
        <v>25</v>
      </c>
      <c r="C138" s="76">
        <v>21</v>
      </c>
    </row>
    <row r="139" spans="2:3" x14ac:dyDescent="0.2">
      <c r="B139" s="77">
        <v>26</v>
      </c>
      <c r="C139" s="76">
        <v>21</v>
      </c>
    </row>
    <row r="140" spans="2:3" x14ac:dyDescent="0.2">
      <c r="B140" s="77">
        <v>27</v>
      </c>
      <c r="C140" s="76">
        <v>21</v>
      </c>
    </row>
    <row r="141" spans="2:3" ht="13.5" thickBot="1" x14ac:dyDescent="0.25">
      <c r="B141" s="77">
        <v>29</v>
      </c>
      <c r="C141" s="76">
        <v>21</v>
      </c>
    </row>
    <row r="142" spans="2:3" ht="13.5" thickBot="1" x14ac:dyDescent="0.25">
      <c r="B142" s="75" t="s">
        <v>0</v>
      </c>
      <c r="C142" s="74">
        <f>COUNTIF(C122:C141,"&gt;0")</f>
        <v>20</v>
      </c>
    </row>
    <row r="143" spans="2:3" x14ac:dyDescent="0.2">
      <c r="B143" s="73" t="s">
        <v>1</v>
      </c>
      <c r="C143" s="72">
        <f>AVERAGE(C122:C141)</f>
        <v>19.649999999999999</v>
      </c>
    </row>
    <row r="144" spans="2:3" x14ac:dyDescent="0.2">
      <c r="B144" s="71" t="s">
        <v>2</v>
      </c>
      <c r="C144" s="70">
        <f>STDEV(C122:C141)</f>
        <v>1.0399898784932577</v>
      </c>
    </row>
    <row r="145" spans="2:3" ht="13.5" thickBot="1" x14ac:dyDescent="0.25">
      <c r="B145" s="69" t="s">
        <v>3</v>
      </c>
      <c r="C145" s="68" t="e">
        <f>In+CONFIDENCE(0.05,C144,C142)</f>
        <v>#NAME?</v>
      </c>
    </row>
    <row r="147" spans="2:3" ht="13.5" thickBot="1" x14ac:dyDescent="0.25"/>
    <row r="148" spans="2:3" ht="13.5" thickBot="1" x14ac:dyDescent="0.25">
      <c r="B148" s="160" t="s">
        <v>21</v>
      </c>
      <c r="C148" s="161"/>
    </row>
    <row r="149" spans="2:3" ht="13.5" thickBot="1" x14ac:dyDescent="0.25">
      <c r="B149" s="162" t="s">
        <v>174</v>
      </c>
      <c r="C149" s="163"/>
    </row>
    <row r="150" spans="2:3" ht="13.5" thickBot="1" x14ac:dyDescent="0.25">
      <c r="B150" s="79" t="s">
        <v>8</v>
      </c>
      <c r="C150" s="78" t="s">
        <v>22</v>
      </c>
    </row>
    <row r="151" spans="2:3" x14ac:dyDescent="0.2">
      <c r="B151" s="77">
        <v>2</v>
      </c>
      <c r="C151" s="76">
        <v>22</v>
      </c>
    </row>
    <row r="152" spans="2:3" x14ac:dyDescent="0.2">
      <c r="B152" s="77">
        <v>3</v>
      </c>
      <c r="C152" s="76">
        <v>22</v>
      </c>
    </row>
    <row r="153" spans="2:3" x14ac:dyDescent="0.2">
      <c r="B153" s="77">
        <v>4</v>
      </c>
      <c r="C153" s="76">
        <v>22</v>
      </c>
    </row>
    <row r="154" spans="2:3" x14ac:dyDescent="0.2">
      <c r="B154" s="77">
        <v>5</v>
      </c>
      <c r="C154" s="76">
        <v>22</v>
      </c>
    </row>
    <row r="155" spans="2:3" x14ac:dyDescent="0.2">
      <c r="B155" s="77">
        <v>6</v>
      </c>
      <c r="C155" s="76">
        <v>22</v>
      </c>
    </row>
    <row r="156" spans="2:3" x14ac:dyDescent="0.2">
      <c r="B156" s="77">
        <v>9</v>
      </c>
      <c r="C156" s="76">
        <v>22</v>
      </c>
    </row>
    <row r="157" spans="2:3" x14ac:dyDescent="0.2">
      <c r="B157" s="77">
        <v>10</v>
      </c>
      <c r="C157" s="76">
        <v>22</v>
      </c>
    </row>
    <row r="158" spans="2:3" x14ac:dyDescent="0.2">
      <c r="B158" s="77">
        <v>11</v>
      </c>
      <c r="C158" s="76">
        <v>22</v>
      </c>
    </row>
    <row r="159" spans="2:3" x14ac:dyDescent="0.2">
      <c r="B159" s="77">
        <v>12</v>
      </c>
      <c r="C159" s="76">
        <v>22</v>
      </c>
    </row>
    <row r="160" spans="2:3" x14ac:dyDescent="0.2">
      <c r="B160" s="77">
        <v>16</v>
      </c>
      <c r="C160" s="76">
        <v>22</v>
      </c>
    </row>
    <row r="161" spans="2:3" x14ac:dyDescent="0.2">
      <c r="B161" s="77">
        <v>17</v>
      </c>
      <c r="C161" s="76">
        <v>22</v>
      </c>
    </row>
    <row r="162" spans="2:3" x14ac:dyDescent="0.2">
      <c r="B162" s="77">
        <v>18</v>
      </c>
      <c r="C162" s="76">
        <v>22</v>
      </c>
    </row>
    <row r="163" spans="2:3" x14ac:dyDescent="0.2">
      <c r="B163" s="77">
        <v>19</v>
      </c>
      <c r="C163" s="76">
        <v>22</v>
      </c>
    </row>
    <row r="164" spans="2:3" x14ac:dyDescent="0.2">
      <c r="B164" s="77">
        <v>20</v>
      </c>
      <c r="C164" s="76">
        <v>22</v>
      </c>
    </row>
    <row r="165" spans="2:3" x14ac:dyDescent="0.2">
      <c r="B165" s="77">
        <v>23</v>
      </c>
      <c r="C165" s="76">
        <v>22</v>
      </c>
    </row>
    <row r="166" spans="2:3" x14ac:dyDescent="0.2">
      <c r="B166" s="77">
        <v>24</v>
      </c>
      <c r="C166" s="76">
        <v>22</v>
      </c>
    </row>
    <row r="167" spans="2:3" x14ac:dyDescent="0.2">
      <c r="B167" s="77">
        <v>25</v>
      </c>
      <c r="C167" s="76">
        <v>22</v>
      </c>
    </row>
    <row r="168" spans="2:3" x14ac:dyDescent="0.2">
      <c r="B168" s="77">
        <v>26</v>
      </c>
      <c r="C168" s="76">
        <v>22</v>
      </c>
    </row>
    <row r="169" spans="2:3" x14ac:dyDescent="0.2">
      <c r="B169" s="77">
        <v>27</v>
      </c>
      <c r="C169" s="76">
        <v>22</v>
      </c>
    </row>
    <row r="170" spans="2:3" x14ac:dyDescent="0.2">
      <c r="B170" s="77">
        <v>30</v>
      </c>
      <c r="C170" s="76">
        <v>22</v>
      </c>
    </row>
    <row r="171" spans="2:3" ht="13.5" thickBot="1" x14ac:dyDescent="0.25">
      <c r="B171" s="77">
        <v>31</v>
      </c>
      <c r="C171" s="76">
        <v>23</v>
      </c>
    </row>
    <row r="172" spans="2:3" ht="13.5" thickBot="1" x14ac:dyDescent="0.25">
      <c r="B172" s="75" t="s">
        <v>0</v>
      </c>
      <c r="C172" s="74">
        <f>COUNTIF(C151:C171,"&gt;0")</f>
        <v>21</v>
      </c>
    </row>
    <row r="173" spans="2:3" x14ac:dyDescent="0.2">
      <c r="B173" s="73" t="s">
        <v>1</v>
      </c>
      <c r="C173" s="72">
        <f>AVERAGE(C151:C171)</f>
        <v>22.047619047619047</v>
      </c>
    </row>
    <row r="174" spans="2:3" x14ac:dyDescent="0.2">
      <c r="B174" s="71" t="s">
        <v>2</v>
      </c>
      <c r="C174" s="70">
        <f>STDEV(C151:C171)</f>
        <v>0.21821789023599236</v>
      </c>
    </row>
    <row r="175" spans="2:3" ht="13.5" thickBot="1" x14ac:dyDescent="0.25">
      <c r="B175" s="69" t="s">
        <v>3</v>
      </c>
      <c r="C175" s="68" t="e">
        <f>In+CONFIDENCE(0.05,C174,C172)</f>
        <v>#NAME?</v>
      </c>
    </row>
    <row r="177" spans="2:3" ht="13.5" thickBot="1" x14ac:dyDescent="0.25"/>
    <row r="178" spans="2:3" ht="13.5" thickBot="1" x14ac:dyDescent="0.25">
      <c r="B178" s="160" t="s">
        <v>21</v>
      </c>
      <c r="C178" s="161"/>
    </row>
    <row r="179" spans="2:3" ht="13.5" thickBot="1" x14ac:dyDescent="0.25">
      <c r="B179" s="162" t="s">
        <v>173</v>
      </c>
      <c r="C179" s="163"/>
    </row>
    <row r="180" spans="2:3" ht="13.5" thickBot="1" x14ac:dyDescent="0.25">
      <c r="B180" s="79" t="s">
        <v>8</v>
      </c>
      <c r="C180" s="78" t="s">
        <v>22</v>
      </c>
    </row>
    <row r="181" spans="2:3" x14ac:dyDescent="0.2">
      <c r="B181" s="77">
        <v>1</v>
      </c>
      <c r="C181" s="76">
        <v>22</v>
      </c>
    </row>
    <row r="182" spans="2:3" x14ac:dyDescent="0.2">
      <c r="B182" s="77">
        <v>2</v>
      </c>
      <c r="C182" s="76">
        <v>22</v>
      </c>
    </row>
    <row r="183" spans="2:3" x14ac:dyDescent="0.2">
      <c r="B183" s="77">
        <v>3</v>
      </c>
      <c r="C183" s="76">
        <v>22</v>
      </c>
    </row>
    <row r="184" spans="2:3" x14ac:dyDescent="0.2">
      <c r="B184" s="77">
        <v>6</v>
      </c>
      <c r="C184" s="76">
        <v>22</v>
      </c>
    </row>
    <row r="185" spans="2:3" x14ac:dyDescent="0.2">
      <c r="B185" s="77">
        <v>7</v>
      </c>
      <c r="C185" s="76">
        <v>22</v>
      </c>
    </row>
    <row r="186" spans="2:3" x14ac:dyDescent="0.2">
      <c r="B186" s="77">
        <v>8</v>
      </c>
      <c r="C186" s="76">
        <v>22</v>
      </c>
    </row>
    <row r="187" spans="2:3" x14ac:dyDescent="0.2">
      <c r="B187" s="77">
        <v>9</v>
      </c>
      <c r="C187" s="76">
        <v>23</v>
      </c>
    </row>
    <row r="188" spans="2:3" x14ac:dyDescent="0.2">
      <c r="B188" s="77">
        <v>10</v>
      </c>
      <c r="C188" s="76">
        <v>23</v>
      </c>
    </row>
    <row r="189" spans="2:3" x14ac:dyDescent="0.2">
      <c r="B189" s="77">
        <v>13</v>
      </c>
      <c r="C189" s="76">
        <v>23</v>
      </c>
    </row>
    <row r="190" spans="2:3" x14ac:dyDescent="0.2">
      <c r="B190" s="77">
        <v>14</v>
      </c>
      <c r="C190" s="76">
        <v>23</v>
      </c>
    </row>
    <row r="191" spans="2:3" x14ac:dyDescent="0.2">
      <c r="B191" s="77">
        <v>16</v>
      </c>
      <c r="C191" s="76">
        <v>23</v>
      </c>
    </row>
    <row r="192" spans="2:3" x14ac:dyDescent="0.2">
      <c r="B192" s="77">
        <v>17</v>
      </c>
      <c r="C192" s="76">
        <v>24</v>
      </c>
    </row>
    <row r="193" spans="2:3" x14ac:dyDescent="0.2">
      <c r="B193" s="77">
        <v>20</v>
      </c>
      <c r="C193" s="76">
        <v>23</v>
      </c>
    </row>
    <row r="194" spans="2:3" x14ac:dyDescent="0.2">
      <c r="B194" s="77">
        <v>21</v>
      </c>
      <c r="C194" s="76">
        <v>24</v>
      </c>
    </row>
    <row r="195" spans="2:3" x14ac:dyDescent="0.2">
      <c r="B195" s="77">
        <v>22</v>
      </c>
      <c r="C195" s="76">
        <v>25</v>
      </c>
    </row>
    <row r="196" spans="2:3" x14ac:dyDescent="0.2">
      <c r="B196" s="77">
        <v>23</v>
      </c>
      <c r="C196" s="76">
        <v>25</v>
      </c>
    </row>
    <row r="197" spans="2:3" x14ac:dyDescent="0.2">
      <c r="B197" s="77">
        <v>24</v>
      </c>
      <c r="C197" s="76">
        <v>25</v>
      </c>
    </row>
    <row r="198" spans="2:3" x14ac:dyDescent="0.2">
      <c r="B198" s="77">
        <v>27</v>
      </c>
      <c r="C198" s="76">
        <v>22</v>
      </c>
    </row>
    <row r="199" spans="2:3" x14ac:dyDescent="0.2">
      <c r="B199" s="77">
        <v>28</v>
      </c>
      <c r="C199" s="76">
        <v>25</v>
      </c>
    </row>
    <row r="200" spans="2:3" x14ac:dyDescent="0.2">
      <c r="B200" s="77">
        <v>29</v>
      </c>
      <c r="C200" s="76">
        <v>25</v>
      </c>
    </row>
    <row r="201" spans="2:3" x14ac:dyDescent="0.2">
      <c r="B201" s="77">
        <v>30</v>
      </c>
      <c r="C201" s="76">
        <v>25</v>
      </c>
    </row>
    <row r="202" spans="2:3" ht="13.5" thickBot="1" x14ac:dyDescent="0.25">
      <c r="B202" s="77">
        <v>31</v>
      </c>
      <c r="C202" s="76">
        <v>25</v>
      </c>
    </row>
    <row r="203" spans="2:3" ht="13.5" thickBot="1" x14ac:dyDescent="0.25">
      <c r="B203" s="75" t="s">
        <v>0</v>
      </c>
      <c r="C203" s="74">
        <f>COUNTIF(C181:C202,"&gt;0")</f>
        <v>22</v>
      </c>
    </row>
    <row r="204" spans="2:3" x14ac:dyDescent="0.2">
      <c r="B204" s="73" t="s">
        <v>1</v>
      </c>
      <c r="C204" s="72">
        <f>AVERAGE(C181:C202)</f>
        <v>23.40909090909091</v>
      </c>
    </row>
    <row r="205" spans="2:3" x14ac:dyDescent="0.2">
      <c r="B205" s="71" t="s">
        <v>2</v>
      </c>
      <c r="C205" s="70">
        <f>STDEV(C181:C202)</f>
        <v>1.2595952074297863</v>
      </c>
    </row>
    <row r="206" spans="2:3" ht="13.5" thickBot="1" x14ac:dyDescent="0.25">
      <c r="B206" s="69" t="s">
        <v>3</v>
      </c>
      <c r="C206" s="68">
        <f>CONFIDENCE(0.05,C205,C203)</f>
        <v>0.52634166523322778</v>
      </c>
    </row>
    <row r="208" spans="2:3" ht="13.5" thickBot="1" x14ac:dyDescent="0.25"/>
    <row r="209" spans="2:3" ht="13.5" thickBot="1" x14ac:dyDescent="0.25">
      <c r="B209" s="160" t="s">
        <v>21</v>
      </c>
      <c r="C209" s="161"/>
    </row>
    <row r="210" spans="2:3" ht="13.5" thickBot="1" x14ac:dyDescent="0.25">
      <c r="B210" s="162" t="s">
        <v>172</v>
      </c>
      <c r="C210" s="163"/>
    </row>
    <row r="211" spans="2:3" ht="13.5" thickBot="1" x14ac:dyDescent="0.25">
      <c r="B211" s="79" t="s">
        <v>8</v>
      </c>
      <c r="C211" s="78" t="s">
        <v>22</v>
      </c>
    </row>
    <row r="212" spans="2:3" x14ac:dyDescent="0.2">
      <c r="B212" s="77">
        <v>3</v>
      </c>
      <c r="C212" s="76">
        <v>22</v>
      </c>
    </row>
    <row r="213" spans="2:3" x14ac:dyDescent="0.2">
      <c r="B213" s="77">
        <v>4</v>
      </c>
      <c r="C213" s="76">
        <v>25</v>
      </c>
    </row>
    <row r="214" spans="2:3" x14ac:dyDescent="0.2">
      <c r="B214" s="77">
        <v>14</v>
      </c>
      <c r="C214" s="76">
        <v>24</v>
      </c>
    </row>
    <row r="215" spans="2:3" x14ac:dyDescent="0.2">
      <c r="B215" s="77">
        <v>17</v>
      </c>
      <c r="C215" s="76">
        <v>24</v>
      </c>
    </row>
    <row r="216" spans="2:3" x14ac:dyDescent="0.2">
      <c r="B216" s="77">
        <v>18</v>
      </c>
      <c r="C216" s="76">
        <v>24</v>
      </c>
    </row>
    <row r="217" spans="2:3" x14ac:dyDescent="0.2">
      <c r="B217" s="77">
        <v>19</v>
      </c>
      <c r="C217" s="76">
        <v>24</v>
      </c>
    </row>
    <row r="218" spans="2:3" x14ac:dyDescent="0.2">
      <c r="B218" s="77">
        <v>20</v>
      </c>
      <c r="C218" s="76">
        <v>24</v>
      </c>
    </row>
    <row r="219" spans="2:3" x14ac:dyDescent="0.2">
      <c r="B219" s="77">
        <v>24</v>
      </c>
      <c r="C219" s="76">
        <v>24</v>
      </c>
    </row>
    <row r="220" spans="2:3" x14ac:dyDescent="0.2">
      <c r="B220" s="77">
        <v>25</v>
      </c>
      <c r="C220" s="76">
        <v>24</v>
      </c>
    </row>
    <row r="221" spans="2:3" x14ac:dyDescent="0.2">
      <c r="B221" s="77">
        <v>27</v>
      </c>
      <c r="C221" s="76">
        <v>24</v>
      </c>
    </row>
    <row r="222" spans="2:3" ht="13.5" thickBot="1" x14ac:dyDescent="0.25">
      <c r="B222" s="77">
        <v>28</v>
      </c>
      <c r="C222" s="76">
        <v>24</v>
      </c>
    </row>
    <row r="223" spans="2:3" ht="13.5" thickBot="1" x14ac:dyDescent="0.25">
      <c r="B223" s="75" t="s">
        <v>0</v>
      </c>
      <c r="C223" s="74">
        <f>COUNTIF(C212:C222,"&gt;0")</f>
        <v>11</v>
      </c>
    </row>
    <row r="224" spans="2:3" x14ac:dyDescent="0.2">
      <c r="B224" s="73" t="s">
        <v>1</v>
      </c>
      <c r="C224" s="72">
        <f>AVERAGE(C212:C222)</f>
        <v>23.90909090909091</v>
      </c>
    </row>
    <row r="225" spans="2:3" x14ac:dyDescent="0.2">
      <c r="B225" s="71" t="s">
        <v>2</v>
      </c>
      <c r="C225" s="70">
        <f>STDEV(C212:C222)</f>
        <v>0.70064904974537068</v>
      </c>
    </row>
    <row r="226" spans="2:3" ht="13.5" thickBot="1" x14ac:dyDescent="0.25">
      <c r="B226" s="69" t="s">
        <v>3</v>
      </c>
      <c r="C226" s="68">
        <f>CONFIDENCE(0.05,C225,C223)</f>
        <v>0.41404952025217961</v>
      </c>
    </row>
  </sheetData>
  <mergeCells count="20">
    <mergeCell ref="B2:C2"/>
    <mergeCell ref="B3:C3"/>
    <mergeCell ref="B33:C33"/>
    <mergeCell ref="B34:C34"/>
    <mergeCell ref="B19:C19"/>
    <mergeCell ref="B18:C18"/>
    <mergeCell ref="B209:C209"/>
    <mergeCell ref="B210:C210"/>
    <mergeCell ref="B50:C50"/>
    <mergeCell ref="B51:C51"/>
    <mergeCell ref="B178:C178"/>
    <mergeCell ref="B179:C179"/>
    <mergeCell ref="B67:C67"/>
    <mergeCell ref="B68:C68"/>
    <mergeCell ref="B148:C148"/>
    <mergeCell ref="B149:C149"/>
    <mergeCell ref="B119:C119"/>
    <mergeCell ref="B120:C120"/>
    <mergeCell ref="B90:C90"/>
    <mergeCell ref="B91:C9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5"/>
  <sheetViews>
    <sheetView topLeftCell="A236" zoomScale="89" zoomScaleNormal="89" workbookViewId="0">
      <selection activeCell="F240" sqref="F240"/>
    </sheetView>
  </sheetViews>
  <sheetFormatPr defaultRowHeight="12.75" x14ac:dyDescent="0.2"/>
  <cols>
    <col min="1" max="1" width="9.140625" style="67"/>
    <col min="2" max="3" width="10.7109375" style="85" customWidth="1"/>
    <col min="4" max="4" width="10.85546875" style="85" customWidth="1"/>
    <col min="5" max="5" width="2.7109375" style="67" customWidth="1"/>
    <col min="6" max="6" width="10.7109375" style="67" customWidth="1"/>
    <col min="7" max="7" width="27.28515625" style="67" bestFit="1" customWidth="1"/>
    <col min="8" max="10" width="9.140625" style="67"/>
    <col min="11" max="11" width="10.7109375" style="67" customWidth="1"/>
    <col min="12" max="12" width="9.7109375" style="67" customWidth="1"/>
    <col min="13" max="13" width="10" style="67" customWidth="1"/>
    <col min="14" max="14" width="9.140625" style="67"/>
    <col min="15" max="15" width="1.85546875" style="67" customWidth="1"/>
    <col min="16" max="16384" width="9.140625" style="67"/>
  </cols>
  <sheetData>
    <row r="1" spans="2:7" ht="13.5" thickBot="1" x14ac:dyDescent="0.25"/>
    <row r="2" spans="2:7" ht="13.5" customHeight="1" thickBot="1" x14ac:dyDescent="0.25">
      <c r="B2" s="178"/>
      <c r="C2" s="179"/>
      <c r="D2" s="184" t="s">
        <v>67</v>
      </c>
      <c r="F2" s="95"/>
      <c r="G2" s="94" t="s">
        <v>66</v>
      </c>
    </row>
    <row r="3" spans="2:7" ht="13.5" thickBot="1" x14ac:dyDescent="0.25">
      <c r="B3" s="182"/>
      <c r="C3" s="183"/>
      <c r="D3" s="185"/>
      <c r="F3" s="93"/>
      <c r="G3" s="92">
        <v>1</v>
      </c>
    </row>
    <row r="4" spans="2:7" ht="13.5" customHeight="1" thickBot="1" x14ac:dyDescent="0.25">
      <c r="B4" s="178" t="s">
        <v>65</v>
      </c>
      <c r="C4" s="179"/>
      <c r="D4" s="91" t="s">
        <v>51</v>
      </c>
      <c r="F4" s="90" t="s">
        <v>1</v>
      </c>
      <c r="G4" s="86" t="s">
        <v>63</v>
      </c>
    </row>
    <row r="5" spans="2:7" ht="13.5" thickBot="1" x14ac:dyDescent="0.25">
      <c r="B5" s="180" t="s">
        <v>8</v>
      </c>
      <c r="C5" s="174" t="s">
        <v>64</v>
      </c>
      <c r="D5" s="175"/>
      <c r="F5" s="87" t="s">
        <v>9</v>
      </c>
      <c r="G5" s="86" t="s">
        <v>63</v>
      </c>
    </row>
    <row r="6" spans="2:7" ht="13.5" thickBot="1" x14ac:dyDescent="0.25">
      <c r="B6" s="181"/>
      <c r="C6" s="176">
        <v>1</v>
      </c>
      <c r="D6" s="177"/>
      <c r="F6" s="87" t="s">
        <v>3</v>
      </c>
      <c r="G6" s="86" t="s">
        <v>63</v>
      </c>
    </row>
    <row r="7" spans="2:7" x14ac:dyDescent="0.2">
      <c r="B7" s="77">
        <v>4</v>
      </c>
      <c r="C7" s="166"/>
      <c r="D7" s="167"/>
      <c r="F7" s="87" t="s">
        <v>10</v>
      </c>
      <c r="G7" s="86" t="s">
        <v>63</v>
      </c>
    </row>
    <row r="8" spans="2:7" x14ac:dyDescent="0.2">
      <c r="B8" s="77">
        <v>5</v>
      </c>
      <c r="C8" s="164"/>
      <c r="D8" s="165"/>
      <c r="F8" s="87" t="s">
        <v>11</v>
      </c>
      <c r="G8" s="86" t="s">
        <v>63</v>
      </c>
    </row>
    <row r="9" spans="2:7" ht="13.5" thickBot="1" x14ac:dyDescent="0.25">
      <c r="B9" s="77">
        <v>7</v>
      </c>
      <c r="C9" s="164"/>
      <c r="D9" s="165"/>
      <c r="F9" s="89" t="s">
        <v>12</v>
      </c>
      <c r="G9" s="88" t="s">
        <v>63</v>
      </c>
    </row>
    <row r="10" spans="2:7" x14ac:dyDescent="0.2">
      <c r="B10" s="77">
        <v>14</v>
      </c>
      <c r="C10" s="164"/>
      <c r="D10" s="165"/>
      <c r="F10" s="87"/>
      <c r="G10" s="86"/>
    </row>
    <row r="11" spans="2:7" x14ac:dyDescent="0.2">
      <c r="B11" s="77">
        <v>15</v>
      </c>
      <c r="C11" s="164"/>
      <c r="D11" s="165"/>
      <c r="F11" s="87"/>
      <c r="G11" s="86"/>
    </row>
    <row r="12" spans="2:7" x14ac:dyDescent="0.2">
      <c r="B12" s="77">
        <v>22</v>
      </c>
      <c r="C12" s="164"/>
      <c r="D12" s="165"/>
      <c r="F12" s="87"/>
      <c r="G12" s="86"/>
    </row>
    <row r="13" spans="2:7" ht="13.5" thickBot="1" x14ac:dyDescent="0.25">
      <c r="B13" s="77">
        <v>29</v>
      </c>
      <c r="C13" s="164"/>
      <c r="D13" s="165"/>
      <c r="F13" s="87"/>
      <c r="G13" s="86"/>
    </row>
    <row r="14" spans="2:7" ht="13.5" thickBot="1" x14ac:dyDescent="0.25">
      <c r="B14" s="75" t="s">
        <v>0</v>
      </c>
      <c r="C14" s="168">
        <f>COUNTIF(C7:D13,"&gt;0")</f>
        <v>0</v>
      </c>
      <c r="D14" s="169"/>
    </row>
    <row r="15" spans="2:7" x14ac:dyDescent="0.2">
      <c r="B15" s="73" t="s">
        <v>1</v>
      </c>
      <c r="C15" s="170" t="e">
        <f>AVERAGE(C7:D13)</f>
        <v>#DIV/0!</v>
      </c>
      <c r="D15" s="167"/>
    </row>
    <row r="16" spans="2:7" x14ac:dyDescent="0.2">
      <c r="B16" s="71" t="s">
        <v>2</v>
      </c>
      <c r="C16" s="171" t="e">
        <f>STDEV(C7:D13)</f>
        <v>#DIV/0!</v>
      </c>
      <c r="D16" s="165"/>
    </row>
    <row r="17" spans="2:7" ht="13.5" thickBot="1" x14ac:dyDescent="0.25">
      <c r="B17" s="69" t="s">
        <v>3</v>
      </c>
      <c r="C17" s="172" t="e">
        <f>CONFIDENCE(0.05,C16,C14)</f>
        <v>#DIV/0!</v>
      </c>
      <c r="D17" s="173"/>
    </row>
    <row r="19" spans="2:7" ht="13.5" thickBot="1" x14ac:dyDescent="0.25"/>
    <row r="20" spans="2:7" ht="13.5" customHeight="1" thickBot="1" x14ac:dyDescent="0.25">
      <c r="B20" s="178"/>
      <c r="C20" s="179"/>
      <c r="D20" s="184" t="s">
        <v>67</v>
      </c>
      <c r="F20" s="95"/>
      <c r="G20" s="94" t="s">
        <v>189</v>
      </c>
    </row>
    <row r="21" spans="2:7" ht="13.5" thickBot="1" x14ac:dyDescent="0.25">
      <c r="B21" s="182"/>
      <c r="C21" s="183"/>
      <c r="D21" s="185"/>
      <c r="F21" s="93"/>
      <c r="G21" s="92">
        <v>1</v>
      </c>
    </row>
    <row r="22" spans="2:7" ht="13.5" customHeight="1" thickBot="1" x14ac:dyDescent="0.25">
      <c r="B22" s="178" t="s">
        <v>65</v>
      </c>
      <c r="C22" s="179"/>
      <c r="D22" s="91" t="s">
        <v>180</v>
      </c>
      <c r="F22" s="90" t="s">
        <v>1</v>
      </c>
      <c r="G22" s="86" t="s">
        <v>63</v>
      </c>
    </row>
    <row r="23" spans="2:7" ht="13.5" thickBot="1" x14ac:dyDescent="0.25">
      <c r="B23" s="180" t="s">
        <v>8</v>
      </c>
      <c r="C23" s="174" t="s">
        <v>64</v>
      </c>
      <c r="D23" s="175"/>
      <c r="F23" s="87" t="s">
        <v>9</v>
      </c>
      <c r="G23" s="86" t="s">
        <v>63</v>
      </c>
    </row>
    <row r="24" spans="2:7" ht="13.5" thickBot="1" x14ac:dyDescent="0.25">
      <c r="B24" s="181"/>
      <c r="C24" s="176">
        <v>1</v>
      </c>
      <c r="D24" s="177"/>
      <c r="F24" s="87" t="s">
        <v>3</v>
      </c>
      <c r="G24" s="86" t="s">
        <v>63</v>
      </c>
    </row>
    <row r="25" spans="2:7" x14ac:dyDescent="0.2">
      <c r="B25" s="77">
        <v>5</v>
      </c>
      <c r="C25" s="166"/>
      <c r="D25" s="167"/>
      <c r="F25" s="87" t="s">
        <v>10</v>
      </c>
      <c r="G25" s="86" t="s">
        <v>63</v>
      </c>
    </row>
    <row r="26" spans="2:7" x14ac:dyDescent="0.2">
      <c r="B26" s="77">
        <v>8</v>
      </c>
      <c r="C26" s="164"/>
      <c r="D26" s="165"/>
      <c r="F26" s="87" t="s">
        <v>11</v>
      </c>
      <c r="G26" s="86" t="s">
        <v>63</v>
      </c>
    </row>
    <row r="27" spans="2:7" ht="13.5" thickBot="1" x14ac:dyDescent="0.25">
      <c r="B27" s="77">
        <v>12</v>
      </c>
      <c r="C27" s="164"/>
      <c r="D27" s="165"/>
      <c r="F27" s="89" t="s">
        <v>12</v>
      </c>
      <c r="G27" s="88" t="s">
        <v>63</v>
      </c>
    </row>
    <row r="28" spans="2:7" x14ac:dyDescent="0.2">
      <c r="B28" s="77">
        <v>15</v>
      </c>
      <c r="C28" s="164"/>
      <c r="D28" s="165"/>
      <c r="F28" s="87"/>
      <c r="G28" s="86"/>
    </row>
    <row r="29" spans="2:7" x14ac:dyDescent="0.2">
      <c r="B29" s="77">
        <v>18</v>
      </c>
      <c r="C29" s="164"/>
      <c r="D29" s="165"/>
      <c r="F29" s="87"/>
      <c r="G29" s="86"/>
    </row>
    <row r="30" spans="2:7" ht="13.5" thickBot="1" x14ac:dyDescent="0.25">
      <c r="B30" s="77">
        <v>24</v>
      </c>
      <c r="C30" s="164"/>
      <c r="D30" s="165"/>
      <c r="F30" s="87"/>
      <c r="G30" s="86"/>
    </row>
    <row r="31" spans="2:7" ht="13.5" thickBot="1" x14ac:dyDescent="0.25">
      <c r="B31" s="75" t="s">
        <v>0</v>
      </c>
      <c r="C31" s="168">
        <f>COUNTIF(C25:D30,"&gt;0")</f>
        <v>0</v>
      </c>
      <c r="D31" s="169"/>
    </row>
    <row r="32" spans="2:7" x14ac:dyDescent="0.2">
      <c r="B32" s="73" t="s">
        <v>1</v>
      </c>
      <c r="C32" s="170" t="e">
        <f>AVERAGE(C25:D30)</f>
        <v>#DIV/0!</v>
      </c>
      <c r="D32" s="167"/>
    </row>
    <row r="33" spans="2:7" x14ac:dyDescent="0.2">
      <c r="B33" s="71" t="s">
        <v>2</v>
      </c>
      <c r="C33" s="171" t="e">
        <f>STDEV(C25:D30)</f>
        <v>#DIV/0!</v>
      </c>
      <c r="D33" s="165"/>
    </row>
    <row r="34" spans="2:7" ht="13.5" thickBot="1" x14ac:dyDescent="0.25">
      <c r="B34" s="69" t="s">
        <v>3</v>
      </c>
      <c r="C34" s="172" t="e">
        <f>CONFIDENCE(0.05,C33,C31)</f>
        <v>#DIV/0!</v>
      </c>
      <c r="D34" s="173"/>
    </row>
    <row r="36" spans="2:7" ht="13.5" thickBot="1" x14ac:dyDescent="0.25"/>
    <row r="37" spans="2:7" ht="13.5" customHeight="1" thickBot="1" x14ac:dyDescent="0.25">
      <c r="B37" s="178"/>
      <c r="C37" s="179"/>
      <c r="D37" s="184" t="s">
        <v>67</v>
      </c>
      <c r="F37" s="95"/>
      <c r="G37" s="94" t="s">
        <v>188</v>
      </c>
    </row>
    <row r="38" spans="2:7" ht="13.5" thickBot="1" x14ac:dyDescent="0.25">
      <c r="B38" s="182"/>
      <c r="C38" s="183"/>
      <c r="D38" s="185"/>
      <c r="F38" s="93"/>
      <c r="G38" s="92">
        <v>1</v>
      </c>
    </row>
    <row r="39" spans="2:7" ht="13.5" customHeight="1" thickBot="1" x14ac:dyDescent="0.25">
      <c r="B39" s="178" t="s">
        <v>65</v>
      </c>
      <c r="C39" s="179"/>
      <c r="D39" s="91" t="s">
        <v>179</v>
      </c>
      <c r="F39" s="90" t="s">
        <v>1</v>
      </c>
      <c r="G39" s="86" t="s">
        <v>63</v>
      </c>
    </row>
    <row r="40" spans="2:7" ht="13.5" thickBot="1" x14ac:dyDescent="0.25">
      <c r="B40" s="180" t="s">
        <v>8</v>
      </c>
      <c r="C40" s="174" t="s">
        <v>64</v>
      </c>
      <c r="D40" s="175"/>
      <c r="F40" s="87" t="s">
        <v>9</v>
      </c>
      <c r="G40" s="86" t="s">
        <v>63</v>
      </c>
    </row>
    <row r="41" spans="2:7" ht="13.5" thickBot="1" x14ac:dyDescent="0.25">
      <c r="B41" s="181"/>
      <c r="C41" s="176">
        <v>1</v>
      </c>
      <c r="D41" s="177"/>
      <c r="F41" s="87" t="s">
        <v>3</v>
      </c>
      <c r="G41" s="86" t="s">
        <v>63</v>
      </c>
    </row>
    <row r="42" spans="2:7" x14ac:dyDescent="0.2">
      <c r="B42" s="77">
        <v>8</v>
      </c>
      <c r="C42" s="166"/>
      <c r="D42" s="167"/>
      <c r="F42" s="87" t="s">
        <v>10</v>
      </c>
      <c r="G42" s="86" t="s">
        <v>63</v>
      </c>
    </row>
    <row r="43" spans="2:7" x14ac:dyDescent="0.2">
      <c r="B43" s="77">
        <v>15</v>
      </c>
      <c r="C43" s="164"/>
      <c r="D43" s="165"/>
      <c r="F43" s="87" t="s">
        <v>11</v>
      </c>
      <c r="G43" s="86" t="s">
        <v>63</v>
      </c>
    </row>
    <row r="44" spans="2:7" ht="13.5" thickBot="1" x14ac:dyDescent="0.25">
      <c r="B44" s="77">
        <v>16</v>
      </c>
      <c r="C44" s="164"/>
      <c r="D44" s="165"/>
      <c r="F44" s="89" t="s">
        <v>12</v>
      </c>
      <c r="G44" s="88" t="s">
        <v>63</v>
      </c>
    </row>
    <row r="45" spans="2:7" x14ac:dyDescent="0.2">
      <c r="B45" s="77">
        <v>19</v>
      </c>
      <c r="C45" s="164"/>
      <c r="D45" s="165"/>
      <c r="F45" s="87"/>
      <c r="G45" s="86"/>
    </row>
    <row r="46" spans="2:7" x14ac:dyDescent="0.2">
      <c r="B46" s="77">
        <v>20</v>
      </c>
      <c r="C46" s="164"/>
      <c r="D46" s="165"/>
      <c r="F46" s="87"/>
      <c r="G46" s="86"/>
    </row>
    <row r="47" spans="2:7" x14ac:dyDescent="0.2">
      <c r="B47" s="77">
        <v>28</v>
      </c>
      <c r="C47" s="164"/>
      <c r="D47" s="165"/>
      <c r="F47" s="87"/>
      <c r="G47" s="86"/>
    </row>
    <row r="48" spans="2:7" x14ac:dyDescent="0.2">
      <c r="B48" s="77">
        <v>9</v>
      </c>
      <c r="C48" s="202"/>
      <c r="D48" s="203"/>
      <c r="F48" s="87"/>
      <c r="G48" s="86"/>
    </row>
    <row r="49" spans="2:7" x14ac:dyDescent="0.2">
      <c r="B49" s="77">
        <v>15</v>
      </c>
      <c r="C49" s="202"/>
      <c r="D49" s="203"/>
      <c r="F49" s="87"/>
      <c r="G49" s="86"/>
    </row>
    <row r="50" spans="2:7" x14ac:dyDescent="0.2">
      <c r="B50" s="77">
        <v>16</v>
      </c>
      <c r="C50" s="202"/>
      <c r="D50" s="203"/>
      <c r="F50" s="87"/>
      <c r="G50" s="86"/>
    </row>
    <row r="51" spans="2:7" x14ac:dyDescent="0.2">
      <c r="B51" s="77">
        <v>19</v>
      </c>
      <c r="C51" s="202"/>
      <c r="D51" s="203"/>
      <c r="F51" s="87"/>
      <c r="G51" s="86"/>
    </row>
    <row r="52" spans="2:7" x14ac:dyDescent="0.2">
      <c r="B52" s="77">
        <v>20</v>
      </c>
      <c r="C52" s="202"/>
      <c r="D52" s="203"/>
      <c r="F52" s="87"/>
      <c r="G52" s="86"/>
    </row>
    <row r="53" spans="2:7" x14ac:dyDescent="0.2">
      <c r="B53" s="77">
        <v>21</v>
      </c>
      <c r="C53" s="202"/>
      <c r="D53" s="203"/>
      <c r="F53" s="87"/>
      <c r="G53" s="86"/>
    </row>
    <row r="54" spans="2:7" x14ac:dyDescent="0.2">
      <c r="B54" s="77">
        <v>22</v>
      </c>
      <c r="C54" s="202"/>
      <c r="D54" s="203"/>
      <c r="F54" s="87"/>
      <c r="G54" s="86"/>
    </row>
    <row r="55" spans="2:7" x14ac:dyDescent="0.2">
      <c r="B55" s="77">
        <v>23</v>
      </c>
      <c r="C55" s="202"/>
      <c r="D55" s="203"/>
      <c r="F55" s="87"/>
      <c r="G55" s="86"/>
    </row>
    <row r="56" spans="2:7" x14ac:dyDescent="0.2">
      <c r="B56" s="77">
        <v>26</v>
      </c>
      <c r="C56" s="202"/>
      <c r="D56" s="203"/>
      <c r="F56" s="87"/>
      <c r="G56" s="86"/>
    </row>
    <row r="57" spans="2:7" x14ac:dyDescent="0.2">
      <c r="B57" s="77">
        <v>27</v>
      </c>
      <c r="C57" s="202"/>
      <c r="D57" s="203"/>
      <c r="F57" s="87"/>
      <c r="G57" s="86"/>
    </row>
    <row r="58" spans="2:7" ht="13.5" thickBot="1" x14ac:dyDescent="0.25">
      <c r="B58" s="77">
        <v>28</v>
      </c>
      <c r="C58" s="204"/>
      <c r="D58" s="205"/>
      <c r="F58" s="87"/>
      <c r="G58" s="86"/>
    </row>
    <row r="59" spans="2:7" ht="13.5" thickBot="1" x14ac:dyDescent="0.25">
      <c r="B59" s="75" t="s">
        <v>0</v>
      </c>
      <c r="C59" s="168">
        <f>COUNTIF(C42:D58,"&gt;0")</f>
        <v>0</v>
      </c>
      <c r="D59" s="169"/>
    </row>
    <row r="60" spans="2:7" x14ac:dyDescent="0.2">
      <c r="B60" s="73" t="s">
        <v>1</v>
      </c>
      <c r="C60" s="170" t="e">
        <f>AVERAGE(C42:D58)</f>
        <v>#DIV/0!</v>
      </c>
      <c r="D60" s="167"/>
    </row>
    <row r="61" spans="2:7" x14ac:dyDescent="0.2">
      <c r="B61" s="71" t="s">
        <v>2</v>
      </c>
      <c r="C61" s="171" t="e">
        <f>STDEV(C42:D58)</f>
        <v>#DIV/0!</v>
      </c>
      <c r="D61" s="165"/>
    </row>
    <row r="62" spans="2:7" ht="13.5" thickBot="1" x14ac:dyDescent="0.25">
      <c r="B62" s="69" t="s">
        <v>3</v>
      </c>
      <c r="C62" s="172" t="e">
        <f>CONFIDENCE(0.05,C61,C59)</f>
        <v>#DIV/0!</v>
      </c>
      <c r="D62" s="173"/>
    </row>
    <row r="64" spans="2:7" ht="13.5" thickBot="1" x14ac:dyDescent="0.25"/>
    <row r="65" spans="2:7" ht="13.5" customHeight="1" thickBot="1" x14ac:dyDescent="0.25">
      <c r="B65" s="178"/>
      <c r="C65" s="179"/>
      <c r="D65" s="184" t="s">
        <v>67</v>
      </c>
      <c r="F65" s="95"/>
      <c r="G65" s="94" t="s">
        <v>187</v>
      </c>
    </row>
    <row r="66" spans="2:7" ht="13.5" thickBot="1" x14ac:dyDescent="0.25">
      <c r="B66" s="182"/>
      <c r="C66" s="183"/>
      <c r="D66" s="185"/>
      <c r="F66" s="93"/>
      <c r="G66" s="92">
        <v>1</v>
      </c>
    </row>
    <row r="67" spans="2:7" ht="13.5" customHeight="1" thickBot="1" x14ac:dyDescent="0.25">
      <c r="B67" s="178" t="s">
        <v>65</v>
      </c>
      <c r="C67" s="179"/>
      <c r="D67" s="91" t="s">
        <v>178</v>
      </c>
      <c r="F67" s="90" t="s">
        <v>1</v>
      </c>
      <c r="G67" s="86" t="s">
        <v>63</v>
      </c>
    </row>
    <row r="68" spans="2:7" ht="13.5" thickBot="1" x14ac:dyDescent="0.25">
      <c r="B68" s="180" t="s">
        <v>8</v>
      </c>
      <c r="C68" s="174" t="s">
        <v>64</v>
      </c>
      <c r="D68" s="175"/>
      <c r="F68" s="87" t="s">
        <v>9</v>
      </c>
      <c r="G68" s="86" t="s">
        <v>63</v>
      </c>
    </row>
    <row r="69" spans="2:7" ht="13.5" thickBot="1" x14ac:dyDescent="0.25">
      <c r="B69" s="181"/>
      <c r="C69" s="176">
        <v>1</v>
      </c>
      <c r="D69" s="177"/>
      <c r="F69" s="87" t="s">
        <v>3</v>
      </c>
      <c r="G69" s="86" t="s">
        <v>63</v>
      </c>
    </row>
    <row r="70" spans="2:7" x14ac:dyDescent="0.2">
      <c r="B70" s="77">
        <v>6</v>
      </c>
      <c r="C70" s="166"/>
      <c r="D70" s="167"/>
      <c r="F70" s="87" t="s">
        <v>10</v>
      </c>
      <c r="G70" s="86" t="s">
        <v>63</v>
      </c>
    </row>
    <row r="71" spans="2:7" x14ac:dyDescent="0.2">
      <c r="B71" s="77">
        <v>19</v>
      </c>
      <c r="C71" s="164"/>
      <c r="D71" s="165"/>
      <c r="F71" s="87" t="s">
        <v>11</v>
      </c>
      <c r="G71" s="86" t="s">
        <v>63</v>
      </c>
    </row>
    <row r="72" spans="2:7" ht="13.5" thickBot="1" x14ac:dyDescent="0.25">
      <c r="B72" s="77">
        <v>21</v>
      </c>
      <c r="C72" s="164"/>
      <c r="D72" s="165"/>
      <c r="F72" s="89" t="s">
        <v>12</v>
      </c>
      <c r="G72" s="88" t="s">
        <v>63</v>
      </c>
    </row>
    <row r="73" spans="2:7" x14ac:dyDescent="0.2">
      <c r="B73" s="77">
        <v>22</v>
      </c>
      <c r="C73" s="164"/>
      <c r="D73" s="165"/>
      <c r="F73" s="87"/>
      <c r="G73" s="86"/>
    </row>
    <row r="74" spans="2:7" x14ac:dyDescent="0.2">
      <c r="B74" s="77">
        <v>23</v>
      </c>
      <c r="C74" s="164"/>
      <c r="D74" s="165"/>
      <c r="F74" s="87"/>
      <c r="G74" s="86"/>
    </row>
    <row r="75" spans="2:7" x14ac:dyDescent="0.2">
      <c r="B75" s="77">
        <v>26</v>
      </c>
      <c r="C75" s="164"/>
      <c r="D75" s="165"/>
      <c r="F75" s="87"/>
      <c r="G75" s="86"/>
    </row>
    <row r="76" spans="2:7" x14ac:dyDescent="0.2">
      <c r="B76" s="77">
        <v>27</v>
      </c>
      <c r="C76" s="202"/>
      <c r="D76" s="203"/>
      <c r="F76" s="87"/>
      <c r="G76" s="86"/>
    </row>
    <row r="77" spans="2:7" ht="13.5" thickBot="1" x14ac:dyDescent="0.25">
      <c r="B77" s="77">
        <v>28</v>
      </c>
      <c r="C77" s="202"/>
      <c r="D77" s="203"/>
      <c r="F77" s="87"/>
      <c r="G77" s="86"/>
    </row>
    <row r="78" spans="2:7" ht="13.5" thickBot="1" x14ac:dyDescent="0.25">
      <c r="B78" s="75" t="s">
        <v>0</v>
      </c>
      <c r="C78" s="168">
        <f>COUNTIF(C70:D77,"&gt;0")</f>
        <v>0</v>
      </c>
      <c r="D78" s="169"/>
    </row>
    <row r="79" spans="2:7" x14ac:dyDescent="0.2">
      <c r="B79" s="73" t="s">
        <v>1</v>
      </c>
      <c r="C79" s="170" t="e">
        <f>AVERAGE(C70:D77)</f>
        <v>#DIV/0!</v>
      </c>
      <c r="D79" s="167"/>
    </row>
    <row r="80" spans="2:7" x14ac:dyDescent="0.2">
      <c r="B80" s="71" t="s">
        <v>2</v>
      </c>
      <c r="C80" s="171" t="e">
        <f>STDEV(C70:D77)</f>
        <v>#DIV/0!</v>
      </c>
      <c r="D80" s="165"/>
    </row>
    <row r="81" spans="2:7" ht="13.5" thickBot="1" x14ac:dyDescent="0.25">
      <c r="B81" s="69" t="s">
        <v>3</v>
      </c>
      <c r="C81" s="172" t="e">
        <f>CONFIDENCE(0.05,C80,C78)</f>
        <v>#DIV/0!</v>
      </c>
      <c r="D81" s="173"/>
    </row>
    <row r="83" spans="2:7" ht="13.5" thickBot="1" x14ac:dyDescent="0.25"/>
    <row r="84" spans="2:7" ht="13.5" customHeight="1" thickBot="1" x14ac:dyDescent="0.25">
      <c r="B84" s="178"/>
      <c r="C84" s="179"/>
      <c r="D84" s="184" t="s">
        <v>67</v>
      </c>
      <c r="F84" s="95"/>
      <c r="G84" s="94" t="s">
        <v>186</v>
      </c>
    </row>
    <row r="85" spans="2:7" ht="13.5" thickBot="1" x14ac:dyDescent="0.25">
      <c r="B85" s="182"/>
      <c r="C85" s="183"/>
      <c r="D85" s="185"/>
      <c r="F85" s="93"/>
      <c r="G85" s="92">
        <v>1</v>
      </c>
    </row>
    <row r="86" spans="2:7" ht="13.5" customHeight="1" thickBot="1" x14ac:dyDescent="0.25">
      <c r="B86" s="178" t="s">
        <v>65</v>
      </c>
      <c r="C86" s="179"/>
      <c r="D86" s="91" t="s">
        <v>177</v>
      </c>
      <c r="F86" s="90" t="s">
        <v>1</v>
      </c>
      <c r="G86" s="86" t="s">
        <v>63</v>
      </c>
    </row>
    <row r="87" spans="2:7" ht="13.5" thickBot="1" x14ac:dyDescent="0.25">
      <c r="B87" s="180" t="s">
        <v>8</v>
      </c>
      <c r="C87" s="174" t="s">
        <v>64</v>
      </c>
      <c r="D87" s="175"/>
      <c r="F87" s="87" t="s">
        <v>9</v>
      </c>
      <c r="G87" s="86" t="s">
        <v>63</v>
      </c>
    </row>
    <row r="88" spans="2:7" ht="13.5" thickBot="1" x14ac:dyDescent="0.25">
      <c r="B88" s="181"/>
      <c r="C88" s="176">
        <v>1</v>
      </c>
      <c r="D88" s="177"/>
      <c r="F88" s="87" t="s">
        <v>3</v>
      </c>
      <c r="G88" s="86" t="s">
        <v>63</v>
      </c>
    </row>
    <row r="89" spans="2:7" x14ac:dyDescent="0.2">
      <c r="B89" s="77">
        <v>3</v>
      </c>
      <c r="C89" s="166"/>
      <c r="D89" s="167"/>
      <c r="F89" s="87" t="s">
        <v>10</v>
      </c>
      <c r="G89" s="86" t="s">
        <v>63</v>
      </c>
    </row>
    <row r="90" spans="2:7" x14ac:dyDescent="0.2">
      <c r="B90" s="77">
        <v>4</v>
      </c>
      <c r="C90" s="164"/>
      <c r="D90" s="165"/>
      <c r="F90" s="87" t="s">
        <v>11</v>
      </c>
      <c r="G90" s="86" t="s">
        <v>63</v>
      </c>
    </row>
    <row r="91" spans="2:7" ht="13.5" thickBot="1" x14ac:dyDescent="0.25">
      <c r="B91" s="77">
        <v>5</v>
      </c>
      <c r="C91" s="164"/>
      <c r="D91" s="165"/>
      <c r="F91" s="89" t="s">
        <v>12</v>
      </c>
      <c r="G91" s="88" t="s">
        <v>63</v>
      </c>
    </row>
    <row r="92" spans="2:7" x14ac:dyDescent="0.2">
      <c r="B92" s="77">
        <v>9</v>
      </c>
      <c r="C92" s="164"/>
      <c r="D92" s="165"/>
      <c r="F92" s="87"/>
      <c r="G92" s="86"/>
    </row>
    <row r="93" spans="2:7" x14ac:dyDescent="0.2">
      <c r="B93" s="77">
        <v>10</v>
      </c>
      <c r="C93" s="164"/>
      <c r="D93" s="165"/>
      <c r="F93" s="87"/>
      <c r="G93" s="86"/>
    </row>
    <row r="94" spans="2:7" x14ac:dyDescent="0.2">
      <c r="B94" s="77">
        <v>11</v>
      </c>
      <c r="C94" s="164"/>
      <c r="D94" s="165"/>
      <c r="F94" s="87"/>
      <c r="G94" s="86"/>
    </row>
    <row r="95" spans="2:7" x14ac:dyDescent="0.2">
      <c r="B95" s="77">
        <v>12</v>
      </c>
      <c r="C95" s="164"/>
      <c r="D95" s="165"/>
      <c r="F95" s="87"/>
      <c r="G95" s="86"/>
    </row>
    <row r="96" spans="2:7" x14ac:dyDescent="0.2">
      <c r="B96" s="77">
        <v>13</v>
      </c>
      <c r="C96" s="164"/>
      <c r="D96" s="165"/>
      <c r="F96" s="87"/>
      <c r="G96" s="86"/>
    </row>
    <row r="97" spans="2:7" x14ac:dyDescent="0.2">
      <c r="B97" s="77">
        <v>17</v>
      </c>
      <c r="C97" s="164"/>
      <c r="D97" s="165"/>
      <c r="F97" s="87"/>
      <c r="G97" s="86"/>
    </row>
    <row r="98" spans="2:7" x14ac:dyDescent="0.2">
      <c r="B98" s="77">
        <v>18</v>
      </c>
      <c r="C98" s="164"/>
      <c r="D98" s="165"/>
      <c r="F98" s="87"/>
      <c r="G98" s="86"/>
    </row>
    <row r="99" spans="2:7" x14ac:dyDescent="0.2">
      <c r="B99" s="77">
        <v>19</v>
      </c>
      <c r="C99" s="164"/>
      <c r="D99" s="165"/>
      <c r="F99" s="87"/>
      <c r="G99" s="86"/>
    </row>
    <row r="100" spans="2:7" x14ac:dyDescent="0.2">
      <c r="B100" s="77">
        <v>20</v>
      </c>
      <c r="C100" s="164"/>
      <c r="D100" s="165"/>
      <c r="F100" s="87"/>
      <c r="G100" s="86"/>
    </row>
    <row r="101" spans="2:7" x14ac:dyDescent="0.2">
      <c r="B101" s="77">
        <v>23</v>
      </c>
      <c r="C101" s="164"/>
      <c r="D101" s="165"/>
      <c r="F101" s="87"/>
      <c r="G101" s="86"/>
    </row>
    <row r="102" spans="2:7" ht="13.5" thickBot="1" x14ac:dyDescent="0.25">
      <c r="B102" s="77">
        <v>24</v>
      </c>
      <c r="C102" s="164"/>
      <c r="D102" s="165"/>
      <c r="F102" s="87"/>
      <c r="G102" s="86"/>
    </row>
    <row r="103" spans="2:7" ht="13.5" thickBot="1" x14ac:dyDescent="0.25">
      <c r="B103" s="75" t="s">
        <v>0</v>
      </c>
      <c r="C103" s="168">
        <f>COUNTIF(C89:D102,"&gt;0")</f>
        <v>0</v>
      </c>
      <c r="D103" s="169"/>
    </row>
    <row r="104" spans="2:7" x14ac:dyDescent="0.2">
      <c r="B104" s="73" t="s">
        <v>1</v>
      </c>
      <c r="C104" s="170" t="e">
        <f>AVERAGE(C89:D102)</f>
        <v>#DIV/0!</v>
      </c>
      <c r="D104" s="167"/>
    </row>
    <row r="105" spans="2:7" x14ac:dyDescent="0.2">
      <c r="B105" s="71" t="s">
        <v>2</v>
      </c>
      <c r="C105" s="171" t="e">
        <f>STDEV(C89:D102)</f>
        <v>#DIV/0!</v>
      </c>
      <c r="D105" s="165"/>
    </row>
    <row r="106" spans="2:7" ht="13.5" thickBot="1" x14ac:dyDescent="0.25">
      <c r="B106" s="69" t="s">
        <v>3</v>
      </c>
      <c r="C106" s="172" t="e">
        <f>CONFIDENCE(0.05,C105,C103)</f>
        <v>#DIV/0!</v>
      </c>
      <c r="D106" s="173"/>
    </row>
    <row r="108" spans="2:7" ht="13.5" thickBot="1" x14ac:dyDescent="0.25"/>
    <row r="109" spans="2:7" ht="13.5" customHeight="1" thickBot="1" x14ac:dyDescent="0.25">
      <c r="B109" s="178"/>
      <c r="C109" s="179"/>
      <c r="D109" s="184" t="s">
        <v>67</v>
      </c>
      <c r="F109" s="95"/>
      <c r="G109" s="94" t="s">
        <v>185</v>
      </c>
    </row>
    <row r="110" spans="2:7" ht="13.5" thickBot="1" x14ac:dyDescent="0.25">
      <c r="B110" s="182"/>
      <c r="C110" s="183"/>
      <c r="D110" s="185"/>
      <c r="F110" s="93"/>
      <c r="G110" s="92">
        <v>1</v>
      </c>
    </row>
    <row r="111" spans="2:7" ht="13.5" customHeight="1" thickBot="1" x14ac:dyDescent="0.25">
      <c r="B111" s="178" t="s">
        <v>65</v>
      </c>
      <c r="C111" s="179"/>
      <c r="D111" s="91" t="s">
        <v>176</v>
      </c>
      <c r="F111" s="90" t="s">
        <v>1</v>
      </c>
      <c r="G111" s="86" t="s">
        <v>63</v>
      </c>
    </row>
    <row r="112" spans="2:7" ht="13.5" thickBot="1" x14ac:dyDescent="0.25">
      <c r="B112" s="180" t="s">
        <v>8</v>
      </c>
      <c r="C112" s="174" t="s">
        <v>64</v>
      </c>
      <c r="D112" s="175"/>
      <c r="F112" s="87" t="s">
        <v>9</v>
      </c>
      <c r="G112" s="86" t="s">
        <v>63</v>
      </c>
    </row>
    <row r="113" spans="2:7" ht="13.5" thickBot="1" x14ac:dyDescent="0.25">
      <c r="B113" s="181"/>
      <c r="C113" s="176">
        <v>1</v>
      </c>
      <c r="D113" s="177"/>
      <c r="F113" s="87" t="s">
        <v>3</v>
      </c>
      <c r="G113" s="86" t="s">
        <v>63</v>
      </c>
    </row>
    <row r="114" spans="2:7" x14ac:dyDescent="0.2">
      <c r="B114" s="77">
        <v>2</v>
      </c>
      <c r="C114" s="166"/>
      <c r="D114" s="167"/>
      <c r="F114" s="87" t="s">
        <v>10</v>
      </c>
      <c r="G114" s="86" t="s">
        <v>63</v>
      </c>
    </row>
    <row r="115" spans="2:7" x14ac:dyDescent="0.2">
      <c r="B115" s="77">
        <v>3</v>
      </c>
      <c r="C115" s="164"/>
      <c r="D115" s="165"/>
      <c r="F115" s="87" t="s">
        <v>11</v>
      </c>
      <c r="G115" s="86" t="s">
        <v>63</v>
      </c>
    </row>
    <row r="116" spans="2:7" ht="13.5" thickBot="1" x14ac:dyDescent="0.25">
      <c r="B116" s="77">
        <v>4</v>
      </c>
      <c r="C116" s="164"/>
      <c r="D116" s="165"/>
      <c r="F116" s="89" t="s">
        <v>12</v>
      </c>
      <c r="G116" s="88" t="s">
        <v>63</v>
      </c>
    </row>
    <row r="117" spans="2:7" x14ac:dyDescent="0.2">
      <c r="B117" s="77">
        <v>7</v>
      </c>
      <c r="C117" s="164"/>
      <c r="D117" s="165"/>
      <c r="F117" s="87"/>
      <c r="G117" s="86"/>
    </row>
    <row r="118" spans="2:7" x14ac:dyDescent="0.2">
      <c r="B118" s="77">
        <v>8</v>
      </c>
      <c r="C118" s="164"/>
      <c r="D118" s="165"/>
      <c r="F118" s="87"/>
      <c r="G118" s="86"/>
    </row>
    <row r="119" spans="2:7" x14ac:dyDescent="0.2">
      <c r="B119" s="77">
        <v>9</v>
      </c>
      <c r="C119" s="164"/>
      <c r="D119" s="165"/>
      <c r="F119" s="87"/>
      <c r="G119" s="86"/>
    </row>
    <row r="120" spans="2:7" x14ac:dyDescent="0.2">
      <c r="B120" s="77">
        <v>10</v>
      </c>
      <c r="C120" s="164"/>
      <c r="D120" s="165"/>
      <c r="F120" s="87"/>
      <c r="G120" s="86"/>
    </row>
    <row r="121" spans="2:7" x14ac:dyDescent="0.2">
      <c r="B121" s="77">
        <v>11</v>
      </c>
      <c r="C121" s="164"/>
      <c r="D121" s="165"/>
      <c r="F121" s="87"/>
      <c r="G121" s="86"/>
    </row>
    <row r="122" spans="2:7" x14ac:dyDescent="0.2">
      <c r="B122" s="77">
        <v>14</v>
      </c>
      <c r="C122" s="164"/>
      <c r="D122" s="165"/>
      <c r="F122" s="87"/>
      <c r="G122" s="86"/>
    </row>
    <row r="123" spans="2:7" x14ac:dyDescent="0.2">
      <c r="B123" s="77">
        <v>15</v>
      </c>
      <c r="C123" s="164"/>
      <c r="D123" s="165"/>
      <c r="F123" s="87"/>
      <c r="G123" s="86"/>
    </row>
    <row r="124" spans="2:7" x14ac:dyDescent="0.2">
      <c r="B124" s="77">
        <v>16</v>
      </c>
      <c r="C124" s="164"/>
      <c r="D124" s="165"/>
      <c r="F124" s="87"/>
      <c r="G124" s="86"/>
    </row>
    <row r="125" spans="2:7" x14ac:dyDescent="0.2">
      <c r="B125" s="77">
        <v>17</v>
      </c>
      <c r="C125" s="164"/>
      <c r="D125" s="165"/>
      <c r="F125" s="87"/>
      <c r="G125" s="86"/>
    </row>
    <row r="126" spans="2:7" x14ac:dyDescent="0.2">
      <c r="B126" s="77">
        <v>18</v>
      </c>
      <c r="C126" s="164"/>
      <c r="D126" s="165"/>
      <c r="F126" s="87"/>
      <c r="G126" s="86"/>
    </row>
    <row r="127" spans="2:7" x14ac:dyDescent="0.2">
      <c r="B127" s="77">
        <v>22</v>
      </c>
      <c r="C127" s="164"/>
      <c r="D127" s="165"/>
      <c r="F127" s="87"/>
      <c r="G127" s="86"/>
    </row>
    <row r="128" spans="2:7" x14ac:dyDescent="0.2">
      <c r="B128" s="77">
        <v>23</v>
      </c>
      <c r="C128" s="164"/>
      <c r="D128" s="165"/>
      <c r="F128" s="87"/>
      <c r="G128" s="86"/>
    </row>
    <row r="129" spans="2:7" x14ac:dyDescent="0.2">
      <c r="B129" s="77">
        <v>24</v>
      </c>
      <c r="C129" s="164"/>
      <c r="D129" s="165"/>
      <c r="F129" s="87"/>
      <c r="G129" s="86"/>
    </row>
    <row r="130" spans="2:7" x14ac:dyDescent="0.2">
      <c r="B130" s="77">
        <v>25</v>
      </c>
      <c r="C130" s="164"/>
      <c r="D130" s="165"/>
      <c r="F130" s="87"/>
      <c r="G130" s="86"/>
    </row>
    <row r="131" spans="2:7" x14ac:dyDescent="0.2">
      <c r="B131" s="77">
        <v>28</v>
      </c>
      <c r="C131" s="164"/>
      <c r="D131" s="165"/>
      <c r="F131" s="87"/>
      <c r="G131" s="86"/>
    </row>
    <row r="132" spans="2:7" x14ac:dyDescent="0.2">
      <c r="B132" s="77">
        <v>29</v>
      </c>
      <c r="C132" s="164"/>
      <c r="D132" s="165"/>
      <c r="F132" s="87"/>
      <c r="G132" s="86"/>
    </row>
    <row r="133" spans="2:7" ht="13.5" thickBot="1" x14ac:dyDescent="0.25">
      <c r="B133" s="77">
        <v>30</v>
      </c>
      <c r="C133" s="164"/>
      <c r="D133" s="165"/>
      <c r="F133" s="87"/>
      <c r="G133" s="86"/>
    </row>
    <row r="134" spans="2:7" ht="13.5" thickBot="1" x14ac:dyDescent="0.25">
      <c r="B134" s="75" t="s">
        <v>0</v>
      </c>
      <c r="C134" s="168">
        <f>COUNTIF(C114:D133,"&gt;0")</f>
        <v>0</v>
      </c>
      <c r="D134" s="169"/>
    </row>
    <row r="135" spans="2:7" x14ac:dyDescent="0.2">
      <c r="B135" s="73" t="s">
        <v>1</v>
      </c>
      <c r="C135" s="170" t="e">
        <f>AVERAGE(C114:D133)</f>
        <v>#DIV/0!</v>
      </c>
      <c r="D135" s="167"/>
    </row>
    <row r="136" spans="2:7" x14ac:dyDescent="0.2">
      <c r="B136" s="71" t="s">
        <v>2</v>
      </c>
      <c r="C136" s="171" t="e">
        <f>STDEV(C114:D133)</f>
        <v>#DIV/0!</v>
      </c>
      <c r="D136" s="165"/>
    </row>
    <row r="137" spans="2:7" ht="13.5" thickBot="1" x14ac:dyDescent="0.25">
      <c r="B137" s="69" t="s">
        <v>3</v>
      </c>
      <c r="C137" s="172" t="e">
        <f>CONFIDENCE(0.05,C136,C134)</f>
        <v>#DIV/0!</v>
      </c>
      <c r="D137" s="173"/>
    </row>
    <row r="139" spans="2:7" ht="13.5" thickBot="1" x14ac:dyDescent="0.25"/>
    <row r="140" spans="2:7" ht="13.5" customHeight="1" thickBot="1" x14ac:dyDescent="0.25">
      <c r="B140" s="178"/>
      <c r="C140" s="179"/>
      <c r="D140" s="184" t="s">
        <v>67</v>
      </c>
      <c r="F140" s="95"/>
      <c r="G140" s="94" t="s">
        <v>184</v>
      </c>
    </row>
    <row r="141" spans="2:7" ht="13.5" thickBot="1" x14ac:dyDescent="0.25">
      <c r="B141" s="182"/>
      <c r="C141" s="183"/>
      <c r="D141" s="185"/>
      <c r="F141" s="93"/>
      <c r="G141" s="92">
        <v>1</v>
      </c>
    </row>
    <row r="142" spans="2:7" ht="13.5" customHeight="1" thickBot="1" x14ac:dyDescent="0.25">
      <c r="B142" s="178" t="s">
        <v>65</v>
      </c>
      <c r="C142" s="179"/>
      <c r="D142" s="91" t="s">
        <v>175</v>
      </c>
      <c r="F142" s="90" t="s">
        <v>1</v>
      </c>
      <c r="G142" s="86" t="s">
        <v>63</v>
      </c>
    </row>
    <row r="143" spans="2:7" ht="13.5" thickBot="1" x14ac:dyDescent="0.25">
      <c r="B143" s="180" t="s">
        <v>8</v>
      </c>
      <c r="C143" s="174" t="s">
        <v>64</v>
      </c>
      <c r="D143" s="175"/>
      <c r="F143" s="87" t="s">
        <v>9</v>
      </c>
      <c r="G143" s="86" t="s">
        <v>63</v>
      </c>
    </row>
    <row r="144" spans="2:7" ht="13.5" thickBot="1" x14ac:dyDescent="0.25">
      <c r="B144" s="181"/>
      <c r="C144" s="176">
        <v>1</v>
      </c>
      <c r="D144" s="177"/>
      <c r="F144" s="87" t="s">
        <v>3</v>
      </c>
      <c r="G144" s="86" t="s">
        <v>63</v>
      </c>
    </row>
    <row r="145" spans="2:7" x14ac:dyDescent="0.2">
      <c r="B145" s="77">
        <v>1</v>
      </c>
      <c r="C145" s="166"/>
      <c r="D145" s="167"/>
      <c r="F145" s="87" t="s">
        <v>10</v>
      </c>
      <c r="G145" s="86" t="s">
        <v>63</v>
      </c>
    </row>
    <row r="146" spans="2:7" x14ac:dyDescent="0.2">
      <c r="B146" s="77">
        <v>4</v>
      </c>
      <c r="C146" s="164"/>
      <c r="D146" s="165"/>
      <c r="F146" s="87" t="s">
        <v>11</v>
      </c>
      <c r="G146" s="86" t="s">
        <v>63</v>
      </c>
    </row>
    <row r="147" spans="2:7" ht="13.5" thickBot="1" x14ac:dyDescent="0.25">
      <c r="B147" s="77">
        <v>5</v>
      </c>
      <c r="C147" s="164"/>
      <c r="D147" s="165"/>
      <c r="F147" s="89" t="s">
        <v>12</v>
      </c>
      <c r="G147" s="88" t="s">
        <v>63</v>
      </c>
    </row>
    <row r="148" spans="2:7" x14ac:dyDescent="0.2">
      <c r="B148" s="77">
        <v>6</v>
      </c>
      <c r="C148" s="164"/>
      <c r="D148" s="165"/>
      <c r="F148" s="87"/>
      <c r="G148" s="86"/>
    </row>
    <row r="149" spans="2:7" x14ac:dyDescent="0.2">
      <c r="B149" s="77">
        <v>7</v>
      </c>
      <c r="C149" s="164"/>
      <c r="D149" s="165"/>
      <c r="F149" s="87"/>
      <c r="G149" s="86"/>
    </row>
    <row r="150" spans="2:7" x14ac:dyDescent="0.2">
      <c r="B150" s="77">
        <v>8</v>
      </c>
      <c r="C150" s="164"/>
      <c r="D150" s="165"/>
      <c r="F150" s="87"/>
      <c r="G150" s="86"/>
    </row>
    <row r="151" spans="2:7" x14ac:dyDescent="0.2">
      <c r="B151" s="77">
        <v>11</v>
      </c>
      <c r="C151" s="164"/>
      <c r="D151" s="165"/>
      <c r="F151" s="87"/>
      <c r="G151" s="86"/>
    </row>
    <row r="152" spans="2:7" x14ac:dyDescent="0.2">
      <c r="B152" s="77">
        <v>12</v>
      </c>
      <c r="C152" s="164"/>
      <c r="D152" s="165"/>
      <c r="F152" s="87"/>
      <c r="G152" s="86"/>
    </row>
    <row r="153" spans="2:7" x14ac:dyDescent="0.2">
      <c r="B153" s="77">
        <v>13</v>
      </c>
      <c r="C153" s="164"/>
      <c r="D153" s="165"/>
      <c r="F153" s="87"/>
      <c r="G153" s="86"/>
    </row>
    <row r="154" spans="2:7" x14ac:dyDescent="0.2">
      <c r="B154" s="77">
        <v>14</v>
      </c>
      <c r="C154" s="164"/>
      <c r="D154" s="165"/>
      <c r="F154" s="87"/>
      <c r="G154" s="86"/>
    </row>
    <row r="155" spans="2:7" x14ac:dyDescent="0.2">
      <c r="B155" s="77">
        <v>15</v>
      </c>
      <c r="C155" s="164"/>
      <c r="D155" s="165"/>
      <c r="F155" s="87"/>
      <c r="G155" s="86"/>
    </row>
    <row r="156" spans="2:7" x14ac:dyDescent="0.2">
      <c r="B156" s="77">
        <v>18</v>
      </c>
      <c r="C156" s="164"/>
      <c r="D156" s="165"/>
      <c r="F156" s="87"/>
      <c r="G156" s="86"/>
    </row>
    <row r="157" spans="2:7" x14ac:dyDescent="0.2">
      <c r="B157" s="77">
        <v>19</v>
      </c>
      <c r="C157" s="164"/>
      <c r="D157" s="165"/>
      <c r="F157" s="87"/>
      <c r="G157" s="86"/>
    </row>
    <row r="158" spans="2:7" x14ac:dyDescent="0.2">
      <c r="B158" s="77">
        <v>20</v>
      </c>
      <c r="C158" s="164"/>
      <c r="D158" s="165"/>
      <c r="F158" s="87"/>
      <c r="G158" s="86"/>
    </row>
    <row r="159" spans="2:7" x14ac:dyDescent="0.2">
      <c r="B159" s="77">
        <v>21</v>
      </c>
      <c r="C159" s="164"/>
      <c r="D159" s="165"/>
      <c r="F159" s="87"/>
      <c r="G159" s="86"/>
    </row>
    <row r="160" spans="2:7" x14ac:dyDescent="0.2">
      <c r="B160" s="77">
        <v>22</v>
      </c>
      <c r="C160" s="164"/>
      <c r="D160" s="165"/>
      <c r="F160" s="87"/>
      <c r="G160" s="86"/>
    </row>
    <row r="161" spans="2:7" x14ac:dyDescent="0.2">
      <c r="B161" s="77">
        <v>25</v>
      </c>
      <c r="C161" s="164"/>
      <c r="D161" s="165"/>
      <c r="F161" s="87"/>
      <c r="G161" s="86"/>
    </row>
    <row r="162" spans="2:7" x14ac:dyDescent="0.2">
      <c r="B162" s="77">
        <v>26</v>
      </c>
      <c r="C162" s="164"/>
      <c r="D162" s="165"/>
      <c r="F162" s="87"/>
      <c r="G162" s="86"/>
    </row>
    <row r="163" spans="2:7" x14ac:dyDescent="0.2">
      <c r="B163" s="77">
        <v>27</v>
      </c>
      <c r="C163" s="164"/>
      <c r="D163" s="165"/>
      <c r="F163" s="87"/>
      <c r="G163" s="86"/>
    </row>
    <row r="164" spans="2:7" ht="13.5" thickBot="1" x14ac:dyDescent="0.25">
      <c r="B164" s="77">
        <v>29</v>
      </c>
      <c r="C164" s="164"/>
      <c r="D164" s="165"/>
      <c r="F164" s="87"/>
      <c r="G164" s="86"/>
    </row>
    <row r="165" spans="2:7" ht="13.5" thickBot="1" x14ac:dyDescent="0.25">
      <c r="B165" s="75" t="s">
        <v>0</v>
      </c>
      <c r="C165" s="168">
        <f>COUNTIF(C145:D164,"&gt;0")</f>
        <v>0</v>
      </c>
      <c r="D165" s="169"/>
    </row>
    <row r="166" spans="2:7" x14ac:dyDescent="0.2">
      <c r="B166" s="73" t="s">
        <v>1</v>
      </c>
      <c r="C166" s="170" t="e">
        <f>AVERAGE(C145:D164)</f>
        <v>#DIV/0!</v>
      </c>
      <c r="D166" s="167"/>
    </row>
    <row r="167" spans="2:7" x14ac:dyDescent="0.2">
      <c r="B167" s="71" t="s">
        <v>2</v>
      </c>
      <c r="C167" s="171" t="e">
        <f>STDEV(C145:D164)</f>
        <v>#DIV/0!</v>
      </c>
      <c r="D167" s="165"/>
    </row>
    <row r="168" spans="2:7" ht="13.5" thickBot="1" x14ac:dyDescent="0.25">
      <c r="B168" s="69" t="s">
        <v>3</v>
      </c>
      <c r="C168" s="172" t="e">
        <f>CONFIDENCE(0.05,C167,C165)</f>
        <v>#DIV/0!</v>
      </c>
      <c r="D168" s="173"/>
    </row>
    <row r="170" spans="2:7" ht="13.5" thickBot="1" x14ac:dyDescent="0.25"/>
    <row r="171" spans="2:7" ht="13.5" customHeight="1" thickBot="1" x14ac:dyDescent="0.25">
      <c r="B171" s="178"/>
      <c r="C171" s="179"/>
      <c r="D171" s="184" t="s">
        <v>67</v>
      </c>
      <c r="F171" s="95"/>
      <c r="G171" s="94" t="s">
        <v>183</v>
      </c>
    </row>
    <row r="172" spans="2:7" ht="13.5" thickBot="1" x14ac:dyDescent="0.25">
      <c r="B172" s="182"/>
      <c r="C172" s="183"/>
      <c r="D172" s="185"/>
      <c r="F172" s="93"/>
      <c r="G172" s="92">
        <v>1</v>
      </c>
    </row>
    <row r="173" spans="2:7" ht="13.5" customHeight="1" thickBot="1" x14ac:dyDescent="0.25">
      <c r="B173" s="178" t="s">
        <v>65</v>
      </c>
      <c r="C173" s="179"/>
      <c r="D173" s="91" t="s">
        <v>174</v>
      </c>
      <c r="F173" s="90" t="s">
        <v>1</v>
      </c>
      <c r="G173" s="86" t="s">
        <v>63</v>
      </c>
    </row>
    <row r="174" spans="2:7" ht="13.5" thickBot="1" x14ac:dyDescent="0.25">
      <c r="B174" s="180" t="s">
        <v>8</v>
      </c>
      <c r="C174" s="174" t="s">
        <v>64</v>
      </c>
      <c r="D174" s="175"/>
      <c r="F174" s="87" t="s">
        <v>9</v>
      </c>
      <c r="G174" s="86" t="s">
        <v>63</v>
      </c>
    </row>
    <row r="175" spans="2:7" ht="13.5" thickBot="1" x14ac:dyDescent="0.25">
      <c r="B175" s="181"/>
      <c r="C175" s="176">
        <v>1</v>
      </c>
      <c r="D175" s="177"/>
      <c r="F175" s="87" t="s">
        <v>3</v>
      </c>
      <c r="G175" s="86" t="s">
        <v>63</v>
      </c>
    </row>
    <row r="176" spans="2:7" x14ac:dyDescent="0.2">
      <c r="B176" s="77">
        <v>2</v>
      </c>
      <c r="C176" s="166"/>
      <c r="D176" s="167"/>
      <c r="F176" s="87" t="s">
        <v>10</v>
      </c>
      <c r="G176" s="86" t="s">
        <v>63</v>
      </c>
    </row>
    <row r="177" spans="2:7" x14ac:dyDescent="0.2">
      <c r="B177" s="77">
        <v>3</v>
      </c>
      <c r="C177" s="164"/>
      <c r="D177" s="165"/>
      <c r="F177" s="87" t="s">
        <v>11</v>
      </c>
      <c r="G177" s="86" t="s">
        <v>63</v>
      </c>
    </row>
    <row r="178" spans="2:7" ht="13.5" thickBot="1" x14ac:dyDescent="0.25">
      <c r="B178" s="77">
        <v>4</v>
      </c>
      <c r="C178" s="164"/>
      <c r="D178" s="165"/>
      <c r="F178" s="89" t="s">
        <v>12</v>
      </c>
      <c r="G178" s="88" t="s">
        <v>63</v>
      </c>
    </row>
    <row r="179" spans="2:7" x14ac:dyDescent="0.2">
      <c r="B179" s="77">
        <v>5</v>
      </c>
      <c r="C179" s="164"/>
      <c r="D179" s="165"/>
      <c r="F179" s="87"/>
      <c r="G179" s="86"/>
    </row>
    <row r="180" spans="2:7" x14ac:dyDescent="0.2">
      <c r="B180" s="77">
        <v>6</v>
      </c>
      <c r="C180" s="164"/>
      <c r="D180" s="165"/>
      <c r="F180" s="87"/>
      <c r="G180" s="86"/>
    </row>
    <row r="181" spans="2:7" x14ac:dyDescent="0.2">
      <c r="B181" s="77">
        <v>9</v>
      </c>
      <c r="C181" s="164"/>
      <c r="D181" s="165"/>
      <c r="F181" s="87"/>
      <c r="G181" s="86"/>
    </row>
    <row r="182" spans="2:7" x14ac:dyDescent="0.2">
      <c r="B182" s="77">
        <v>10</v>
      </c>
      <c r="C182" s="164"/>
      <c r="D182" s="165"/>
      <c r="F182" s="87"/>
      <c r="G182" s="86"/>
    </row>
    <row r="183" spans="2:7" x14ac:dyDescent="0.2">
      <c r="B183" s="77">
        <v>11</v>
      </c>
      <c r="C183" s="164"/>
      <c r="D183" s="165"/>
      <c r="F183" s="87"/>
      <c r="G183" s="86"/>
    </row>
    <row r="184" spans="2:7" x14ac:dyDescent="0.2">
      <c r="B184" s="77">
        <v>12</v>
      </c>
      <c r="C184" s="164"/>
      <c r="D184" s="165"/>
      <c r="F184" s="87"/>
      <c r="G184" s="86"/>
    </row>
    <row r="185" spans="2:7" x14ac:dyDescent="0.2">
      <c r="B185" s="77">
        <v>16</v>
      </c>
      <c r="C185" s="164"/>
      <c r="D185" s="165"/>
      <c r="F185" s="87"/>
      <c r="G185" s="86"/>
    </row>
    <row r="186" spans="2:7" x14ac:dyDescent="0.2">
      <c r="B186" s="77">
        <v>17</v>
      </c>
      <c r="C186" s="164"/>
      <c r="D186" s="165"/>
      <c r="F186" s="87"/>
      <c r="G186" s="86"/>
    </row>
    <row r="187" spans="2:7" x14ac:dyDescent="0.2">
      <c r="B187" s="77">
        <v>18</v>
      </c>
      <c r="C187" s="164"/>
      <c r="D187" s="165"/>
      <c r="F187" s="87"/>
      <c r="G187" s="86"/>
    </row>
    <row r="188" spans="2:7" x14ac:dyDescent="0.2">
      <c r="B188" s="77">
        <v>19</v>
      </c>
      <c r="C188" s="164"/>
      <c r="D188" s="165"/>
      <c r="F188" s="87"/>
      <c r="G188" s="86"/>
    </row>
    <row r="189" spans="2:7" x14ac:dyDescent="0.2">
      <c r="B189" s="77">
        <v>20</v>
      </c>
      <c r="C189" s="164"/>
      <c r="D189" s="165"/>
      <c r="F189" s="87"/>
      <c r="G189" s="86"/>
    </row>
    <row r="190" spans="2:7" x14ac:dyDescent="0.2">
      <c r="B190" s="77">
        <v>23</v>
      </c>
      <c r="C190" s="164"/>
      <c r="D190" s="165"/>
      <c r="F190" s="87"/>
      <c r="G190" s="86"/>
    </row>
    <row r="191" spans="2:7" x14ac:dyDescent="0.2">
      <c r="B191" s="77">
        <v>24</v>
      </c>
      <c r="C191" s="164"/>
      <c r="D191" s="165"/>
      <c r="F191" s="87"/>
      <c r="G191" s="86"/>
    </row>
    <row r="192" spans="2:7" x14ac:dyDescent="0.2">
      <c r="B192" s="77">
        <v>25</v>
      </c>
      <c r="C192" s="164"/>
      <c r="D192" s="165"/>
      <c r="F192" s="87"/>
      <c r="G192" s="86"/>
    </row>
    <row r="193" spans="2:7" x14ac:dyDescent="0.2">
      <c r="B193" s="77">
        <v>26</v>
      </c>
      <c r="C193" s="164"/>
      <c r="D193" s="165"/>
      <c r="F193" s="87"/>
      <c r="G193" s="86"/>
    </row>
    <row r="194" spans="2:7" x14ac:dyDescent="0.2">
      <c r="B194" s="77">
        <v>27</v>
      </c>
      <c r="C194" s="164"/>
      <c r="D194" s="165"/>
      <c r="F194" s="87"/>
      <c r="G194" s="86"/>
    </row>
    <row r="195" spans="2:7" x14ac:dyDescent="0.2">
      <c r="B195" s="77">
        <v>30</v>
      </c>
      <c r="C195" s="164"/>
      <c r="D195" s="165"/>
      <c r="F195" s="87"/>
      <c r="G195" s="86"/>
    </row>
    <row r="196" spans="2:7" ht="13.5" thickBot="1" x14ac:dyDescent="0.25">
      <c r="B196" s="77">
        <v>31</v>
      </c>
      <c r="C196" s="164"/>
      <c r="D196" s="165"/>
      <c r="F196" s="87"/>
      <c r="G196" s="86"/>
    </row>
    <row r="197" spans="2:7" ht="13.5" thickBot="1" x14ac:dyDescent="0.25">
      <c r="B197" s="75" t="s">
        <v>0</v>
      </c>
      <c r="C197" s="168">
        <f>COUNTIF(C176:D196,"&gt;0")</f>
        <v>0</v>
      </c>
      <c r="D197" s="169"/>
    </row>
    <row r="198" spans="2:7" x14ac:dyDescent="0.2">
      <c r="B198" s="73" t="s">
        <v>1</v>
      </c>
      <c r="C198" s="170" t="e">
        <f>AVERAGE(C176:D196)</f>
        <v>#DIV/0!</v>
      </c>
      <c r="D198" s="167"/>
    </row>
    <row r="199" spans="2:7" x14ac:dyDescent="0.2">
      <c r="B199" s="71" t="s">
        <v>2</v>
      </c>
      <c r="C199" s="171" t="e">
        <f>STDEV(C176:D196)</f>
        <v>#DIV/0!</v>
      </c>
      <c r="D199" s="165"/>
    </row>
    <row r="200" spans="2:7" ht="13.5" thickBot="1" x14ac:dyDescent="0.25">
      <c r="B200" s="69" t="s">
        <v>3</v>
      </c>
      <c r="C200" s="172" t="e">
        <f>CONFIDENCE(0.05,C199,C197)</f>
        <v>#DIV/0!</v>
      </c>
      <c r="D200" s="173"/>
    </row>
    <row r="202" spans="2:7" ht="13.5" thickBot="1" x14ac:dyDescent="0.25"/>
    <row r="203" spans="2:7" ht="13.5" customHeight="1" thickBot="1" x14ac:dyDescent="0.25">
      <c r="B203" s="178"/>
      <c r="C203" s="179"/>
      <c r="D203" s="184" t="s">
        <v>67</v>
      </c>
      <c r="F203" s="95"/>
      <c r="G203" s="94" t="s">
        <v>182</v>
      </c>
    </row>
    <row r="204" spans="2:7" ht="13.5" thickBot="1" x14ac:dyDescent="0.25">
      <c r="B204" s="182"/>
      <c r="C204" s="183"/>
      <c r="D204" s="185"/>
      <c r="F204" s="93"/>
      <c r="G204" s="92">
        <v>1</v>
      </c>
    </row>
    <row r="205" spans="2:7" ht="13.5" customHeight="1" thickBot="1" x14ac:dyDescent="0.25">
      <c r="B205" s="178" t="s">
        <v>65</v>
      </c>
      <c r="C205" s="179"/>
      <c r="D205" s="91" t="s">
        <v>173</v>
      </c>
      <c r="F205" s="90" t="s">
        <v>1</v>
      </c>
      <c r="G205" s="86" t="s">
        <v>63</v>
      </c>
    </row>
    <row r="206" spans="2:7" ht="13.5" thickBot="1" x14ac:dyDescent="0.25">
      <c r="B206" s="180" t="s">
        <v>8</v>
      </c>
      <c r="C206" s="174" t="s">
        <v>64</v>
      </c>
      <c r="D206" s="175"/>
      <c r="F206" s="87" t="s">
        <v>9</v>
      </c>
      <c r="G206" s="86" t="s">
        <v>63</v>
      </c>
    </row>
    <row r="207" spans="2:7" ht="13.5" thickBot="1" x14ac:dyDescent="0.25">
      <c r="B207" s="181"/>
      <c r="C207" s="176">
        <v>1</v>
      </c>
      <c r="D207" s="177"/>
      <c r="F207" s="87" t="s">
        <v>3</v>
      </c>
      <c r="G207" s="86" t="s">
        <v>63</v>
      </c>
    </row>
    <row r="208" spans="2:7" x14ac:dyDescent="0.2">
      <c r="B208" s="77">
        <v>1</v>
      </c>
      <c r="C208" s="166"/>
      <c r="D208" s="167"/>
      <c r="F208" s="87" t="s">
        <v>10</v>
      </c>
      <c r="G208" s="86" t="s">
        <v>63</v>
      </c>
    </row>
    <row r="209" spans="2:7" x14ac:dyDescent="0.2">
      <c r="B209" s="77">
        <v>2</v>
      </c>
      <c r="C209" s="164"/>
      <c r="D209" s="165"/>
      <c r="F209" s="87" t="s">
        <v>11</v>
      </c>
      <c r="G209" s="86" t="s">
        <v>63</v>
      </c>
    </row>
    <row r="210" spans="2:7" ht="13.5" thickBot="1" x14ac:dyDescent="0.25">
      <c r="B210" s="77">
        <v>3</v>
      </c>
      <c r="C210" s="164"/>
      <c r="D210" s="165"/>
      <c r="F210" s="89" t="s">
        <v>12</v>
      </c>
      <c r="G210" s="88" t="s">
        <v>63</v>
      </c>
    </row>
    <row r="211" spans="2:7" x14ac:dyDescent="0.2">
      <c r="B211" s="77">
        <v>6</v>
      </c>
      <c r="C211" s="164"/>
      <c r="D211" s="165"/>
      <c r="F211" s="87"/>
      <c r="G211" s="86"/>
    </row>
    <row r="212" spans="2:7" x14ac:dyDescent="0.2">
      <c r="B212" s="77">
        <v>7</v>
      </c>
      <c r="C212" s="164"/>
      <c r="D212" s="165"/>
      <c r="F212" s="87"/>
      <c r="G212" s="86"/>
    </row>
    <row r="213" spans="2:7" x14ac:dyDescent="0.2">
      <c r="B213" s="77">
        <v>8</v>
      </c>
      <c r="C213" s="164"/>
      <c r="D213" s="165"/>
      <c r="F213" s="87"/>
      <c r="G213" s="86"/>
    </row>
    <row r="214" spans="2:7" x14ac:dyDescent="0.2">
      <c r="B214" s="77">
        <v>9</v>
      </c>
      <c r="C214" s="164"/>
      <c r="D214" s="165"/>
      <c r="F214" s="87"/>
      <c r="G214" s="86"/>
    </row>
    <row r="215" spans="2:7" x14ac:dyDescent="0.2">
      <c r="B215" s="77">
        <v>10</v>
      </c>
      <c r="C215" s="164"/>
      <c r="D215" s="165"/>
      <c r="F215" s="87"/>
      <c r="G215" s="86"/>
    </row>
    <row r="216" spans="2:7" x14ac:dyDescent="0.2">
      <c r="B216" s="77">
        <v>13</v>
      </c>
      <c r="C216" s="164"/>
      <c r="D216" s="165"/>
      <c r="F216" s="87"/>
      <c r="G216" s="86"/>
    </row>
    <row r="217" spans="2:7" x14ac:dyDescent="0.2">
      <c r="B217" s="77">
        <v>14</v>
      </c>
      <c r="C217" s="164"/>
      <c r="D217" s="165"/>
      <c r="F217" s="87"/>
      <c r="G217" s="86"/>
    </row>
    <row r="218" spans="2:7" x14ac:dyDescent="0.2">
      <c r="B218" s="77">
        <v>16</v>
      </c>
      <c r="C218" s="164"/>
      <c r="D218" s="165"/>
      <c r="F218" s="87"/>
      <c r="G218" s="86"/>
    </row>
    <row r="219" spans="2:7" x14ac:dyDescent="0.2">
      <c r="B219" s="77">
        <v>17</v>
      </c>
      <c r="C219" s="164"/>
      <c r="D219" s="165"/>
      <c r="F219" s="87"/>
      <c r="G219" s="86"/>
    </row>
    <row r="220" spans="2:7" x14ac:dyDescent="0.2">
      <c r="B220" s="77">
        <v>20</v>
      </c>
      <c r="C220" s="164"/>
      <c r="D220" s="165"/>
      <c r="F220" s="87"/>
      <c r="G220" s="86"/>
    </row>
    <row r="221" spans="2:7" x14ac:dyDescent="0.2">
      <c r="B221" s="77">
        <v>21</v>
      </c>
      <c r="C221" s="164"/>
      <c r="D221" s="165"/>
      <c r="F221" s="87"/>
      <c r="G221" s="86"/>
    </row>
    <row r="222" spans="2:7" x14ac:dyDescent="0.2">
      <c r="B222" s="77">
        <v>22</v>
      </c>
      <c r="C222" s="164"/>
      <c r="D222" s="165"/>
      <c r="F222" s="87"/>
      <c r="G222" s="86"/>
    </row>
    <row r="223" spans="2:7" x14ac:dyDescent="0.2">
      <c r="B223" s="77">
        <v>23</v>
      </c>
      <c r="C223" s="164"/>
      <c r="D223" s="165"/>
      <c r="F223" s="87"/>
      <c r="G223" s="86"/>
    </row>
    <row r="224" spans="2:7" x14ac:dyDescent="0.2">
      <c r="B224" s="77">
        <v>24</v>
      </c>
      <c r="C224" s="164"/>
      <c r="D224" s="165"/>
      <c r="F224" s="87"/>
      <c r="G224" s="86"/>
    </row>
    <row r="225" spans="2:7" x14ac:dyDescent="0.2">
      <c r="B225" s="77">
        <v>27</v>
      </c>
      <c r="C225" s="164"/>
      <c r="D225" s="165"/>
      <c r="F225" s="87"/>
      <c r="G225" s="86"/>
    </row>
    <row r="226" spans="2:7" x14ac:dyDescent="0.2">
      <c r="B226" s="77">
        <v>28</v>
      </c>
      <c r="C226" s="164"/>
      <c r="D226" s="165"/>
      <c r="F226" s="87"/>
      <c r="G226" s="86"/>
    </row>
    <row r="227" spans="2:7" x14ac:dyDescent="0.2">
      <c r="B227" s="77">
        <v>29</v>
      </c>
      <c r="C227" s="164"/>
      <c r="D227" s="165"/>
      <c r="F227" s="87"/>
      <c r="G227" s="86"/>
    </row>
    <row r="228" spans="2:7" x14ac:dyDescent="0.2">
      <c r="B228" s="77">
        <v>30</v>
      </c>
      <c r="C228" s="164"/>
      <c r="D228" s="165"/>
      <c r="F228" s="87"/>
      <c r="G228" s="86"/>
    </row>
    <row r="229" spans="2:7" ht="13.5" thickBot="1" x14ac:dyDescent="0.25">
      <c r="B229" s="77">
        <v>31</v>
      </c>
      <c r="C229" s="164"/>
      <c r="D229" s="165"/>
      <c r="F229" s="87"/>
      <c r="G229" s="86"/>
    </row>
    <row r="230" spans="2:7" ht="13.5" thickBot="1" x14ac:dyDescent="0.25">
      <c r="B230" s="75" t="s">
        <v>0</v>
      </c>
      <c r="C230" s="168">
        <f>COUNTIF(C208:D229,"&gt;0")</f>
        <v>0</v>
      </c>
      <c r="D230" s="169"/>
    </row>
    <row r="231" spans="2:7" x14ac:dyDescent="0.2">
      <c r="B231" s="73" t="s">
        <v>1</v>
      </c>
      <c r="C231" s="170" t="e">
        <f>AVERAGE(C208:D229)</f>
        <v>#DIV/0!</v>
      </c>
      <c r="D231" s="167"/>
    </row>
    <row r="232" spans="2:7" x14ac:dyDescent="0.2">
      <c r="B232" s="71" t="s">
        <v>2</v>
      </c>
      <c r="C232" s="171" t="e">
        <f>STDEV(C208:D229)</f>
        <v>#DIV/0!</v>
      </c>
      <c r="D232" s="165"/>
    </row>
    <row r="233" spans="2:7" ht="13.5" thickBot="1" x14ac:dyDescent="0.25">
      <c r="B233" s="69" t="s">
        <v>3</v>
      </c>
      <c r="C233" s="172" t="e">
        <f>CONFIDENCE(0.05,C232,C230)</f>
        <v>#DIV/0!</v>
      </c>
      <c r="D233" s="173"/>
    </row>
    <row r="235" spans="2:7" ht="13.5" thickBot="1" x14ac:dyDescent="0.25"/>
    <row r="236" spans="2:7" ht="13.5" customHeight="1" thickBot="1" x14ac:dyDescent="0.25">
      <c r="B236" s="178"/>
      <c r="C236" s="179"/>
      <c r="D236" s="184" t="s">
        <v>67</v>
      </c>
      <c r="F236" s="95"/>
      <c r="G236" s="94" t="s">
        <v>181</v>
      </c>
    </row>
    <row r="237" spans="2:7" ht="13.5" thickBot="1" x14ac:dyDescent="0.25">
      <c r="B237" s="182"/>
      <c r="C237" s="183"/>
      <c r="D237" s="185"/>
      <c r="F237" s="93"/>
      <c r="G237" s="92">
        <v>1</v>
      </c>
    </row>
    <row r="238" spans="2:7" ht="13.5" customHeight="1" thickBot="1" x14ac:dyDescent="0.25">
      <c r="B238" s="178" t="s">
        <v>65</v>
      </c>
      <c r="C238" s="179"/>
      <c r="D238" s="91" t="s">
        <v>172</v>
      </c>
      <c r="F238" s="90" t="s">
        <v>1</v>
      </c>
      <c r="G238" s="86" t="s">
        <v>63</v>
      </c>
    </row>
    <row r="239" spans="2:7" ht="13.5" thickBot="1" x14ac:dyDescent="0.25">
      <c r="B239" s="180" t="s">
        <v>8</v>
      </c>
      <c r="C239" s="174" t="s">
        <v>64</v>
      </c>
      <c r="D239" s="175"/>
      <c r="F239" s="87" t="s">
        <v>9</v>
      </c>
      <c r="G239" s="86" t="s">
        <v>63</v>
      </c>
    </row>
    <row r="240" spans="2:7" ht="13.5" thickBot="1" x14ac:dyDescent="0.25">
      <c r="B240" s="181"/>
      <c r="C240" s="176">
        <v>1</v>
      </c>
      <c r="D240" s="177"/>
      <c r="F240" s="87" t="s">
        <v>3</v>
      </c>
      <c r="G240" s="86" t="s">
        <v>63</v>
      </c>
    </row>
    <row r="241" spans="2:7" x14ac:dyDescent="0.2">
      <c r="B241" s="77">
        <v>3</v>
      </c>
      <c r="C241" s="166"/>
      <c r="D241" s="167"/>
      <c r="F241" s="87" t="s">
        <v>10</v>
      </c>
      <c r="G241" s="86" t="s">
        <v>63</v>
      </c>
    </row>
    <row r="242" spans="2:7" x14ac:dyDescent="0.2">
      <c r="B242" s="77">
        <v>4</v>
      </c>
      <c r="C242" s="164"/>
      <c r="D242" s="165"/>
      <c r="F242" s="87" t="s">
        <v>11</v>
      </c>
      <c r="G242" s="86" t="s">
        <v>63</v>
      </c>
    </row>
    <row r="243" spans="2:7" ht="13.5" thickBot="1" x14ac:dyDescent="0.25">
      <c r="B243" s="77">
        <v>14</v>
      </c>
      <c r="C243" s="164"/>
      <c r="D243" s="165"/>
      <c r="F243" s="89" t="s">
        <v>12</v>
      </c>
      <c r="G243" s="88" t="s">
        <v>63</v>
      </c>
    </row>
    <row r="244" spans="2:7" x14ac:dyDescent="0.2">
      <c r="B244" s="77">
        <v>17</v>
      </c>
      <c r="C244" s="164"/>
      <c r="D244" s="165"/>
      <c r="F244" s="87"/>
      <c r="G244" s="86"/>
    </row>
    <row r="245" spans="2:7" x14ac:dyDescent="0.2">
      <c r="B245" s="77">
        <v>18</v>
      </c>
      <c r="C245" s="164"/>
      <c r="D245" s="165"/>
      <c r="F245" s="87"/>
      <c r="G245" s="86"/>
    </row>
    <row r="246" spans="2:7" x14ac:dyDescent="0.2">
      <c r="B246" s="77">
        <v>19</v>
      </c>
      <c r="C246" s="164"/>
      <c r="D246" s="165"/>
      <c r="F246" s="87"/>
      <c r="G246" s="86"/>
    </row>
    <row r="247" spans="2:7" x14ac:dyDescent="0.2">
      <c r="B247" s="77">
        <v>20</v>
      </c>
      <c r="C247" s="164"/>
      <c r="D247" s="165"/>
      <c r="F247" s="87"/>
      <c r="G247" s="86"/>
    </row>
    <row r="248" spans="2:7" x14ac:dyDescent="0.2">
      <c r="B248" s="77">
        <v>24</v>
      </c>
      <c r="C248" s="164"/>
      <c r="D248" s="165"/>
      <c r="F248" s="87"/>
      <c r="G248" s="86"/>
    </row>
    <row r="249" spans="2:7" x14ac:dyDescent="0.2">
      <c r="B249" s="77">
        <v>25</v>
      </c>
      <c r="C249" s="164"/>
      <c r="D249" s="165"/>
      <c r="F249" s="87"/>
      <c r="G249" s="86"/>
    </row>
    <row r="250" spans="2:7" x14ac:dyDescent="0.2">
      <c r="B250" s="77">
        <v>27</v>
      </c>
      <c r="C250" s="164"/>
      <c r="D250" s="165"/>
      <c r="F250" s="87"/>
      <c r="G250" s="86"/>
    </row>
    <row r="251" spans="2:7" ht="13.5" thickBot="1" x14ac:dyDescent="0.25">
      <c r="B251" s="77">
        <v>28</v>
      </c>
      <c r="C251" s="164"/>
      <c r="D251" s="165"/>
      <c r="F251" s="87"/>
      <c r="G251" s="86"/>
    </row>
    <row r="252" spans="2:7" ht="13.5" thickBot="1" x14ac:dyDescent="0.25">
      <c r="B252" s="75" t="s">
        <v>0</v>
      </c>
      <c r="C252" s="168">
        <f>COUNTIF(C241:D251,"&gt;0")</f>
        <v>0</v>
      </c>
      <c r="D252" s="169"/>
    </row>
    <row r="253" spans="2:7" x14ac:dyDescent="0.2">
      <c r="B253" s="73" t="s">
        <v>1</v>
      </c>
      <c r="C253" s="170" t="e">
        <f>AVERAGE(C241:D251)</f>
        <v>#DIV/0!</v>
      </c>
      <c r="D253" s="167"/>
    </row>
    <row r="254" spans="2:7" x14ac:dyDescent="0.2">
      <c r="B254" s="71" t="s">
        <v>2</v>
      </c>
      <c r="C254" s="171" t="e">
        <f>STDEV(C241:D251)</f>
        <v>#DIV/0!</v>
      </c>
      <c r="D254" s="165"/>
    </row>
    <row r="255" spans="2:7" ht="13.5" thickBot="1" x14ac:dyDescent="0.25">
      <c r="B255" s="69" t="s">
        <v>3</v>
      </c>
      <c r="C255" s="172" t="e">
        <f>CONFIDENCE(0.05,C254,C252)</f>
        <v>#DIV/0!</v>
      </c>
      <c r="D255" s="173"/>
    </row>
  </sheetData>
  <mergeCells count="246">
    <mergeCell ref="C226:D226"/>
    <mergeCell ref="C233:D233"/>
    <mergeCell ref="C227:D227"/>
    <mergeCell ref="C228:D228"/>
    <mergeCell ref="C229:D229"/>
    <mergeCell ref="C230:D230"/>
    <mergeCell ref="C231:D231"/>
    <mergeCell ref="C232:D232"/>
    <mergeCell ref="C97:D97"/>
    <mergeCell ref="C101:D101"/>
    <mergeCell ref="C102:D102"/>
    <mergeCell ref="C103:D103"/>
    <mergeCell ref="C104:D104"/>
    <mergeCell ref="C105:D105"/>
    <mergeCell ref="D109:D110"/>
    <mergeCell ref="B111:C111"/>
    <mergeCell ref="B205:C205"/>
    <mergeCell ref="C118:D118"/>
    <mergeCell ref="C119:D119"/>
    <mergeCell ref="C106:D106"/>
    <mergeCell ref="B109:C110"/>
    <mergeCell ref="C113:D113"/>
    <mergeCell ref="C130:D130"/>
    <mergeCell ref="C117:D117"/>
    <mergeCell ref="B112:B113"/>
    <mergeCell ref="B203:C204"/>
    <mergeCell ref="D203:D204"/>
    <mergeCell ref="C58:D58"/>
    <mergeCell ref="C44:D44"/>
    <mergeCell ref="C59:D59"/>
    <mergeCell ref="C56:D56"/>
    <mergeCell ref="C52:D52"/>
    <mergeCell ref="C53:D53"/>
    <mergeCell ref="C54:D54"/>
    <mergeCell ref="C55:D55"/>
    <mergeCell ref="D84:D85"/>
    <mergeCell ref="C69:D69"/>
    <mergeCell ref="C76:D76"/>
    <mergeCell ref="C77:D77"/>
    <mergeCell ref="C70:D70"/>
    <mergeCell ref="C71:D71"/>
    <mergeCell ref="C72:D72"/>
    <mergeCell ref="C61:D61"/>
    <mergeCell ref="C62:D62"/>
    <mergeCell ref="B65:C66"/>
    <mergeCell ref="D65:D66"/>
    <mergeCell ref="B67:C67"/>
    <mergeCell ref="B68:B69"/>
    <mergeCell ref="C68:D68"/>
    <mergeCell ref="B2:C3"/>
    <mergeCell ref="D2:D3"/>
    <mergeCell ref="B4:C4"/>
    <mergeCell ref="B5:B6"/>
    <mergeCell ref="C5:D5"/>
    <mergeCell ref="C6:D6"/>
    <mergeCell ref="C7:D7"/>
    <mergeCell ref="B40:B41"/>
    <mergeCell ref="C40:D40"/>
    <mergeCell ref="C41:D41"/>
    <mergeCell ref="B23:B24"/>
    <mergeCell ref="C23:D23"/>
    <mergeCell ref="C24:D24"/>
    <mergeCell ref="D37:D38"/>
    <mergeCell ref="C32:D32"/>
    <mergeCell ref="B39:C39"/>
    <mergeCell ref="C33:D33"/>
    <mergeCell ref="C34:D34"/>
    <mergeCell ref="C25:D25"/>
    <mergeCell ref="C26:D26"/>
    <mergeCell ref="C27:D27"/>
    <mergeCell ref="C28:D28"/>
    <mergeCell ref="C31:D31"/>
    <mergeCell ref="B37:C38"/>
    <mergeCell ref="C8:D8"/>
    <mergeCell ref="C9:D9"/>
    <mergeCell ref="C10:D10"/>
    <mergeCell ref="C11:D11"/>
    <mergeCell ref="B20:C21"/>
    <mergeCell ref="D20:D21"/>
    <mergeCell ref="C12:D12"/>
    <mergeCell ref="C17:D17"/>
    <mergeCell ref="C15:D15"/>
    <mergeCell ref="C13:D13"/>
    <mergeCell ref="C16:D16"/>
    <mergeCell ref="C14:D14"/>
    <mergeCell ref="C90:D90"/>
    <mergeCell ref="C96:D96"/>
    <mergeCell ref="C73:D73"/>
    <mergeCell ref="C74:D74"/>
    <mergeCell ref="C75:D75"/>
    <mergeCell ref="C79:D79"/>
    <mergeCell ref="C80:D80"/>
    <mergeCell ref="C81:D81"/>
    <mergeCell ref="B22:C22"/>
    <mergeCell ref="C43:D43"/>
    <mergeCell ref="C29:D29"/>
    <mergeCell ref="C42:D42"/>
    <mergeCell ref="C30:D30"/>
    <mergeCell ref="C60:D60"/>
    <mergeCell ref="C45:D45"/>
    <mergeCell ref="C46:D46"/>
    <mergeCell ref="C47:D47"/>
    <mergeCell ref="C48:D48"/>
    <mergeCell ref="C51:D51"/>
    <mergeCell ref="C50:D50"/>
    <mergeCell ref="C49:D49"/>
    <mergeCell ref="C57:D57"/>
    <mergeCell ref="B140:C141"/>
    <mergeCell ref="D140:D141"/>
    <mergeCell ref="C137:D137"/>
    <mergeCell ref="C78:D78"/>
    <mergeCell ref="B84:C85"/>
    <mergeCell ref="C120:D120"/>
    <mergeCell ref="C121:D121"/>
    <mergeCell ref="C114:D114"/>
    <mergeCell ref="C115:D115"/>
    <mergeCell ref="C116:D116"/>
    <mergeCell ref="C112:D112"/>
    <mergeCell ref="B86:C86"/>
    <mergeCell ref="B87:B88"/>
    <mergeCell ref="C87:D87"/>
    <mergeCell ref="C88:D88"/>
    <mergeCell ref="C100:D100"/>
    <mergeCell ref="C89:D89"/>
    <mergeCell ref="C91:D91"/>
    <mergeCell ref="C92:D92"/>
    <mergeCell ref="C98:D98"/>
    <mergeCell ref="C99:D99"/>
    <mergeCell ref="C95:D95"/>
    <mergeCell ref="C94:D94"/>
    <mergeCell ref="C93:D93"/>
    <mergeCell ref="C122:D122"/>
    <mergeCell ref="C123:D123"/>
    <mergeCell ref="C124:D124"/>
    <mergeCell ref="C125:D125"/>
    <mergeCell ref="C126:D126"/>
    <mergeCell ref="C134:D134"/>
    <mergeCell ref="C135:D135"/>
    <mergeCell ref="C136:D136"/>
    <mergeCell ref="C127:D127"/>
    <mergeCell ref="C128:D128"/>
    <mergeCell ref="C129:D129"/>
    <mergeCell ref="C131:D131"/>
    <mergeCell ref="C132:D132"/>
    <mergeCell ref="C133:D133"/>
    <mergeCell ref="B142:C142"/>
    <mergeCell ref="B143:B144"/>
    <mergeCell ref="C143:D143"/>
    <mergeCell ref="C144:D144"/>
    <mergeCell ref="C156:D156"/>
    <mergeCell ref="C145:D145"/>
    <mergeCell ref="C146:D146"/>
    <mergeCell ref="C147:D147"/>
    <mergeCell ref="C148:D148"/>
    <mergeCell ref="C157:D157"/>
    <mergeCell ref="C159:D159"/>
    <mergeCell ref="C160:D160"/>
    <mergeCell ref="C161:D161"/>
    <mergeCell ref="C162:D162"/>
    <mergeCell ref="C163:D163"/>
    <mergeCell ref="C158:D158"/>
    <mergeCell ref="C149:D149"/>
    <mergeCell ref="C150:D150"/>
    <mergeCell ref="C151:D151"/>
    <mergeCell ref="C152:D152"/>
    <mergeCell ref="C153:D153"/>
    <mergeCell ref="C154:D154"/>
    <mergeCell ref="C155:D155"/>
    <mergeCell ref="C164:D164"/>
    <mergeCell ref="C165:D165"/>
    <mergeCell ref="C166:D166"/>
    <mergeCell ref="C167:D167"/>
    <mergeCell ref="C176:D176"/>
    <mergeCell ref="C168:D168"/>
    <mergeCell ref="B171:C172"/>
    <mergeCell ref="D171:D172"/>
    <mergeCell ref="B173:C173"/>
    <mergeCell ref="B174:B175"/>
    <mergeCell ref="C174:D174"/>
    <mergeCell ref="C175:D175"/>
    <mergeCell ref="C177:D177"/>
    <mergeCell ref="C178:D178"/>
    <mergeCell ref="C179:D179"/>
    <mergeCell ref="C180:D180"/>
    <mergeCell ref="C181:D181"/>
    <mergeCell ref="C193:D193"/>
    <mergeCell ref="C188:D188"/>
    <mergeCell ref="C189:D189"/>
    <mergeCell ref="C190:D190"/>
    <mergeCell ref="C183:D183"/>
    <mergeCell ref="C182:D182"/>
    <mergeCell ref="C194:D194"/>
    <mergeCell ref="C195:D195"/>
    <mergeCell ref="C196:D196"/>
    <mergeCell ref="C213:D213"/>
    <mergeCell ref="C214:D214"/>
    <mergeCell ref="C184:D184"/>
    <mergeCell ref="C191:D191"/>
    <mergeCell ref="C192:D192"/>
    <mergeCell ref="C185:D185"/>
    <mergeCell ref="C186:D186"/>
    <mergeCell ref="C187:D187"/>
    <mergeCell ref="C206:D206"/>
    <mergeCell ref="C207:D207"/>
    <mergeCell ref="C212:D212"/>
    <mergeCell ref="C208:D208"/>
    <mergeCell ref="C209:D209"/>
    <mergeCell ref="C210:D210"/>
    <mergeCell ref="C211:D211"/>
    <mergeCell ref="B236:C237"/>
    <mergeCell ref="D236:D237"/>
    <mergeCell ref="B238:C238"/>
    <mergeCell ref="B239:B240"/>
    <mergeCell ref="C239:D239"/>
    <mergeCell ref="C240:D240"/>
    <mergeCell ref="C241:D241"/>
    <mergeCell ref="C242:D242"/>
    <mergeCell ref="C197:D197"/>
    <mergeCell ref="C198:D198"/>
    <mergeCell ref="C199:D199"/>
    <mergeCell ref="C200:D200"/>
    <mergeCell ref="B206:B207"/>
    <mergeCell ref="C215:D215"/>
    <mergeCell ref="C220:D220"/>
    <mergeCell ref="C221:D221"/>
    <mergeCell ref="C223:D223"/>
    <mergeCell ref="C224:D224"/>
    <mergeCell ref="C222:D222"/>
    <mergeCell ref="C216:D216"/>
    <mergeCell ref="C217:D217"/>
    <mergeCell ref="C218:D218"/>
    <mergeCell ref="C219:D219"/>
    <mergeCell ref="C225:D225"/>
    <mergeCell ref="C254:D254"/>
    <mergeCell ref="C255:D255"/>
    <mergeCell ref="C252:D252"/>
    <mergeCell ref="C253:D253"/>
    <mergeCell ref="C243:D243"/>
    <mergeCell ref="C244:D244"/>
    <mergeCell ref="C247:D247"/>
    <mergeCell ref="C248:D248"/>
    <mergeCell ref="C249:D249"/>
    <mergeCell ref="C250:D250"/>
    <mergeCell ref="C251:D251"/>
    <mergeCell ref="C245:D245"/>
    <mergeCell ref="C246:D246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26" zoomScale="93" zoomScaleNormal="93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6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81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7</v>
      </c>
      <c r="C4" s="91" t="s">
        <v>51</v>
      </c>
      <c r="D4" s="115"/>
      <c r="E4" s="90" t="s">
        <v>1</v>
      </c>
      <c r="F4" s="113">
        <f>C15</f>
        <v>10.327142857142858</v>
      </c>
      <c r="G4" s="113"/>
      <c r="H4" s="113"/>
      <c r="I4" s="113"/>
      <c r="K4" s="116" t="s">
        <v>16</v>
      </c>
      <c r="L4" s="91" t="s">
        <v>51</v>
      </c>
      <c r="M4" s="115"/>
      <c r="N4" s="90" t="s">
        <v>1</v>
      </c>
      <c r="O4" s="113">
        <f>L15</f>
        <v>18.12857142857143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0.17745556117089187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1.232496498594466</v>
      </c>
    </row>
    <row r="6" spans="2:15" ht="13.5" thickBot="1" x14ac:dyDescent="0.25">
      <c r="B6" s="181"/>
      <c r="C6" s="200"/>
      <c r="D6" s="105"/>
      <c r="E6" s="87" t="s">
        <v>3</v>
      </c>
      <c r="F6" s="113">
        <f>C17</f>
        <v>0.13145850378936141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0.91302940613298667</v>
      </c>
    </row>
    <row r="7" spans="2:15" x14ac:dyDescent="0.2">
      <c r="B7" s="77">
        <v>4</v>
      </c>
      <c r="C7" s="104">
        <v>10.32</v>
      </c>
      <c r="D7" s="109"/>
      <c r="E7" s="87" t="s">
        <v>10</v>
      </c>
      <c r="F7" s="108">
        <f>MAX(C7:C13)</f>
        <v>10.65</v>
      </c>
      <c r="G7" s="108"/>
      <c r="H7" s="108"/>
      <c r="I7" s="108"/>
      <c r="K7" s="77">
        <v>4</v>
      </c>
      <c r="L7" s="112">
        <v>17.5</v>
      </c>
      <c r="M7" s="109"/>
      <c r="N7" s="87" t="s">
        <v>10</v>
      </c>
      <c r="O7" s="108">
        <f>MAX(L7:L13)</f>
        <v>19.399999999999999</v>
      </c>
    </row>
    <row r="8" spans="2:15" x14ac:dyDescent="0.2">
      <c r="B8" s="77">
        <v>5</v>
      </c>
      <c r="C8" s="103">
        <v>10.050000000000001</v>
      </c>
      <c r="D8" s="109"/>
      <c r="E8" s="87" t="s">
        <v>11</v>
      </c>
      <c r="F8" s="108">
        <f>MIN(C7:C13)</f>
        <v>10.050000000000001</v>
      </c>
      <c r="G8" s="108"/>
      <c r="H8" s="108"/>
      <c r="I8" s="108"/>
      <c r="K8" s="77">
        <v>5</v>
      </c>
      <c r="L8" s="110">
        <v>19</v>
      </c>
      <c r="M8" s="109"/>
      <c r="N8" s="87" t="s">
        <v>11</v>
      </c>
      <c r="O8" s="108">
        <f>MIN(L7:L13)</f>
        <v>15.9</v>
      </c>
    </row>
    <row r="9" spans="2:15" ht="13.5" thickBot="1" x14ac:dyDescent="0.25">
      <c r="B9" s="77">
        <v>7</v>
      </c>
      <c r="C9" s="103">
        <v>10.36</v>
      </c>
      <c r="D9" s="109"/>
      <c r="E9" s="89" t="s">
        <v>12</v>
      </c>
      <c r="F9" s="111">
        <f>F7-F8</f>
        <v>0.59999999999999964</v>
      </c>
      <c r="G9" s="108"/>
      <c r="H9" s="108"/>
      <c r="I9" s="108"/>
      <c r="K9" s="77">
        <v>7</v>
      </c>
      <c r="L9" s="110">
        <v>19</v>
      </c>
      <c r="M9" s="109"/>
      <c r="N9" s="89" t="s">
        <v>12</v>
      </c>
      <c r="O9" s="111">
        <f>O7-O8</f>
        <v>3.4999999999999982</v>
      </c>
    </row>
    <row r="10" spans="2:15" x14ac:dyDescent="0.2">
      <c r="B10" s="77">
        <v>14</v>
      </c>
      <c r="C10" s="103">
        <v>10.31</v>
      </c>
      <c r="D10" s="109"/>
      <c r="E10" s="87"/>
      <c r="F10" s="108"/>
      <c r="G10" s="108"/>
      <c r="H10" s="108"/>
      <c r="I10" s="108"/>
      <c r="K10" s="77">
        <v>14</v>
      </c>
      <c r="L10" s="110">
        <v>18.600000000000001</v>
      </c>
      <c r="M10" s="109"/>
      <c r="N10" s="87"/>
      <c r="O10" s="108"/>
    </row>
    <row r="11" spans="2:15" x14ac:dyDescent="0.2">
      <c r="B11" s="77">
        <v>15</v>
      </c>
      <c r="C11" s="103">
        <v>10.35</v>
      </c>
      <c r="D11" s="109"/>
      <c r="E11" s="87"/>
      <c r="F11" s="108"/>
      <c r="G11" s="108"/>
      <c r="H11" s="108"/>
      <c r="I11" s="108"/>
      <c r="K11" s="77">
        <v>15</v>
      </c>
      <c r="L11" s="110">
        <v>17.5</v>
      </c>
      <c r="M11" s="109"/>
      <c r="N11" s="87"/>
      <c r="O11" s="108"/>
    </row>
    <row r="12" spans="2:15" x14ac:dyDescent="0.2">
      <c r="B12" s="77">
        <v>22</v>
      </c>
      <c r="C12" s="103">
        <v>10.25</v>
      </c>
      <c r="D12" s="109"/>
      <c r="E12" s="87"/>
      <c r="F12" s="108"/>
      <c r="G12" s="108"/>
      <c r="H12" s="108"/>
      <c r="I12" s="108"/>
      <c r="K12" s="77">
        <v>22</v>
      </c>
      <c r="L12" s="110">
        <v>19.399999999999999</v>
      </c>
      <c r="M12" s="109"/>
      <c r="N12" s="87"/>
      <c r="O12" s="108"/>
    </row>
    <row r="13" spans="2:15" ht="13.5" thickBot="1" x14ac:dyDescent="0.25">
      <c r="B13" s="77">
        <v>29</v>
      </c>
      <c r="C13" s="103">
        <v>10.65</v>
      </c>
      <c r="D13" s="109"/>
      <c r="E13" s="87"/>
      <c r="F13" s="108"/>
      <c r="G13" s="108"/>
      <c r="H13" s="108"/>
      <c r="I13" s="108"/>
      <c r="K13" s="77">
        <v>29</v>
      </c>
      <c r="L13" s="110">
        <v>15.9</v>
      </c>
      <c r="M13" s="109"/>
      <c r="N13" s="87"/>
      <c r="O13" s="108"/>
    </row>
    <row r="14" spans="2:15" ht="13.5" thickBot="1" x14ac:dyDescent="0.25">
      <c r="B14" s="75" t="s">
        <v>0</v>
      </c>
      <c r="C14" s="107">
        <f>COUNTIF(C7:C13,"&gt;0")</f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10.327142857142858</v>
      </c>
      <c r="D15" s="102"/>
      <c r="K15" s="73" t="s">
        <v>1</v>
      </c>
      <c r="L15" s="104">
        <f>AVERAGE(L7:L13)</f>
        <v>18.12857142857143</v>
      </c>
      <c r="M15" s="102"/>
    </row>
    <row r="16" spans="2:15" x14ac:dyDescent="0.2">
      <c r="B16" s="71" t="s">
        <v>2</v>
      </c>
      <c r="C16" s="103">
        <f>STDEV(C7:C13)</f>
        <v>0.17745556117089187</v>
      </c>
      <c r="D16" s="102"/>
      <c r="K16" s="71" t="s">
        <v>2</v>
      </c>
      <c r="L16" s="103">
        <f>STDEV(L7:L13)</f>
        <v>1.232496498594466</v>
      </c>
      <c r="M16" s="102"/>
    </row>
    <row r="17" spans="2:15" ht="13.5" thickBot="1" x14ac:dyDescent="0.25">
      <c r="B17" s="69" t="s">
        <v>3</v>
      </c>
      <c r="C17" s="101">
        <f>CONFIDENCE(0.05,C16,C14)</f>
        <v>0.13145850378936141</v>
      </c>
      <c r="D17" s="99"/>
      <c r="K17" s="69" t="s">
        <v>3</v>
      </c>
      <c r="L17" s="100">
        <f>CONFIDENCE(0.05,L16,L14)</f>
        <v>0.91302940613298667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207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7</v>
      </c>
      <c r="C22" s="91" t="s">
        <v>180</v>
      </c>
      <c r="D22" s="115"/>
      <c r="E22" s="90" t="s">
        <v>1</v>
      </c>
      <c r="F22" s="113">
        <f>C32</f>
        <v>10.528333333333334</v>
      </c>
      <c r="G22" s="113"/>
      <c r="H22" s="113"/>
      <c r="I22" s="113"/>
      <c r="K22" s="116" t="s">
        <v>16</v>
      </c>
      <c r="L22" s="91" t="s">
        <v>180</v>
      </c>
      <c r="M22" s="115"/>
      <c r="N22" s="90" t="s">
        <v>1</v>
      </c>
      <c r="O22" s="113">
        <f>L32</f>
        <v>15.683333333333332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0.28833429672286115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0.89312186551817574</v>
      </c>
    </row>
    <row r="24" spans="2:15" ht="13.5" thickBot="1" x14ac:dyDescent="0.25">
      <c r="B24" s="181"/>
      <c r="C24" s="200"/>
      <c r="D24" s="105"/>
      <c r="E24" s="87" t="s">
        <v>3</v>
      </c>
      <c r="F24" s="113">
        <f>C34</f>
        <v>0.23071124863841341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0.71463319876240772</v>
      </c>
    </row>
    <row r="25" spans="2:15" x14ac:dyDescent="0.2">
      <c r="B25" s="77">
        <v>5</v>
      </c>
      <c r="C25" s="103">
        <v>10.46</v>
      </c>
      <c r="D25" s="109"/>
      <c r="E25" s="87" t="s">
        <v>10</v>
      </c>
      <c r="F25" s="108">
        <f>MAX(C25:C30)</f>
        <v>10.81</v>
      </c>
      <c r="G25" s="108"/>
      <c r="H25" s="108"/>
      <c r="I25" s="108"/>
      <c r="K25" s="77">
        <v>5</v>
      </c>
      <c r="L25" s="110">
        <v>15.5</v>
      </c>
      <c r="M25" s="109"/>
      <c r="N25" s="87" t="s">
        <v>10</v>
      </c>
      <c r="O25" s="108">
        <f>MAX(L25:L30)</f>
        <v>16.7</v>
      </c>
    </row>
    <row r="26" spans="2:15" x14ac:dyDescent="0.2">
      <c r="B26" s="77">
        <v>8</v>
      </c>
      <c r="C26" s="103">
        <v>10.7</v>
      </c>
      <c r="D26" s="109"/>
      <c r="E26" s="87" t="s">
        <v>11</v>
      </c>
      <c r="F26" s="108">
        <f>MIN(C25:C30)</f>
        <v>10.119999999999999</v>
      </c>
      <c r="G26" s="108"/>
      <c r="H26" s="108"/>
      <c r="I26" s="108"/>
      <c r="K26" s="77">
        <v>8</v>
      </c>
      <c r="L26" s="110">
        <v>16.2</v>
      </c>
      <c r="M26" s="109"/>
      <c r="N26" s="87" t="s">
        <v>11</v>
      </c>
      <c r="O26" s="108">
        <f>MIN(L25:L30)</f>
        <v>14.6</v>
      </c>
    </row>
    <row r="27" spans="2:15" ht="13.5" thickBot="1" x14ac:dyDescent="0.25">
      <c r="B27" s="77">
        <v>12</v>
      </c>
      <c r="C27" s="103">
        <v>10.8</v>
      </c>
      <c r="D27" s="109"/>
      <c r="E27" s="89" t="s">
        <v>12</v>
      </c>
      <c r="F27" s="111">
        <f>F25-F26</f>
        <v>0.69000000000000128</v>
      </c>
      <c r="G27" s="108"/>
      <c r="H27" s="108"/>
      <c r="I27" s="108"/>
      <c r="K27" s="77">
        <v>12</v>
      </c>
      <c r="L27" s="110">
        <v>14.7</v>
      </c>
      <c r="M27" s="109"/>
      <c r="N27" s="89" t="s">
        <v>12</v>
      </c>
      <c r="O27" s="111">
        <f>O25-O26</f>
        <v>2.0999999999999996</v>
      </c>
    </row>
    <row r="28" spans="2:15" x14ac:dyDescent="0.2">
      <c r="B28" s="77">
        <v>15</v>
      </c>
      <c r="C28" s="103">
        <v>10.81</v>
      </c>
      <c r="D28" s="109"/>
      <c r="E28" s="87"/>
      <c r="F28" s="108"/>
      <c r="G28" s="108"/>
      <c r="H28" s="108"/>
      <c r="I28" s="108"/>
      <c r="K28" s="77">
        <v>15</v>
      </c>
      <c r="L28" s="110">
        <v>14.6</v>
      </c>
      <c r="M28" s="109"/>
      <c r="N28" s="87"/>
      <c r="O28" s="108"/>
    </row>
    <row r="29" spans="2:15" x14ac:dyDescent="0.2">
      <c r="B29" s="77">
        <v>18</v>
      </c>
      <c r="C29" s="103">
        <v>10.28</v>
      </c>
      <c r="D29" s="109"/>
      <c r="E29" s="87"/>
      <c r="F29" s="108"/>
      <c r="G29" s="108"/>
      <c r="H29" s="108"/>
      <c r="I29" s="108"/>
      <c r="K29" s="77">
        <v>18</v>
      </c>
      <c r="L29" s="110">
        <v>16.7</v>
      </c>
      <c r="M29" s="109"/>
      <c r="N29" s="87"/>
      <c r="O29" s="108"/>
    </row>
    <row r="30" spans="2:15" ht="13.5" thickBot="1" x14ac:dyDescent="0.25">
      <c r="B30" s="77">
        <v>24</v>
      </c>
      <c r="C30" s="103">
        <v>10.119999999999999</v>
      </c>
      <c r="D30" s="109"/>
      <c r="E30" s="87"/>
      <c r="F30" s="108"/>
      <c r="G30" s="108"/>
      <c r="H30" s="108"/>
      <c r="I30" s="108"/>
      <c r="K30" s="77">
        <v>24</v>
      </c>
      <c r="L30" s="110">
        <v>16.399999999999999</v>
      </c>
      <c r="M30" s="109"/>
      <c r="N30" s="87"/>
      <c r="O30" s="108"/>
    </row>
    <row r="31" spans="2:15" ht="13.5" thickBot="1" x14ac:dyDescent="0.25">
      <c r="B31" s="75" t="s">
        <v>0</v>
      </c>
      <c r="C31" s="107">
        <f>COUNTIF(C25:C30,"&gt;0")</f>
        <v>6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10.528333333333334</v>
      </c>
      <c r="D32" s="102"/>
      <c r="K32" s="73" t="s">
        <v>1</v>
      </c>
      <c r="L32" s="104">
        <f>AVERAGE(L25:L30)</f>
        <v>15.683333333333332</v>
      </c>
      <c r="M32" s="102"/>
    </row>
    <row r="33" spans="2:15" x14ac:dyDescent="0.2">
      <c r="B33" s="71" t="s">
        <v>2</v>
      </c>
      <c r="C33" s="103">
        <f>STDEV(C25:C30)</f>
        <v>0.28833429672286115</v>
      </c>
      <c r="D33" s="102"/>
      <c r="K33" s="71" t="s">
        <v>2</v>
      </c>
      <c r="L33" s="103">
        <f>STDEV(L25:L30)</f>
        <v>0.89312186551817574</v>
      </c>
      <c r="M33" s="102"/>
    </row>
    <row r="34" spans="2:15" ht="13.5" thickBot="1" x14ac:dyDescent="0.25">
      <c r="B34" s="69" t="s">
        <v>3</v>
      </c>
      <c r="C34" s="101">
        <f>CONFIDENCE(0.05,C33,C31)</f>
        <v>0.23071124863841341</v>
      </c>
      <c r="D34" s="99"/>
      <c r="K34" s="69" t="s">
        <v>3</v>
      </c>
      <c r="L34" s="100">
        <f>CONFIDENCE(0.05,L33,L31)</f>
        <v>0.71463319876240772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205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7</v>
      </c>
      <c r="C39" s="91" t="s">
        <v>179</v>
      </c>
      <c r="D39" s="115"/>
      <c r="E39" s="90" t="s">
        <v>1</v>
      </c>
      <c r="F39" s="113">
        <f>C51</f>
        <v>10.241250000000001</v>
      </c>
      <c r="G39" s="113"/>
      <c r="H39" s="113"/>
      <c r="I39" s="113"/>
      <c r="K39" s="116" t="s">
        <v>16</v>
      </c>
      <c r="L39" s="91" t="s">
        <v>179</v>
      </c>
      <c r="M39" s="115"/>
      <c r="N39" s="90" t="s">
        <v>1</v>
      </c>
      <c r="O39" s="113">
        <f>L51</f>
        <v>15.537499999999998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0.16719855604297881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1.1236897131453025</v>
      </c>
    </row>
    <row r="41" spans="2:15" ht="13.5" thickBot="1" x14ac:dyDescent="0.25">
      <c r="B41" s="181"/>
      <c r="C41" s="200"/>
      <c r="D41" s="105"/>
      <c r="E41" s="87" t="s">
        <v>3</v>
      </c>
      <c r="F41" s="113">
        <f>C53</f>
        <v>0.1158605591228541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0.77866293541523335</v>
      </c>
    </row>
    <row r="42" spans="2:15" x14ac:dyDescent="0.2">
      <c r="B42" s="77">
        <v>8</v>
      </c>
      <c r="C42" s="103">
        <v>10.130000000000001</v>
      </c>
      <c r="D42" s="109"/>
      <c r="E42" s="87" t="s">
        <v>10</v>
      </c>
      <c r="F42" s="108">
        <f>MAX(C42:C49)</f>
        <v>10.44</v>
      </c>
      <c r="G42" s="108"/>
      <c r="H42" s="108"/>
      <c r="I42" s="108"/>
      <c r="K42" s="77">
        <v>8</v>
      </c>
      <c r="L42" s="110">
        <v>14.9</v>
      </c>
      <c r="M42" s="109"/>
      <c r="N42" s="87" t="s">
        <v>10</v>
      </c>
      <c r="O42" s="108">
        <f>MAX(L42:L49)</f>
        <v>16.8</v>
      </c>
    </row>
    <row r="43" spans="2:15" x14ac:dyDescent="0.2">
      <c r="B43" s="77">
        <v>15</v>
      </c>
      <c r="C43" s="103">
        <v>10.050000000000001</v>
      </c>
      <c r="D43" s="109"/>
      <c r="E43" s="87" t="s">
        <v>11</v>
      </c>
      <c r="F43" s="108">
        <f>MIN(C42:C49)</f>
        <v>10.029999999999999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13.6</v>
      </c>
    </row>
    <row r="44" spans="2:15" ht="13.5" thickBot="1" x14ac:dyDescent="0.25">
      <c r="B44" s="77">
        <v>16</v>
      </c>
      <c r="C44" s="103">
        <v>10.029999999999999</v>
      </c>
      <c r="D44" s="109"/>
      <c r="E44" s="89" t="s">
        <v>12</v>
      </c>
      <c r="F44" s="111">
        <f>F42-F43</f>
        <v>0.41000000000000014</v>
      </c>
      <c r="G44" s="108"/>
      <c r="H44" s="108"/>
      <c r="I44" s="108"/>
      <c r="K44" s="77">
        <v>16</v>
      </c>
      <c r="L44" s="110">
        <v>14.6</v>
      </c>
      <c r="M44" s="109"/>
      <c r="N44" s="89" t="s">
        <v>12</v>
      </c>
      <c r="O44" s="111">
        <f>O42-O43</f>
        <v>3.2000000000000011</v>
      </c>
    </row>
    <row r="45" spans="2:15" x14ac:dyDescent="0.2">
      <c r="B45" s="77">
        <v>19</v>
      </c>
      <c r="C45" s="103">
        <v>10.17</v>
      </c>
      <c r="D45" s="109"/>
      <c r="E45" s="87"/>
      <c r="F45" s="108"/>
      <c r="G45" s="108"/>
      <c r="H45" s="108"/>
      <c r="I45" s="108"/>
      <c r="K45" s="77">
        <v>19</v>
      </c>
      <c r="L45" s="110">
        <v>16.3</v>
      </c>
      <c r="M45" s="109"/>
      <c r="N45" s="87"/>
      <c r="O45" s="108"/>
    </row>
    <row r="46" spans="2:15" x14ac:dyDescent="0.2">
      <c r="B46" s="77">
        <v>20</v>
      </c>
      <c r="C46" s="103">
        <v>10.39</v>
      </c>
      <c r="D46" s="109"/>
      <c r="E46" s="87"/>
      <c r="F46" s="108"/>
      <c r="G46" s="108"/>
      <c r="H46" s="108"/>
      <c r="I46" s="108"/>
      <c r="K46" s="77">
        <v>20</v>
      </c>
      <c r="L46" s="110">
        <v>16.600000000000001</v>
      </c>
      <c r="M46" s="109"/>
      <c r="N46" s="87"/>
      <c r="O46" s="108"/>
    </row>
    <row r="47" spans="2:15" x14ac:dyDescent="0.2">
      <c r="B47" s="77">
        <v>22</v>
      </c>
      <c r="C47" s="103">
        <v>10.3</v>
      </c>
      <c r="D47" s="109"/>
      <c r="E47" s="87"/>
      <c r="F47" s="108"/>
      <c r="G47" s="108"/>
      <c r="H47" s="108"/>
      <c r="I47" s="108"/>
      <c r="K47" s="77">
        <v>22</v>
      </c>
      <c r="L47" s="110">
        <v>16.8</v>
      </c>
      <c r="M47" s="109"/>
      <c r="N47" s="87"/>
      <c r="O47" s="108"/>
    </row>
    <row r="48" spans="2:15" x14ac:dyDescent="0.2">
      <c r="B48" s="77">
        <v>26</v>
      </c>
      <c r="C48" s="103">
        <v>10.44</v>
      </c>
      <c r="D48" s="109"/>
      <c r="E48" s="87"/>
      <c r="F48" s="108"/>
      <c r="G48" s="108"/>
      <c r="H48" s="108"/>
      <c r="I48" s="108"/>
      <c r="K48" s="77">
        <v>26</v>
      </c>
      <c r="L48" s="110">
        <v>13.6</v>
      </c>
      <c r="M48" s="109"/>
      <c r="N48" s="87"/>
      <c r="O48" s="108"/>
    </row>
    <row r="49" spans="2:15" ht="13.5" thickBot="1" x14ac:dyDescent="0.25">
      <c r="B49" s="77">
        <v>28</v>
      </c>
      <c r="C49" s="103">
        <v>10.42</v>
      </c>
      <c r="D49" s="109"/>
      <c r="E49" s="87"/>
      <c r="F49" s="108"/>
      <c r="G49" s="108"/>
      <c r="H49" s="108"/>
      <c r="I49" s="108"/>
      <c r="K49" s="77">
        <v>28</v>
      </c>
      <c r="L49" s="110">
        <v>15.3</v>
      </c>
      <c r="M49" s="109"/>
      <c r="N49" s="87"/>
      <c r="O49" s="108"/>
    </row>
    <row r="50" spans="2:15" ht="13.5" thickBot="1" x14ac:dyDescent="0.25">
      <c r="B50" s="75" t="s">
        <v>0</v>
      </c>
      <c r="C50" s="107">
        <f>COUNTIF(C42:C49,"&gt;0")</f>
        <v>8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10.241250000000001</v>
      </c>
      <c r="D51" s="102"/>
      <c r="K51" s="73" t="s">
        <v>1</v>
      </c>
      <c r="L51" s="104">
        <f>AVERAGE(L42:L49)</f>
        <v>15.537499999999998</v>
      </c>
      <c r="M51" s="102"/>
    </row>
    <row r="52" spans="2:15" x14ac:dyDescent="0.2">
      <c r="B52" s="71" t="s">
        <v>2</v>
      </c>
      <c r="C52" s="103">
        <f>STDEV(C42:C49)</f>
        <v>0.16719855604297881</v>
      </c>
      <c r="D52" s="102"/>
      <c r="K52" s="71" t="s">
        <v>2</v>
      </c>
      <c r="L52" s="103">
        <f>STDEV(L42:L49)</f>
        <v>1.1236897131453025</v>
      </c>
      <c r="M52" s="102"/>
    </row>
    <row r="53" spans="2:15" ht="13.5" thickBot="1" x14ac:dyDescent="0.25">
      <c r="B53" s="69" t="s">
        <v>3</v>
      </c>
      <c r="C53" s="101">
        <f>CONFIDENCE(0.05,C52,C50)</f>
        <v>0.1158605591228541</v>
      </c>
      <c r="D53" s="99"/>
      <c r="K53" s="69" t="s">
        <v>3</v>
      </c>
      <c r="L53" s="100">
        <f>CONFIDENCE(0.05,L52,L50)</f>
        <v>0.77866293541523335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203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7</v>
      </c>
      <c r="C58" s="91" t="s">
        <v>178</v>
      </c>
      <c r="D58" s="115"/>
      <c r="E58" s="90" t="s">
        <v>1</v>
      </c>
      <c r="F58" s="113">
        <f>C70</f>
        <v>10.123750000000001</v>
      </c>
      <c r="G58" s="113"/>
      <c r="H58" s="113"/>
      <c r="I58" s="113"/>
      <c r="K58" s="116" t="s">
        <v>16</v>
      </c>
      <c r="L58" s="91" t="s">
        <v>178</v>
      </c>
      <c r="M58" s="115"/>
      <c r="N58" s="90" t="s">
        <v>1</v>
      </c>
      <c r="O58" s="113">
        <f>L70</f>
        <v>19.5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0.43925057931500955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1.6707568857941513</v>
      </c>
    </row>
    <row r="60" spans="2:15" ht="13.5" thickBot="1" x14ac:dyDescent="0.25">
      <c r="B60" s="181"/>
      <c r="C60" s="200"/>
      <c r="D60" s="105"/>
      <c r="E60" s="87" t="s">
        <v>3</v>
      </c>
      <c r="F60" s="113">
        <f>C72</f>
        <v>0.30437952886024155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1.1577541787903358</v>
      </c>
    </row>
    <row r="61" spans="2:15" x14ac:dyDescent="0.2">
      <c r="B61" s="77">
        <v>6</v>
      </c>
      <c r="C61" s="103">
        <v>10.7</v>
      </c>
      <c r="D61" s="109"/>
      <c r="E61" s="87" t="s">
        <v>10</v>
      </c>
      <c r="F61" s="108">
        <f>MAX(C61:C68)</f>
        <v>10.7</v>
      </c>
      <c r="G61" s="108"/>
      <c r="H61" s="108"/>
      <c r="I61" s="108"/>
      <c r="K61" s="77">
        <v>6</v>
      </c>
      <c r="L61" s="110">
        <v>15.9</v>
      </c>
      <c r="M61" s="109"/>
      <c r="N61" s="87" t="s">
        <v>10</v>
      </c>
      <c r="O61" s="108">
        <f>MAX(L61:L68)</f>
        <v>21.5</v>
      </c>
    </row>
    <row r="62" spans="2:15" x14ac:dyDescent="0.2">
      <c r="B62" s="77">
        <v>19</v>
      </c>
      <c r="C62" s="103">
        <v>10.49</v>
      </c>
      <c r="D62" s="109"/>
      <c r="E62" s="87" t="s">
        <v>11</v>
      </c>
      <c r="F62" s="108">
        <f>MIN(C61:C68)</f>
        <v>9.6199999999999992</v>
      </c>
      <c r="G62" s="108"/>
      <c r="H62" s="108"/>
      <c r="I62" s="108"/>
      <c r="K62" s="77">
        <v>19</v>
      </c>
      <c r="L62" s="110">
        <v>20</v>
      </c>
      <c r="M62" s="109"/>
      <c r="N62" s="87" t="s">
        <v>11</v>
      </c>
      <c r="O62" s="108">
        <f>MIN(L61:L68)</f>
        <v>15.9</v>
      </c>
    </row>
    <row r="63" spans="2:15" ht="13.5" thickBot="1" x14ac:dyDescent="0.25">
      <c r="B63" s="77">
        <v>21</v>
      </c>
      <c r="C63" s="103">
        <v>10.46</v>
      </c>
      <c r="D63" s="109"/>
      <c r="E63" s="89" t="s">
        <v>12</v>
      </c>
      <c r="F63" s="111">
        <f>F61-F62</f>
        <v>1.08</v>
      </c>
      <c r="G63" s="108"/>
      <c r="H63" s="108"/>
      <c r="I63" s="108"/>
      <c r="K63" s="77">
        <v>21</v>
      </c>
      <c r="L63" s="110">
        <v>19.899999999999999</v>
      </c>
      <c r="M63" s="109"/>
      <c r="N63" s="89" t="s">
        <v>12</v>
      </c>
      <c r="O63" s="111">
        <f>O61-O62</f>
        <v>5.6</v>
      </c>
    </row>
    <row r="64" spans="2:15" x14ac:dyDescent="0.2">
      <c r="B64" s="77">
        <v>22</v>
      </c>
      <c r="C64" s="103">
        <v>10.4</v>
      </c>
      <c r="D64" s="109"/>
      <c r="E64" s="87"/>
      <c r="F64" s="108"/>
      <c r="G64" s="108"/>
      <c r="H64" s="108"/>
      <c r="I64" s="108"/>
      <c r="K64" s="77">
        <v>22</v>
      </c>
      <c r="L64" s="110">
        <v>19.7</v>
      </c>
      <c r="M64" s="109"/>
      <c r="N64" s="87"/>
      <c r="O64" s="108"/>
    </row>
    <row r="65" spans="2:15" x14ac:dyDescent="0.2">
      <c r="B65" s="77">
        <v>23</v>
      </c>
      <c r="C65" s="103">
        <v>9.99</v>
      </c>
      <c r="D65" s="109"/>
      <c r="E65" s="87"/>
      <c r="F65" s="108"/>
      <c r="G65" s="108"/>
      <c r="H65" s="108"/>
      <c r="I65" s="108"/>
      <c r="K65" s="77">
        <v>23</v>
      </c>
      <c r="L65" s="110">
        <v>21.5</v>
      </c>
      <c r="M65" s="109"/>
      <c r="N65" s="87"/>
      <c r="O65" s="108"/>
    </row>
    <row r="66" spans="2:15" x14ac:dyDescent="0.2">
      <c r="B66" s="77">
        <v>26</v>
      </c>
      <c r="C66" s="103">
        <v>9.6300000000000008</v>
      </c>
      <c r="D66" s="109"/>
      <c r="E66" s="87"/>
      <c r="F66" s="108"/>
      <c r="G66" s="108"/>
      <c r="H66" s="108"/>
      <c r="I66" s="108"/>
      <c r="K66" s="77">
        <v>26</v>
      </c>
      <c r="L66" s="110">
        <v>20.2</v>
      </c>
      <c r="M66" s="109"/>
      <c r="N66" s="87"/>
      <c r="O66" s="108"/>
    </row>
    <row r="67" spans="2:15" x14ac:dyDescent="0.2">
      <c r="B67" s="77">
        <v>27</v>
      </c>
      <c r="C67" s="103">
        <v>9.6199999999999992</v>
      </c>
      <c r="D67" s="109"/>
      <c r="E67" s="87"/>
      <c r="F67" s="108"/>
      <c r="G67" s="108"/>
      <c r="H67" s="108"/>
      <c r="I67" s="108"/>
      <c r="K67" s="77">
        <v>27</v>
      </c>
      <c r="L67" s="110">
        <v>20.3</v>
      </c>
      <c r="M67" s="109"/>
      <c r="N67" s="87"/>
      <c r="O67" s="108"/>
    </row>
    <row r="68" spans="2:15" ht="13.5" thickBot="1" x14ac:dyDescent="0.25">
      <c r="B68" s="77">
        <v>28</v>
      </c>
      <c r="C68" s="103">
        <v>9.6999999999999993</v>
      </c>
      <c r="D68" s="109"/>
      <c r="E68" s="87"/>
      <c r="F68" s="108"/>
      <c r="G68" s="108"/>
      <c r="H68" s="108"/>
      <c r="I68" s="108"/>
      <c r="K68" s="77">
        <v>28</v>
      </c>
      <c r="L68" s="110">
        <v>18.5</v>
      </c>
      <c r="M68" s="109"/>
      <c r="N68" s="87"/>
      <c r="O68" s="108"/>
    </row>
    <row r="69" spans="2:15" ht="13.5" thickBot="1" x14ac:dyDescent="0.25">
      <c r="B69" s="75" t="s">
        <v>0</v>
      </c>
      <c r="C69" s="107">
        <f>COUNTIF(C61:C68,"&gt;0")</f>
        <v>8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10.123750000000001</v>
      </c>
      <c r="D70" s="102"/>
      <c r="K70" s="73" t="s">
        <v>1</v>
      </c>
      <c r="L70" s="104">
        <f>AVERAGE(L61:L68)</f>
        <v>19.5</v>
      </c>
      <c r="M70" s="102"/>
    </row>
    <row r="71" spans="2:15" x14ac:dyDescent="0.2">
      <c r="B71" s="71" t="s">
        <v>2</v>
      </c>
      <c r="C71" s="103">
        <f>STDEV(C61:C68)</f>
        <v>0.43925057931500955</v>
      </c>
      <c r="D71" s="102"/>
      <c r="K71" s="71" t="s">
        <v>2</v>
      </c>
      <c r="L71" s="103">
        <f>STDEV(L61:L68)</f>
        <v>1.6707568857941513</v>
      </c>
      <c r="M71" s="102"/>
    </row>
    <row r="72" spans="2:15" ht="13.5" thickBot="1" x14ac:dyDescent="0.25">
      <c r="B72" s="69" t="s">
        <v>3</v>
      </c>
      <c r="C72" s="101">
        <f>CONFIDENCE(0.05,C71,C69)</f>
        <v>0.30437952886024155</v>
      </c>
      <c r="D72" s="99"/>
      <c r="K72" s="69" t="s">
        <v>3</v>
      </c>
      <c r="L72" s="100">
        <f>CONFIDENCE(0.05,L71,L69)</f>
        <v>1.1577541787903358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201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7</v>
      </c>
      <c r="C77" s="91" t="s">
        <v>177</v>
      </c>
      <c r="D77" s="115"/>
      <c r="E77" s="90" t="s">
        <v>1</v>
      </c>
      <c r="F77" s="113">
        <f>C95</f>
        <v>9.7628571428571433</v>
      </c>
      <c r="G77" s="113"/>
      <c r="H77" s="113"/>
      <c r="I77" s="113"/>
      <c r="K77" s="116" t="s">
        <v>16</v>
      </c>
      <c r="L77" s="91" t="s">
        <v>177</v>
      </c>
      <c r="M77" s="115"/>
      <c r="N77" s="90" t="s">
        <v>1</v>
      </c>
      <c r="O77" s="113">
        <f>L95</f>
        <v>17.892857142857142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>
        <f>C96</f>
        <v>0.15389449789877607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1.5279268436546429</v>
      </c>
    </row>
    <row r="79" spans="2:15" ht="13.5" thickBot="1" x14ac:dyDescent="0.25">
      <c r="B79" s="181"/>
      <c r="C79" s="200"/>
      <c r="D79" s="105"/>
      <c r="E79" s="87" t="s">
        <v>3</v>
      </c>
      <c r="F79" s="113">
        <f>C97</f>
        <v>8.0613386561440237E-2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0.80036231942579794</v>
      </c>
    </row>
    <row r="80" spans="2:15" x14ac:dyDescent="0.2">
      <c r="B80" s="77">
        <v>3</v>
      </c>
      <c r="C80" s="103">
        <v>9.4600000000000009</v>
      </c>
      <c r="D80" s="109"/>
      <c r="E80" s="87" t="s">
        <v>10</v>
      </c>
      <c r="F80" s="108">
        <f>MAX(C80:C93)</f>
        <v>9.93</v>
      </c>
      <c r="G80" s="108"/>
      <c r="H80" s="108"/>
      <c r="I80" s="108"/>
      <c r="K80" s="77">
        <v>3</v>
      </c>
      <c r="L80" s="110">
        <v>17</v>
      </c>
      <c r="M80" s="109"/>
      <c r="N80" s="87" t="s">
        <v>10</v>
      </c>
      <c r="O80" s="108">
        <f>MAX(L80:L93)</f>
        <v>21.2</v>
      </c>
    </row>
    <row r="81" spans="2:15" x14ac:dyDescent="0.2">
      <c r="B81" s="77">
        <v>4</v>
      </c>
      <c r="C81" s="103">
        <v>9.75</v>
      </c>
      <c r="D81" s="109"/>
      <c r="E81" s="87" t="s">
        <v>11</v>
      </c>
      <c r="F81" s="108">
        <f>MIN(C80:C93)</f>
        <v>9.4600000000000009</v>
      </c>
      <c r="G81" s="108"/>
      <c r="H81" s="108"/>
      <c r="I81" s="108"/>
      <c r="K81" s="77">
        <v>4</v>
      </c>
      <c r="L81" s="110">
        <v>16.399999999999999</v>
      </c>
      <c r="M81" s="109"/>
      <c r="N81" s="87" t="s">
        <v>11</v>
      </c>
      <c r="O81" s="108">
        <f>MIN(L80:L93)</f>
        <v>16.399999999999999</v>
      </c>
    </row>
    <row r="82" spans="2:15" ht="13.5" thickBot="1" x14ac:dyDescent="0.25">
      <c r="B82" s="77">
        <v>5</v>
      </c>
      <c r="C82" s="103">
        <v>9.86</v>
      </c>
      <c r="D82" s="109"/>
      <c r="E82" s="89" t="s">
        <v>12</v>
      </c>
      <c r="F82" s="111">
        <f>F80-F81</f>
        <v>0.46999999999999886</v>
      </c>
      <c r="G82" s="108"/>
      <c r="H82" s="108"/>
      <c r="I82" s="108"/>
      <c r="K82" s="77">
        <v>5</v>
      </c>
      <c r="L82" s="110">
        <v>16.899999999999999</v>
      </c>
      <c r="M82" s="109"/>
      <c r="N82" s="89" t="s">
        <v>12</v>
      </c>
      <c r="O82" s="111">
        <f>O80-O81</f>
        <v>4.8000000000000007</v>
      </c>
    </row>
    <row r="83" spans="2:15" x14ac:dyDescent="0.2">
      <c r="B83" s="77">
        <v>9</v>
      </c>
      <c r="C83" s="103">
        <v>9.84</v>
      </c>
      <c r="D83" s="109"/>
      <c r="E83" s="87"/>
      <c r="F83" s="108"/>
      <c r="G83" s="108"/>
      <c r="H83" s="108"/>
      <c r="I83" s="108"/>
      <c r="K83" s="77">
        <v>9</v>
      </c>
      <c r="L83" s="110">
        <v>16.600000000000001</v>
      </c>
      <c r="M83" s="109"/>
      <c r="N83" s="87"/>
      <c r="O83" s="108"/>
    </row>
    <row r="84" spans="2:15" x14ac:dyDescent="0.2">
      <c r="B84" s="77">
        <v>10</v>
      </c>
      <c r="C84" s="103">
        <v>9.75</v>
      </c>
      <c r="D84" s="109"/>
      <c r="E84" s="87"/>
      <c r="F84" s="108"/>
      <c r="G84" s="108"/>
      <c r="H84" s="108"/>
      <c r="I84" s="108"/>
      <c r="K84" s="77">
        <v>10</v>
      </c>
      <c r="L84" s="110">
        <v>18.2</v>
      </c>
      <c r="M84" s="109"/>
      <c r="N84" s="87"/>
      <c r="O84" s="108"/>
    </row>
    <row r="85" spans="2:15" x14ac:dyDescent="0.2">
      <c r="B85" s="77">
        <v>11</v>
      </c>
      <c r="C85" s="103">
        <v>9.74</v>
      </c>
      <c r="D85" s="109"/>
      <c r="E85" s="87"/>
      <c r="F85" s="108"/>
      <c r="G85" s="108"/>
      <c r="H85" s="108"/>
      <c r="I85" s="108"/>
      <c r="K85" s="77">
        <v>11</v>
      </c>
      <c r="L85" s="110">
        <v>19.399999999999999</v>
      </c>
      <c r="M85" s="109"/>
      <c r="N85" s="87"/>
      <c r="O85" s="108"/>
    </row>
    <row r="86" spans="2:15" x14ac:dyDescent="0.2">
      <c r="B86" s="77">
        <v>12</v>
      </c>
      <c r="C86" s="103">
        <v>9.75</v>
      </c>
      <c r="D86" s="109"/>
      <c r="E86" s="87"/>
      <c r="F86" s="108"/>
      <c r="G86" s="108"/>
      <c r="H86" s="108"/>
      <c r="I86" s="108"/>
      <c r="K86" s="77">
        <v>12</v>
      </c>
      <c r="L86" s="110">
        <v>17</v>
      </c>
      <c r="M86" s="109"/>
      <c r="N86" s="87"/>
      <c r="O86" s="108"/>
    </row>
    <row r="87" spans="2:15" x14ac:dyDescent="0.2">
      <c r="B87" s="77">
        <v>13</v>
      </c>
      <c r="C87" s="103">
        <v>9.6</v>
      </c>
      <c r="D87" s="109"/>
      <c r="E87" s="87"/>
      <c r="F87" s="108"/>
      <c r="G87" s="108"/>
      <c r="H87" s="108"/>
      <c r="I87" s="108"/>
      <c r="K87" s="77">
        <v>13</v>
      </c>
      <c r="L87" s="110">
        <v>18</v>
      </c>
      <c r="M87" s="109"/>
      <c r="N87" s="87"/>
      <c r="O87" s="108"/>
    </row>
    <row r="88" spans="2:15" x14ac:dyDescent="0.2">
      <c r="B88" s="77">
        <v>17</v>
      </c>
      <c r="C88" s="103">
        <v>9.4700000000000006</v>
      </c>
      <c r="D88" s="109"/>
      <c r="E88" s="87"/>
      <c r="F88" s="108"/>
      <c r="G88" s="108"/>
      <c r="H88" s="108"/>
      <c r="I88" s="108"/>
      <c r="K88" s="77">
        <v>17</v>
      </c>
      <c r="L88" s="110">
        <v>19.399999999999999</v>
      </c>
      <c r="M88" s="109"/>
      <c r="N88" s="87"/>
      <c r="O88" s="108"/>
    </row>
    <row r="89" spans="2:15" x14ac:dyDescent="0.2">
      <c r="B89" s="77">
        <v>18</v>
      </c>
      <c r="C89" s="103">
        <v>9.85</v>
      </c>
      <c r="D89" s="109"/>
      <c r="E89" s="87"/>
      <c r="F89" s="108"/>
      <c r="G89" s="108"/>
      <c r="H89" s="108"/>
      <c r="I89" s="108"/>
      <c r="K89" s="77">
        <v>18</v>
      </c>
      <c r="L89" s="110">
        <v>16.399999999999999</v>
      </c>
      <c r="M89" s="109"/>
      <c r="N89" s="87"/>
      <c r="O89" s="108"/>
    </row>
    <row r="90" spans="2:15" x14ac:dyDescent="0.2">
      <c r="B90" s="77">
        <v>19</v>
      </c>
      <c r="C90" s="103">
        <v>9.9</v>
      </c>
      <c r="D90" s="109"/>
      <c r="E90" s="87"/>
      <c r="F90" s="108"/>
      <c r="G90" s="108"/>
      <c r="H90" s="108"/>
      <c r="I90" s="108"/>
      <c r="K90" s="77">
        <v>19</v>
      </c>
      <c r="L90" s="110">
        <v>16.899999999999999</v>
      </c>
      <c r="M90" s="109"/>
      <c r="N90" s="87"/>
      <c r="O90" s="108"/>
    </row>
    <row r="91" spans="2:15" x14ac:dyDescent="0.2">
      <c r="B91" s="77">
        <v>20</v>
      </c>
      <c r="C91" s="103">
        <v>9.91</v>
      </c>
      <c r="D91" s="109"/>
      <c r="E91" s="87"/>
      <c r="F91" s="108"/>
      <c r="G91" s="108"/>
      <c r="H91" s="108"/>
      <c r="I91" s="108"/>
      <c r="K91" s="77">
        <v>20</v>
      </c>
      <c r="L91" s="110">
        <v>17.100000000000001</v>
      </c>
      <c r="M91" s="109"/>
      <c r="N91" s="87"/>
      <c r="O91" s="108"/>
    </row>
    <row r="92" spans="2:15" x14ac:dyDescent="0.2">
      <c r="B92" s="77">
        <v>23</v>
      </c>
      <c r="C92" s="103">
        <v>9.93</v>
      </c>
      <c r="D92" s="109"/>
      <c r="E92" s="87"/>
      <c r="F92" s="108"/>
      <c r="G92" s="108"/>
      <c r="H92" s="108"/>
      <c r="I92" s="108"/>
      <c r="K92" s="77">
        <v>23</v>
      </c>
      <c r="L92" s="110">
        <v>20</v>
      </c>
      <c r="M92" s="109"/>
      <c r="N92" s="87"/>
      <c r="O92" s="108"/>
    </row>
    <row r="93" spans="2:15" ht="13.5" thickBot="1" x14ac:dyDescent="0.25">
      <c r="B93" s="77">
        <v>24</v>
      </c>
      <c r="C93" s="103">
        <v>9.8699999999999992</v>
      </c>
      <c r="D93" s="109"/>
      <c r="E93" s="87"/>
      <c r="F93" s="108"/>
      <c r="G93" s="108"/>
      <c r="H93" s="108"/>
      <c r="I93" s="108"/>
      <c r="K93" s="77">
        <v>24</v>
      </c>
      <c r="L93" s="110">
        <v>21.2</v>
      </c>
      <c r="M93" s="109"/>
      <c r="N93" s="87"/>
      <c r="O93" s="108"/>
    </row>
    <row r="94" spans="2:15" ht="13.5" thickBot="1" x14ac:dyDescent="0.25">
      <c r="B94" s="75" t="s">
        <v>0</v>
      </c>
      <c r="C94" s="107">
        <f>COUNTIF(C80:C93,"&gt;0")</f>
        <v>14</v>
      </c>
      <c r="D94" s="105"/>
      <c r="K94" s="75" t="s">
        <v>0</v>
      </c>
      <c r="L94" s="106">
        <f>COUNTIF(L80:L93,"&gt;0")</f>
        <v>14</v>
      </c>
      <c r="M94" s="105"/>
    </row>
    <row r="95" spans="2:15" x14ac:dyDescent="0.2">
      <c r="B95" s="73" t="s">
        <v>1</v>
      </c>
      <c r="C95" s="104">
        <f>AVERAGE(C80:C93)</f>
        <v>9.7628571428571433</v>
      </c>
      <c r="D95" s="102"/>
      <c r="K95" s="73" t="s">
        <v>1</v>
      </c>
      <c r="L95" s="104">
        <f>AVERAGE(L80:L93)</f>
        <v>17.892857142857142</v>
      </c>
      <c r="M95" s="102"/>
    </row>
    <row r="96" spans="2:15" x14ac:dyDescent="0.2">
      <c r="B96" s="71" t="s">
        <v>2</v>
      </c>
      <c r="C96" s="103">
        <f>STDEV(C80:C93)</f>
        <v>0.15389449789877607</v>
      </c>
      <c r="D96" s="102"/>
      <c r="K96" s="71" t="s">
        <v>2</v>
      </c>
      <c r="L96" s="103">
        <f>STDEV(L80:L93)</f>
        <v>1.5279268436546429</v>
      </c>
      <c r="M96" s="102"/>
    </row>
    <row r="97" spans="2:15" ht="13.5" thickBot="1" x14ac:dyDescent="0.25">
      <c r="B97" s="69" t="s">
        <v>3</v>
      </c>
      <c r="C97" s="101">
        <f>CONFIDENCE(0.05,C96,C94)</f>
        <v>8.0613386561440237E-2</v>
      </c>
      <c r="D97" s="99"/>
      <c r="K97" s="69" t="s">
        <v>3</v>
      </c>
      <c r="L97" s="100">
        <f>CONFIDENCE(0.05,L96,L94)</f>
        <v>0.80036231942579794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199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7</v>
      </c>
      <c r="C102" s="91" t="s">
        <v>176</v>
      </c>
      <c r="D102" s="115"/>
      <c r="E102" s="90" t="s">
        <v>1</v>
      </c>
      <c r="F102" s="113">
        <f>C126</f>
        <v>9.3910000000000018</v>
      </c>
      <c r="G102" s="113"/>
      <c r="H102" s="113"/>
      <c r="I102" s="113"/>
      <c r="K102" s="116" t="s">
        <v>16</v>
      </c>
      <c r="L102" s="91" t="s">
        <v>176</v>
      </c>
      <c r="M102" s="115"/>
      <c r="N102" s="90" t="s">
        <v>1</v>
      </c>
      <c r="O102" s="113">
        <f>L126</f>
        <v>21.115000000000002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>
        <f>C127</f>
        <v>0.22002153004697189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>
        <f>L127</f>
        <v>1.1739609067282935</v>
      </c>
    </row>
    <row r="104" spans="2:15" ht="13.5" thickBot="1" x14ac:dyDescent="0.25">
      <c r="B104" s="181"/>
      <c r="C104" s="200"/>
      <c r="D104" s="105"/>
      <c r="E104" s="87" t="s">
        <v>3</v>
      </c>
      <c r="F104" s="113">
        <f>C128</f>
        <v>9.6426915249159209E-2</v>
      </c>
      <c r="G104" s="113"/>
      <c r="H104" s="113"/>
      <c r="I104" s="113"/>
      <c r="K104" s="181"/>
      <c r="L104" s="200"/>
      <c r="M104" s="105"/>
      <c r="N104" s="87" t="s">
        <v>3</v>
      </c>
      <c r="O104" s="113">
        <f>L128</f>
        <v>0.51450159825153541</v>
      </c>
    </row>
    <row r="105" spans="2:15" x14ac:dyDescent="0.2">
      <c r="B105" s="77">
        <v>2</v>
      </c>
      <c r="C105" s="103">
        <v>9.74</v>
      </c>
      <c r="D105" s="109"/>
      <c r="E105" s="87" t="s">
        <v>10</v>
      </c>
      <c r="F105" s="108">
        <f>MAX(C105:C124)</f>
        <v>9.83</v>
      </c>
      <c r="G105" s="108"/>
      <c r="H105" s="108"/>
      <c r="I105" s="108"/>
      <c r="K105" s="77">
        <v>2</v>
      </c>
      <c r="L105" s="110">
        <v>18.3</v>
      </c>
      <c r="M105" s="109"/>
      <c r="N105" s="87" t="s">
        <v>10</v>
      </c>
      <c r="O105" s="108">
        <f>MAX(L105:L124)</f>
        <v>23.6</v>
      </c>
    </row>
    <row r="106" spans="2:15" x14ac:dyDescent="0.2">
      <c r="B106" s="77">
        <v>3</v>
      </c>
      <c r="C106" s="103">
        <v>9.5</v>
      </c>
      <c r="D106" s="109"/>
      <c r="E106" s="87" t="s">
        <v>11</v>
      </c>
      <c r="F106" s="108">
        <f>MIN(C105:C124)</f>
        <v>9.09</v>
      </c>
      <c r="G106" s="108"/>
      <c r="H106" s="108"/>
      <c r="I106" s="108"/>
      <c r="K106" s="77">
        <v>3</v>
      </c>
      <c r="L106" s="110">
        <v>19.899999999999999</v>
      </c>
      <c r="M106" s="109"/>
      <c r="N106" s="87" t="s">
        <v>11</v>
      </c>
      <c r="O106" s="108">
        <f>MIN(L105:L124)</f>
        <v>18.3</v>
      </c>
    </row>
    <row r="107" spans="2:15" ht="13.5" thickBot="1" x14ac:dyDescent="0.25">
      <c r="B107" s="77">
        <v>4</v>
      </c>
      <c r="C107" s="103">
        <v>9.57</v>
      </c>
      <c r="D107" s="109"/>
      <c r="E107" s="89" t="s">
        <v>12</v>
      </c>
      <c r="F107" s="111">
        <f>F105-F106</f>
        <v>0.74000000000000021</v>
      </c>
      <c r="G107" s="108"/>
      <c r="H107" s="108"/>
      <c r="I107" s="108"/>
      <c r="K107" s="77">
        <v>4</v>
      </c>
      <c r="L107" s="110">
        <v>20.2</v>
      </c>
      <c r="M107" s="109"/>
      <c r="N107" s="89" t="s">
        <v>12</v>
      </c>
      <c r="O107" s="111">
        <f>O105-O106</f>
        <v>5.3000000000000007</v>
      </c>
    </row>
    <row r="108" spans="2:15" x14ac:dyDescent="0.2">
      <c r="B108" s="77">
        <v>7</v>
      </c>
      <c r="C108" s="103">
        <v>9.36</v>
      </c>
      <c r="D108" s="109"/>
      <c r="E108" s="87"/>
      <c r="F108" s="108"/>
      <c r="G108" s="108"/>
      <c r="H108" s="108"/>
      <c r="I108" s="108"/>
      <c r="K108" s="77">
        <v>7</v>
      </c>
      <c r="L108" s="110">
        <v>21.6</v>
      </c>
      <c r="M108" s="109"/>
      <c r="N108" s="87"/>
      <c r="O108" s="108"/>
    </row>
    <row r="109" spans="2:15" x14ac:dyDescent="0.2">
      <c r="B109" s="77">
        <v>8</v>
      </c>
      <c r="C109" s="103">
        <v>9.4499999999999993</v>
      </c>
      <c r="D109" s="109"/>
      <c r="E109" s="87"/>
      <c r="F109" s="108"/>
      <c r="G109" s="108"/>
      <c r="H109" s="108"/>
      <c r="I109" s="108"/>
      <c r="K109" s="77">
        <v>8</v>
      </c>
      <c r="L109" s="110">
        <v>21.2</v>
      </c>
      <c r="M109" s="109"/>
      <c r="N109" s="87"/>
      <c r="O109" s="108"/>
    </row>
    <row r="110" spans="2:15" x14ac:dyDescent="0.2">
      <c r="B110" s="77">
        <v>9</v>
      </c>
      <c r="C110" s="103">
        <v>9.34</v>
      </c>
      <c r="D110" s="109"/>
      <c r="E110" s="87"/>
      <c r="F110" s="108"/>
      <c r="G110" s="108"/>
      <c r="H110" s="108"/>
      <c r="I110" s="108"/>
      <c r="K110" s="77">
        <v>9</v>
      </c>
      <c r="L110" s="110">
        <v>20.9</v>
      </c>
      <c r="M110" s="109"/>
      <c r="N110" s="87"/>
      <c r="O110" s="108"/>
    </row>
    <row r="111" spans="2:15" x14ac:dyDescent="0.2">
      <c r="B111" s="77">
        <v>10</v>
      </c>
      <c r="C111" s="103">
        <v>9.43</v>
      </c>
      <c r="D111" s="109"/>
      <c r="E111" s="87"/>
      <c r="F111" s="108"/>
      <c r="G111" s="108"/>
      <c r="H111" s="108"/>
      <c r="I111" s="108"/>
      <c r="K111" s="77">
        <v>10</v>
      </c>
      <c r="L111" s="110">
        <v>20.6</v>
      </c>
      <c r="M111" s="109"/>
      <c r="N111" s="87"/>
      <c r="O111" s="108"/>
    </row>
    <row r="112" spans="2:15" x14ac:dyDescent="0.2">
      <c r="B112" s="77">
        <v>11</v>
      </c>
      <c r="C112" s="103">
        <v>9.7799999999999994</v>
      </c>
      <c r="D112" s="109"/>
      <c r="E112" s="87"/>
      <c r="F112" s="108"/>
      <c r="G112" s="108"/>
      <c r="H112" s="108"/>
      <c r="I112" s="108"/>
      <c r="K112" s="77">
        <v>11</v>
      </c>
      <c r="L112" s="110">
        <v>20.9</v>
      </c>
      <c r="M112" s="109"/>
      <c r="N112" s="87"/>
      <c r="O112" s="108"/>
    </row>
    <row r="113" spans="2:15" x14ac:dyDescent="0.2">
      <c r="B113" s="77">
        <v>14</v>
      </c>
      <c r="C113" s="103">
        <v>9.23</v>
      </c>
      <c r="D113" s="109"/>
      <c r="E113" s="87"/>
      <c r="F113" s="108"/>
      <c r="G113" s="108"/>
      <c r="H113" s="108"/>
      <c r="I113" s="108"/>
      <c r="K113" s="77">
        <v>14</v>
      </c>
      <c r="L113" s="110">
        <v>21.5</v>
      </c>
      <c r="M113" s="109"/>
      <c r="N113" s="87"/>
      <c r="O113" s="108"/>
    </row>
    <row r="114" spans="2:15" x14ac:dyDescent="0.2">
      <c r="B114" s="77">
        <v>15</v>
      </c>
      <c r="C114" s="103">
        <v>9.27</v>
      </c>
      <c r="D114" s="109"/>
      <c r="E114" s="87"/>
      <c r="F114" s="108"/>
      <c r="G114" s="108"/>
      <c r="H114" s="108"/>
      <c r="I114" s="108"/>
      <c r="K114" s="77">
        <v>15</v>
      </c>
      <c r="L114" s="110">
        <v>23.6</v>
      </c>
      <c r="M114" s="109"/>
      <c r="N114" s="87"/>
      <c r="O114" s="108"/>
    </row>
    <row r="115" spans="2:15" x14ac:dyDescent="0.2">
      <c r="B115" s="77">
        <v>16</v>
      </c>
      <c r="C115" s="103">
        <v>9.09</v>
      </c>
      <c r="D115" s="109"/>
      <c r="E115" s="87"/>
      <c r="F115" s="108"/>
      <c r="G115" s="108"/>
      <c r="H115" s="108"/>
      <c r="I115" s="108"/>
      <c r="K115" s="77">
        <v>16</v>
      </c>
      <c r="L115" s="110">
        <v>22.3</v>
      </c>
      <c r="M115" s="109"/>
      <c r="N115" s="87"/>
      <c r="O115" s="108"/>
    </row>
    <row r="116" spans="2:15" x14ac:dyDescent="0.2">
      <c r="B116" s="77">
        <v>17</v>
      </c>
      <c r="C116" s="103">
        <v>9.36</v>
      </c>
      <c r="D116" s="109"/>
      <c r="E116" s="87"/>
      <c r="F116" s="108"/>
      <c r="G116" s="108"/>
      <c r="H116" s="108"/>
      <c r="I116" s="108"/>
      <c r="K116" s="77">
        <v>17</v>
      </c>
      <c r="L116" s="110">
        <v>21.5</v>
      </c>
      <c r="M116" s="109"/>
      <c r="N116" s="87"/>
      <c r="O116" s="108"/>
    </row>
    <row r="117" spans="2:15" x14ac:dyDescent="0.2">
      <c r="B117" s="77">
        <v>18</v>
      </c>
      <c r="C117" s="103">
        <v>9.18</v>
      </c>
      <c r="D117" s="109"/>
      <c r="E117" s="87"/>
      <c r="F117" s="108"/>
      <c r="G117" s="108"/>
      <c r="H117" s="108"/>
      <c r="I117" s="108"/>
      <c r="K117" s="77">
        <v>18</v>
      </c>
      <c r="L117" s="110">
        <v>22.1</v>
      </c>
      <c r="M117" s="109"/>
      <c r="N117" s="87"/>
      <c r="O117" s="108"/>
    </row>
    <row r="118" spans="2:15" x14ac:dyDescent="0.2">
      <c r="B118" s="77">
        <v>22</v>
      </c>
      <c r="C118" s="103">
        <v>9.1199999999999992</v>
      </c>
      <c r="D118" s="109"/>
      <c r="E118" s="87"/>
      <c r="F118" s="108"/>
      <c r="G118" s="108"/>
      <c r="H118" s="108"/>
      <c r="I118" s="108"/>
      <c r="K118" s="77">
        <v>22</v>
      </c>
      <c r="L118" s="110">
        <v>20.3</v>
      </c>
      <c r="M118" s="109"/>
      <c r="N118" s="87"/>
      <c r="O118" s="108"/>
    </row>
    <row r="119" spans="2:15" x14ac:dyDescent="0.2">
      <c r="B119" s="77">
        <v>23</v>
      </c>
      <c r="C119" s="103">
        <v>9.19</v>
      </c>
      <c r="D119" s="109"/>
      <c r="E119" s="87"/>
      <c r="F119" s="108"/>
      <c r="G119" s="108"/>
      <c r="H119" s="108"/>
      <c r="I119" s="108"/>
      <c r="K119" s="77">
        <v>23</v>
      </c>
      <c r="L119" s="110">
        <v>19.899999999999999</v>
      </c>
      <c r="M119" s="109"/>
      <c r="N119" s="87"/>
      <c r="O119" s="108"/>
    </row>
    <row r="120" spans="2:15" x14ac:dyDescent="0.2">
      <c r="B120" s="77">
        <v>24</v>
      </c>
      <c r="C120" s="103">
        <v>9.11</v>
      </c>
      <c r="D120" s="109"/>
      <c r="E120" s="87"/>
      <c r="F120" s="108"/>
      <c r="G120" s="108"/>
      <c r="H120" s="108"/>
      <c r="I120" s="108"/>
      <c r="K120" s="77">
        <v>24</v>
      </c>
      <c r="L120" s="110">
        <v>20.5</v>
      </c>
      <c r="M120" s="109"/>
      <c r="N120" s="87"/>
      <c r="O120" s="108"/>
    </row>
    <row r="121" spans="2:15" x14ac:dyDescent="0.2">
      <c r="B121" s="77">
        <v>25</v>
      </c>
      <c r="C121" s="103">
        <v>9.3000000000000007</v>
      </c>
      <c r="D121" s="109"/>
      <c r="E121" s="87"/>
      <c r="F121" s="108"/>
      <c r="G121" s="108"/>
      <c r="H121" s="108"/>
      <c r="I121" s="108"/>
      <c r="K121" s="77">
        <v>25</v>
      </c>
      <c r="L121" s="110">
        <v>21.9</v>
      </c>
      <c r="M121" s="109"/>
      <c r="N121" s="87"/>
      <c r="O121" s="108"/>
    </row>
    <row r="122" spans="2:15" x14ac:dyDescent="0.2">
      <c r="B122" s="77">
        <v>28</v>
      </c>
      <c r="C122" s="103">
        <v>9.5399999999999991</v>
      </c>
      <c r="D122" s="109"/>
      <c r="E122" s="87"/>
      <c r="F122" s="108"/>
      <c r="G122" s="108"/>
      <c r="H122" s="108"/>
      <c r="I122" s="108"/>
      <c r="K122" s="77">
        <v>28</v>
      </c>
      <c r="L122" s="110">
        <v>22.6</v>
      </c>
      <c r="M122" s="109"/>
      <c r="N122" s="87"/>
      <c r="O122" s="108"/>
    </row>
    <row r="123" spans="2:15" x14ac:dyDescent="0.2">
      <c r="B123" s="77">
        <v>29</v>
      </c>
      <c r="C123" s="103">
        <v>9.43</v>
      </c>
      <c r="D123" s="109"/>
      <c r="E123" s="87"/>
      <c r="F123" s="108"/>
      <c r="G123" s="108"/>
      <c r="H123" s="108"/>
      <c r="I123" s="108"/>
      <c r="K123" s="77">
        <v>29</v>
      </c>
      <c r="L123" s="110">
        <v>22</v>
      </c>
      <c r="M123" s="109"/>
      <c r="N123" s="87"/>
      <c r="O123" s="108"/>
    </row>
    <row r="124" spans="2:15" ht="13.5" thickBot="1" x14ac:dyDescent="0.25">
      <c r="B124" s="77">
        <v>30</v>
      </c>
      <c r="C124" s="103">
        <v>9.83</v>
      </c>
      <c r="D124" s="109"/>
      <c r="E124" s="87"/>
      <c r="F124" s="108"/>
      <c r="G124" s="108"/>
      <c r="H124" s="108"/>
      <c r="I124" s="108"/>
      <c r="K124" s="77">
        <v>30</v>
      </c>
      <c r="L124" s="110">
        <v>20.5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f>COUNTIF(C105:C124,"&gt;0")</f>
        <v>20</v>
      </c>
      <c r="D125" s="105"/>
      <c r="K125" s="75" t="s">
        <v>0</v>
      </c>
      <c r="L125" s="106">
        <f>COUNTIF(L105:L124,"&gt;0")</f>
        <v>20</v>
      </c>
      <c r="M125" s="105"/>
    </row>
    <row r="126" spans="2:15" x14ac:dyDescent="0.2">
      <c r="B126" s="73" t="s">
        <v>1</v>
      </c>
      <c r="C126" s="104">
        <f>AVERAGE(C105:C124)</f>
        <v>9.3910000000000018</v>
      </c>
      <c r="D126" s="102"/>
      <c r="K126" s="73" t="s">
        <v>1</v>
      </c>
      <c r="L126" s="104">
        <f>AVERAGE(L105:L124)</f>
        <v>21.115000000000002</v>
      </c>
      <c r="M126" s="102"/>
    </row>
    <row r="127" spans="2:15" x14ac:dyDescent="0.2">
      <c r="B127" s="71" t="s">
        <v>2</v>
      </c>
      <c r="C127" s="103">
        <f>STDEV(C105:C124)</f>
        <v>0.22002153004697189</v>
      </c>
      <c r="D127" s="102"/>
      <c r="K127" s="71" t="s">
        <v>2</v>
      </c>
      <c r="L127" s="103">
        <f>STDEV(L105:L124)</f>
        <v>1.1739609067282935</v>
      </c>
      <c r="M127" s="102"/>
    </row>
    <row r="128" spans="2:15" ht="13.5" thickBot="1" x14ac:dyDescent="0.25">
      <c r="B128" s="69" t="s">
        <v>3</v>
      </c>
      <c r="C128" s="101">
        <f>CONFIDENCE(0.05,C127,C125)</f>
        <v>9.6426915249159209E-2</v>
      </c>
      <c r="D128" s="99"/>
      <c r="K128" s="69" t="s">
        <v>3</v>
      </c>
      <c r="L128" s="100">
        <f>CONFIDENCE(0.05,L127,L125)</f>
        <v>0.51450159825153541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197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7</v>
      </c>
      <c r="C133" s="91" t="s">
        <v>175</v>
      </c>
      <c r="D133" s="115"/>
      <c r="E133" s="90" t="s">
        <v>1</v>
      </c>
      <c r="F133" s="113">
        <f>C157</f>
        <v>9.1580000000000013</v>
      </c>
      <c r="G133" s="113"/>
      <c r="H133" s="113"/>
      <c r="I133" s="113"/>
      <c r="K133" s="116" t="s">
        <v>16</v>
      </c>
      <c r="L133" s="91" t="s">
        <v>175</v>
      </c>
      <c r="M133" s="115"/>
      <c r="N133" s="90" t="s">
        <v>1</v>
      </c>
      <c r="O133" s="113">
        <f>L157</f>
        <v>24.91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0.1815604872385945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1.8693933719116929</v>
      </c>
    </row>
    <row r="135" spans="2:15" ht="13.5" thickBot="1" x14ac:dyDescent="0.25">
      <c r="B135" s="181"/>
      <c r="C135" s="200"/>
      <c r="D135" s="105"/>
      <c r="E135" s="87" t="s">
        <v>3</v>
      </c>
      <c r="F135" s="113">
        <f>C159</f>
        <v>7.9570929771347415E-2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0.81928271384252949</v>
      </c>
    </row>
    <row r="136" spans="2:15" x14ac:dyDescent="0.2">
      <c r="B136" s="77">
        <v>1</v>
      </c>
      <c r="C136" s="103">
        <v>9.41</v>
      </c>
      <c r="D136" s="109"/>
      <c r="E136" s="87" t="s">
        <v>10</v>
      </c>
      <c r="F136" s="108">
        <f>MAX(C136:C155)</f>
        <v>9.48</v>
      </c>
      <c r="G136" s="108"/>
      <c r="H136" s="108"/>
      <c r="I136" s="108"/>
      <c r="K136" s="77">
        <v>1</v>
      </c>
      <c r="L136" s="110">
        <v>21.7</v>
      </c>
      <c r="M136" s="109"/>
      <c r="N136" s="87" t="s">
        <v>10</v>
      </c>
      <c r="O136" s="108">
        <f>MAX(L136:L155)</f>
        <v>29.1</v>
      </c>
    </row>
    <row r="137" spans="2:15" x14ac:dyDescent="0.2">
      <c r="B137" s="77">
        <v>4</v>
      </c>
      <c r="C137" s="103">
        <v>9.33</v>
      </c>
      <c r="D137" s="109"/>
      <c r="E137" s="87" t="s">
        <v>11</v>
      </c>
      <c r="F137" s="108">
        <f>MIN(C136:C155)</f>
        <v>8.82</v>
      </c>
      <c r="G137" s="108"/>
      <c r="H137" s="108"/>
      <c r="I137" s="108"/>
      <c r="K137" s="77">
        <v>4</v>
      </c>
      <c r="L137" s="110">
        <v>22.5</v>
      </c>
      <c r="M137" s="109"/>
      <c r="N137" s="87" t="s">
        <v>11</v>
      </c>
      <c r="O137" s="108">
        <f>MIN(L136:L155)</f>
        <v>21.7</v>
      </c>
    </row>
    <row r="138" spans="2:15" ht="13.5" thickBot="1" x14ac:dyDescent="0.25">
      <c r="B138" s="77">
        <v>5</v>
      </c>
      <c r="C138" s="103">
        <v>9.2200000000000006</v>
      </c>
      <c r="D138" s="109"/>
      <c r="E138" s="89" t="s">
        <v>12</v>
      </c>
      <c r="F138" s="111">
        <f>F136-F137</f>
        <v>0.66000000000000014</v>
      </c>
      <c r="G138" s="108"/>
      <c r="H138" s="108"/>
      <c r="I138" s="108"/>
      <c r="K138" s="77">
        <v>5</v>
      </c>
      <c r="L138" s="110">
        <v>23.3</v>
      </c>
      <c r="M138" s="109"/>
      <c r="N138" s="89" t="s">
        <v>12</v>
      </c>
      <c r="O138" s="111">
        <f>O136-O137</f>
        <v>7.4000000000000021</v>
      </c>
    </row>
    <row r="139" spans="2:15" x14ac:dyDescent="0.2">
      <c r="B139" s="77">
        <v>6</v>
      </c>
      <c r="C139" s="103">
        <v>9.31</v>
      </c>
      <c r="D139" s="109"/>
      <c r="E139" s="87"/>
      <c r="F139" s="108"/>
      <c r="G139" s="108"/>
      <c r="H139" s="108"/>
      <c r="I139" s="108"/>
      <c r="K139" s="77">
        <v>6</v>
      </c>
      <c r="L139" s="110">
        <v>22.7</v>
      </c>
      <c r="M139" s="109"/>
      <c r="N139" s="87"/>
      <c r="O139" s="108"/>
    </row>
    <row r="140" spans="2:15" x14ac:dyDescent="0.2">
      <c r="B140" s="77">
        <v>7</v>
      </c>
      <c r="C140" s="103">
        <v>9.48</v>
      </c>
      <c r="D140" s="109"/>
      <c r="E140" s="87"/>
      <c r="F140" s="108"/>
      <c r="G140" s="108"/>
      <c r="H140" s="108"/>
      <c r="I140" s="108"/>
      <c r="K140" s="77">
        <v>7</v>
      </c>
      <c r="L140" s="110">
        <v>22.4</v>
      </c>
      <c r="M140" s="109"/>
      <c r="N140" s="87"/>
      <c r="O140" s="108"/>
    </row>
    <row r="141" spans="2:15" x14ac:dyDescent="0.2">
      <c r="B141" s="77">
        <v>8</v>
      </c>
      <c r="C141" s="103">
        <v>9.32</v>
      </c>
      <c r="D141" s="109"/>
      <c r="E141" s="87"/>
      <c r="F141" s="108"/>
      <c r="G141" s="108"/>
      <c r="H141" s="108"/>
      <c r="I141" s="108"/>
      <c r="K141" s="77">
        <v>8</v>
      </c>
      <c r="L141" s="110">
        <v>24.9</v>
      </c>
      <c r="M141" s="109"/>
      <c r="N141" s="87"/>
      <c r="O141" s="108"/>
    </row>
    <row r="142" spans="2:15" x14ac:dyDescent="0.2">
      <c r="B142" s="77">
        <v>11</v>
      </c>
      <c r="C142" s="103">
        <v>9.4</v>
      </c>
      <c r="D142" s="109"/>
      <c r="E142" s="87"/>
      <c r="F142" s="108"/>
      <c r="G142" s="108"/>
      <c r="H142" s="108"/>
      <c r="I142" s="108"/>
      <c r="K142" s="77">
        <v>11</v>
      </c>
      <c r="L142" s="110">
        <v>23.1</v>
      </c>
      <c r="M142" s="109"/>
      <c r="N142" s="87"/>
      <c r="O142" s="108"/>
    </row>
    <row r="143" spans="2:15" x14ac:dyDescent="0.2">
      <c r="B143" s="77">
        <v>12</v>
      </c>
      <c r="C143" s="103">
        <v>9.2200000000000006</v>
      </c>
      <c r="D143" s="109"/>
      <c r="E143" s="87"/>
      <c r="F143" s="108"/>
      <c r="G143" s="108"/>
      <c r="H143" s="108"/>
      <c r="I143" s="108"/>
      <c r="K143" s="77">
        <v>12</v>
      </c>
      <c r="L143" s="110">
        <v>23.8</v>
      </c>
      <c r="M143" s="109"/>
      <c r="N143" s="87"/>
      <c r="O143" s="108"/>
    </row>
    <row r="144" spans="2:15" x14ac:dyDescent="0.2">
      <c r="B144" s="77">
        <v>13</v>
      </c>
      <c r="C144" s="103">
        <v>9.2100000000000009</v>
      </c>
      <c r="D144" s="109"/>
      <c r="E144" s="87"/>
      <c r="F144" s="108"/>
      <c r="G144" s="108"/>
      <c r="H144" s="108"/>
      <c r="I144" s="108"/>
      <c r="K144" s="77">
        <v>13</v>
      </c>
      <c r="L144" s="110">
        <v>25.7</v>
      </c>
      <c r="M144" s="109"/>
      <c r="N144" s="87"/>
      <c r="O144" s="108"/>
    </row>
    <row r="145" spans="2:15" x14ac:dyDescent="0.2">
      <c r="B145" s="77">
        <v>14</v>
      </c>
      <c r="C145" s="103">
        <v>9.15</v>
      </c>
      <c r="D145" s="109"/>
      <c r="E145" s="87"/>
      <c r="F145" s="108"/>
      <c r="G145" s="108"/>
      <c r="H145" s="108"/>
      <c r="I145" s="108"/>
      <c r="K145" s="77">
        <v>14</v>
      </c>
      <c r="L145" s="110">
        <v>25.1</v>
      </c>
      <c r="M145" s="109"/>
      <c r="N145" s="87"/>
      <c r="O145" s="108"/>
    </row>
    <row r="146" spans="2:15" x14ac:dyDescent="0.2">
      <c r="B146" s="77">
        <v>15</v>
      </c>
      <c r="C146" s="103">
        <v>9.14</v>
      </c>
      <c r="D146" s="109"/>
      <c r="E146" s="87"/>
      <c r="F146" s="108"/>
      <c r="G146" s="108"/>
      <c r="H146" s="108"/>
      <c r="I146" s="108"/>
      <c r="K146" s="77">
        <v>15</v>
      </c>
      <c r="L146" s="110">
        <v>29.1</v>
      </c>
      <c r="M146" s="109"/>
      <c r="N146" s="87"/>
      <c r="O146" s="108"/>
    </row>
    <row r="147" spans="2:15" x14ac:dyDescent="0.2">
      <c r="B147" s="77">
        <v>18</v>
      </c>
      <c r="C147" s="103">
        <v>9.08</v>
      </c>
      <c r="D147" s="109"/>
      <c r="E147" s="87"/>
      <c r="F147" s="108"/>
      <c r="G147" s="108"/>
      <c r="H147" s="108"/>
      <c r="I147" s="108"/>
      <c r="K147" s="77">
        <v>18</v>
      </c>
      <c r="L147" s="110">
        <v>26.3</v>
      </c>
      <c r="M147" s="109"/>
      <c r="N147" s="87"/>
      <c r="O147" s="108"/>
    </row>
    <row r="148" spans="2:15" x14ac:dyDescent="0.2">
      <c r="B148" s="77">
        <v>19</v>
      </c>
      <c r="C148" s="103">
        <v>9.0500000000000007</v>
      </c>
      <c r="D148" s="109"/>
      <c r="E148" s="87"/>
      <c r="F148" s="108"/>
      <c r="G148" s="108"/>
      <c r="H148" s="108"/>
      <c r="I148" s="108"/>
      <c r="K148" s="77">
        <v>19</v>
      </c>
      <c r="L148" s="110">
        <v>27</v>
      </c>
      <c r="M148" s="109"/>
      <c r="N148" s="87"/>
      <c r="O148" s="108"/>
    </row>
    <row r="149" spans="2:15" x14ac:dyDescent="0.2">
      <c r="B149" s="77">
        <v>20</v>
      </c>
      <c r="C149" s="103">
        <v>8.8699999999999992</v>
      </c>
      <c r="D149" s="109"/>
      <c r="E149" s="87"/>
      <c r="F149" s="108"/>
      <c r="G149" s="108"/>
      <c r="H149" s="108"/>
      <c r="I149" s="108"/>
      <c r="K149" s="77">
        <v>20</v>
      </c>
      <c r="L149" s="110">
        <v>26.2</v>
      </c>
      <c r="M149" s="109"/>
      <c r="N149" s="87"/>
      <c r="O149" s="108"/>
    </row>
    <row r="150" spans="2:15" x14ac:dyDescent="0.2">
      <c r="B150" s="77">
        <v>21</v>
      </c>
      <c r="C150" s="103">
        <v>9.1</v>
      </c>
      <c r="D150" s="109"/>
      <c r="E150" s="87"/>
      <c r="F150" s="108"/>
      <c r="G150" s="108"/>
      <c r="H150" s="108"/>
      <c r="I150" s="108"/>
      <c r="K150" s="77">
        <v>21</v>
      </c>
      <c r="L150" s="110">
        <v>25.7</v>
      </c>
      <c r="M150" s="109"/>
      <c r="N150" s="87"/>
      <c r="O150" s="108"/>
    </row>
    <row r="151" spans="2:15" x14ac:dyDescent="0.2">
      <c r="B151" s="77">
        <v>22</v>
      </c>
      <c r="C151" s="103">
        <v>8.82</v>
      </c>
      <c r="D151" s="109"/>
      <c r="E151" s="87"/>
      <c r="F151" s="108"/>
      <c r="G151" s="108"/>
      <c r="H151" s="108"/>
      <c r="I151" s="108"/>
      <c r="K151" s="77">
        <v>22</v>
      </c>
      <c r="L151" s="110">
        <v>25.6</v>
      </c>
      <c r="M151" s="109"/>
      <c r="N151" s="87"/>
      <c r="O151" s="108"/>
    </row>
    <row r="152" spans="2:15" x14ac:dyDescent="0.2">
      <c r="B152" s="77">
        <v>25</v>
      </c>
      <c r="C152" s="103">
        <v>9.08</v>
      </c>
      <c r="D152" s="109"/>
      <c r="E152" s="87"/>
      <c r="F152" s="108"/>
      <c r="G152" s="108"/>
      <c r="H152" s="108"/>
      <c r="I152" s="108"/>
      <c r="K152" s="77">
        <v>25</v>
      </c>
      <c r="L152" s="110">
        <v>26.2</v>
      </c>
      <c r="M152" s="109"/>
      <c r="N152" s="87"/>
      <c r="O152" s="108"/>
    </row>
    <row r="153" spans="2:15" x14ac:dyDescent="0.2">
      <c r="B153" s="77">
        <v>26</v>
      </c>
      <c r="C153" s="103">
        <v>8.99</v>
      </c>
      <c r="D153" s="109"/>
      <c r="E153" s="87"/>
      <c r="F153" s="108"/>
      <c r="G153" s="108"/>
      <c r="H153" s="108"/>
      <c r="I153" s="108"/>
      <c r="K153" s="77">
        <v>26</v>
      </c>
      <c r="L153" s="110">
        <v>26.4</v>
      </c>
      <c r="M153" s="109"/>
      <c r="N153" s="87"/>
      <c r="O153" s="108"/>
    </row>
    <row r="154" spans="2:15" x14ac:dyDescent="0.2">
      <c r="B154" s="77">
        <v>27</v>
      </c>
      <c r="C154" s="103">
        <v>8.9600000000000009</v>
      </c>
      <c r="D154" s="109"/>
      <c r="E154" s="87"/>
      <c r="F154" s="108"/>
      <c r="G154" s="108"/>
      <c r="H154" s="108"/>
      <c r="I154" s="108"/>
      <c r="K154" s="77">
        <v>27</v>
      </c>
      <c r="L154" s="110">
        <v>25.8</v>
      </c>
      <c r="M154" s="109"/>
      <c r="N154" s="87"/>
      <c r="O154" s="108"/>
    </row>
    <row r="155" spans="2:15" ht="13.5" thickBot="1" x14ac:dyDescent="0.25">
      <c r="B155" s="77">
        <v>29</v>
      </c>
      <c r="C155" s="103">
        <v>9.02</v>
      </c>
      <c r="D155" s="109"/>
      <c r="E155" s="87"/>
      <c r="F155" s="108"/>
      <c r="G155" s="108"/>
      <c r="H155" s="108"/>
      <c r="I155" s="108"/>
      <c r="K155" s="77">
        <v>29</v>
      </c>
      <c r="L155" s="110">
        <v>24.7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f>COUNTIF(C136:C155,"&gt;0")</f>
        <v>20</v>
      </c>
      <c r="D156" s="105"/>
      <c r="K156" s="75" t="s">
        <v>0</v>
      </c>
      <c r="L156" s="106">
        <f>COUNTIF(L136:L155,"&gt;0")</f>
        <v>20</v>
      </c>
      <c r="M156" s="105"/>
    </row>
    <row r="157" spans="2:15" x14ac:dyDescent="0.2">
      <c r="B157" s="73" t="s">
        <v>1</v>
      </c>
      <c r="C157" s="104">
        <f>AVERAGE(C136:C155)</f>
        <v>9.1580000000000013</v>
      </c>
      <c r="D157" s="102"/>
      <c r="K157" s="73" t="s">
        <v>1</v>
      </c>
      <c r="L157" s="104">
        <f>AVERAGE(L136:L155)</f>
        <v>24.91</v>
      </c>
      <c r="M157" s="102"/>
    </row>
    <row r="158" spans="2:15" x14ac:dyDescent="0.2">
      <c r="B158" s="71" t="s">
        <v>2</v>
      </c>
      <c r="C158" s="103">
        <f>STDEV(C136:C155)</f>
        <v>0.1815604872385945</v>
      </c>
      <c r="D158" s="102"/>
      <c r="K158" s="71" t="s">
        <v>2</v>
      </c>
      <c r="L158" s="103">
        <f>STDEV(L136:L155)</f>
        <v>1.8693933719116929</v>
      </c>
      <c r="M158" s="102"/>
    </row>
    <row r="159" spans="2:15" ht="13.5" thickBot="1" x14ac:dyDescent="0.25">
      <c r="B159" s="69" t="s">
        <v>3</v>
      </c>
      <c r="C159" s="101">
        <f>CONFIDENCE(0.05,C158,C156)</f>
        <v>7.9570929771347415E-2</v>
      </c>
      <c r="D159" s="99"/>
      <c r="K159" s="69" t="s">
        <v>3</v>
      </c>
      <c r="L159" s="100">
        <f>CONFIDENCE(0.05,L158,L156)</f>
        <v>0.81928271384252949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195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7</v>
      </c>
      <c r="C164" s="91" t="s">
        <v>174</v>
      </c>
      <c r="D164" s="115"/>
      <c r="E164" s="90" t="s">
        <v>1</v>
      </c>
      <c r="F164" s="113">
        <f>C189</f>
        <v>9.0780952380952371</v>
      </c>
      <c r="G164" s="113"/>
      <c r="H164" s="113"/>
      <c r="I164" s="113"/>
      <c r="K164" s="116" t="s">
        <v>16</v>
      </c>
      <c r="L164" s="91" t="s">
        <v>174</v>
      </c>
      <c r="M164" s="115"/>
      <c r="N164" s="90" t="s">
        <v>1</v>
      </c>
      <c r="O164" s="113">
        <f>L189</f>
        <v>24.37142857142857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0.27560150666531291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1.5166221866842307</v>
      </c>
    </row>
    <row r="166" spans="2:15" ht="13.5" thickBot="1" x14ac:dyDescent="0.25">
      <c r="B166" s="181"/>
      <c r="C166" s="200"/>
      <c r="D166" s="105"/>
      <c r="E166" s="87" t="s">
        <v>3</v>
      </c>
      <c r="F166" s="113">
        <f>C191</f>
        <v>0.11787454547528084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0.64865810450821559</v>
      </c>
    </row>
    <row r="167" spans="2:15" x14ac:dyDescent="0.2">
      <c r="B167" s="77">
        <v>2</v>
      </c>
      <c r="C167" s="103">
        <v>9.0399999999999991</v>
      </c>
      <c r="D167" s="109"/>
      <c r="E167" s="87" t="s">
        <v>10</v>
      </c>
      <c r="F167" s="108">
        <f>MAX(C167:C187)</f>
        <v>9.7200000000000006</v>
      </c>
      <c r="G167" s="108"/>
      <c r="H167" s="108"/>
      <c r="I167" s="108"/>
      <c r="K167" s="77">
        <v>2</v>
      </c>
      <c r="L167" s="110">
        <v>20.7</v>
      </c>
      <c r="M167" s="109"/>
      <c r="N167" s="87" t="s">
        <v>10</v>
      </c>
      <c r="O167" s="108">
        <f>MAX(L167:L187)</f>
        <v>26.4</v>
      </c>
    </row>
    <row r="168" spans="2:15" x14ac:dyDescent="0.2">
      <c r="B168" s="77">
        <v>3</v>
      </c>
      <c r="C168" s="103">
        <v>8.9600000000000009</v>
      </c>
      <c r="D168" s="109"/>
      <c r="E168" s="87" t="s">
        <v>11</v>
      </c>
      <c r="F168" s="108">
        <f>MIN(C167:C187)</f>
        <v>8.6</v>
      </c>
      <c r="G168" s="108"/>
      <c r="H168" s="108"/>
      <c r="I168" s="108"/>
      <c r="K168" s="77">
        <v>3</v>
      </c>
      <c r="L168" s="110">
        <v>21.1</v>
      </c>
      <c r="M168" s="109"/>
      <c r="N168" s="87" t="s">
        <v>11</v>
      </c>
      <c r="O168" s="108">
        <f>MIN(L167:L187)</f>
        <v>20.7</v>
      </c>
    </row>
    <row r="169" spans="2:15" ht="13.5" thickBot="1" x14ac:dyDescent="0.25">
      <c r="B169" s="77">
        <v>4</v>
      </c>
      <c r="C169" s="103">
        <v>9.27</v>
      </c>
      <c r="D169" s="109"/>
      <c r="E169" s="89" t="s">
        <v>12</v>
      </c>
      <c r="F169" s="111">
        <f>F167-F168</f>
        <v>1.120000000000001</v>
      </c>
      <c r="G169" s="108"/>
      <c r="H169" s="108"/>
      <c r="I169" s="108"/>
      <c r="K169" s="77">
        <v>4</v>
      </c>
      <c r="L169" s="110">
        <v>22.9</v>
      </c>
      <c r="M169" s="109"/>
      <c r="N169" s="89" t="s">
        <v>12</v>
      </c>
      <c r="O169" s="111">
        <f>O167-O168</f>
        <v>5.6999999999999993</v>
      </c>
    </row>
    <row r="170" spans="2:15" x14ac:dyDescent="0.2">
      <c r="B170" s="77">
        <v>5</v>
      </c>
      <c r="C170" s="103">
        <v>9.2899999999999991</v>
      </c>
      <c r="D170" s="109"/>
      <c r="E170" s="87"/>
      <c r="F170" s="108"/>
      <c r="G170" s="108"/>
      <c r="H170" s="108"/>
      <c r="I170" s="108"/>
      <c r="K170" s="77">
        <v>5</v>
      </c>
      <c r="L170" s="110">
        <v>22.6</v>
      </c>
      <c r="M170" s="109"/>
      <c r="N170" s="87"/>
      <c r="O170" s="108"/>
    </row>
    <row r="171" spans="2:15" x14ac:dyDescent="0.2">
      <c r="B171" s="77">
        <v>6</v>
      </c>
      <c r="C171" s="103">
        <v>9.2799999999999994</v>
      </c>
      <c r="D171" s="109"/>
      <c r="E171" s="87"/>
      <c r="F171" s="108"/>
      <c r="G171" s="108"/>
      <c r="H171" s="108"/>
      <c r="I171" s="108"/>
      <c r="K171" s="77">
        <v>6</v>
      </c>
      <c r="L171" s="110">
        <v>24.8</v>
      </c>
      <c r="M171" s="109"/>
      <c r="N171" s="87"/>
      <c r="O171" s="108"/>
    </row>
    <row r="172" spans="2:15" x14ac:dyDescent="0.2">
      <c r="B172" s="77">
        <v>9</v>
      </c>
      <c r="C172" s="103">
        <v>9.7200000000000006</v>
      </c>
      <c r="D172" s="109"/>
      <c r="E172" s="87"/>
      <c r="F172" s="108"/>
      <c r="G172" s="108"/>
      <c r="H172" s="108"/>
      <c r="I172" s="108"/>
      <c r="K172" s="77">
        <v>9</v>
      </c>
      <c r="L172" s="110">
        <v>24.4</v>
      </c>
      <c r="M172" s="109"/>
      <c r="N172" s="87"/>
      <c r="O172" s="108"/>
    </row>
    <row r="173" spans="2:15" x14ac:dyDescent="0.2">
      <c r="B173" s="77">
        <v>10</v>
      </c>
      <c r="C173" s="103">
        <v>9.4499999999999993</v>
      </c>
      <c r="D173" s="109"/>
      <c r="E173" s="87"/>
      <c r="F173" s="108"/>
      <c r="G173" s="108"/>
      <c r="H173" s="108"/>
      <c r="I173" s="108"/>
      <c r="K173" s="77">
        <v>10</v>
      </c>
      <c r="L173" s="110">
        <v>25.2</v>
      </c>
      <c r="M173" s="109"/>
      <c r="N173" s="87"/>
      <c r="O173" s="108"/>
    </row>
    <row r="174" spans="2:15" x14ac:dyDescent="0.2">
      <c r="B174" s="77">
        <v>11</v>
      </c>
      <c r="C174" s="103">
        <v>9.27</v>
      </c>
      <c r="D174" s="109"/>
      <c r="E174" s="87"/>
      <c r="F174" s="108"/>
      <c r="G174" s="108"/>
      <c r="H174" s="108"/>
      <c r="I174" s="108"/>
      <c r="K174" s="77">
        <v>11</v>
      </c>
      <c r="L174" s="110">
        <v>26.4</v>
      </c>
      <c r="M174" s="109"/>
      <c r="N174" s="87"/>
      <c r="O174" s="108"/>
    </row>
    <row r="175" spans="2:15" x14ac:dyDescent="0.2">
      <c r="B175" s="77">
        <v>12</v>
      </c>
      <c r="C175" s="103">
        <v>9.3000000000000007</v>
      </c>
      <c r="D175" s="109"/>
      <c r="E175" s="87"/>
      <c r="F175" s="108"/>
      <c r="G175" s="108"/>
      <c r="H175" s="108"/>
      <c r="I175" s="108"/>
      <c r="K175" s="77">
        <v>12</v>
      </c>
      <c r="L175" s="110">
        <v>24.4</v>
      </c>
      <c r="M175" s="109"/>
      <c r="N175" s="87"/>
      <c r="O175" s="108"/>
    </row>
    <row r="176" spans="2:15" x14ac:dyDescent="0.2">
      <c r="B176" s="77">
        <v>16</v>
      </c>
      <c r="C176" s="103">
        <v>9.1</v>
      </c>
      <c r="D176" s="109"/>
      <c r="E176" s="87"/>
      <c r="F176" s="108"/>
      <c r="G176" s="108"/>
      <c r="H176" s="108"/>
      <c r="I176" s="108"/>
      <c r="K176" s="77">
        <v>16</v>
      </c>
      <c r="L176" s="110">
        <v>23.8</v>
      </c>
      <c r="M176" s="109"/>
      <c r="N176" s="87"/>
      <c r="O176" s="108"/>
    </row>
    <row r="177" spans="2:15" x14ac:dyDescent="0.2">
      <c r="B177" s="77">
        <v>17</v>
      </c>
      <c r="C177" s="103">
        <v>9.11</v>
      </c>
      <c r="D177" s="109"/>
      <c r="E177" s="87"/>
      <c r="F177" s="108"/>
      <c r="G177" s="108"/>
      <c r="H177" s="108"/>
      <c r="I177" s="108"/>
      <c r="K177" s="77">
        <v>17</v>
      </c>
      <c r="L177" s="110">
        <v>26.3</v>
      </c>
      <c r="M177" s="109"/>
      <c r="N177" s="87"/>
      <c r="O177" s="108"/>
    </row>
    <row r="178" spans="2:15" x14ac:dyDescent="0.2">
      <c r="B178" s="77">
        <v>18</v>
      </c>
      <c r="C178" s="103">
        <v>9</v>
      </c>
      <c r="D178" s="109"/>
      <c r="E178" s="87"/>
      <c r="F178" s="108"/>
      <c r="G178" s="108"/>
      <c r="H178" s="108"/>
      <c r="I178" s="108"/>
      <c r="K178" s="77">
        <v>18</v>
      </c>
      <c r="L178" s="110">
        <v>25.1</v>
      </c>
      <c r="M178" s="109"/>
      <c r="N178" s="87"/>
      <c r="O178" s="108"/>
    </row>
    <row r="179" spans="2:15" x14ac:dyDescent="0.2">
      <c r="B179" s="77">
        <v>19</v>
      </c>
      <c r="C179" s="103">
        <v>9.3699999999999992</v>
      </c>
      <c r="D179" s="109"/>
      <c r="E179" s="87"/>
      <c r="F179" s="108"/>
      <c r="G179" s="108"/>
      <c r="H179" s="108"/>
      <c r="I179" s="108"/>
      <c r="K179" s="77">
        <v>19</v>
      </c>
      <c r="L179" s="110">
        <v>24.2</v>
      </c>
      <c r="M179" s="109"/>
      <c r="N179" s="87"/>
      <c r="O179" s="108"/>
    </row>
    <row r="180" spans="2:15" x14ac:dyDescent="0.2">
      <c r="B180" s="77">
        <v>20</v>
      </c>
      <c r="C180" s="103">
        <v>8.8699999999999992</v>
      </c>
      <c r="D180" s="109"/>
      <c r="E180" s="87"/>
      <c r="F180" s="108"/>
      <c r="G180" s="108"/>
      <c r="H180" s="108"/>
      <c r="I180" s="108"/>
      <c r="K180" s="77">
        <v>20</v>
      </c>
      <c r="L180" s="110">
        <v>24.2</v>
      </c>
      <c r="M180" s="109"/>
      <c r="N180" s="87"/>
      <c r="O180" s="108"/>
    </row>
    <row r="181" spans="2:15" x14ac:dyDescent="0.2">
      <c r="B181" s="77">
        <v>23</v>
      </c>
      <c r="C181" s="103">
        <v>8.85</v>
      </c>
      <c r="D181" s="109"/>
      <c r="E181" s="87"/>
      <c r="F181" s="108"/>
      <c r="G181" s="108"/>
      <c r="H181" s="108"/>
      <c r="I181" s="108"/>
      <c r="K181" s="77">
        <v>23</v>
      </c>
      <c r="L181" s="110">
        <v>26.1</v>
      </c>
      <c r="M181" s="109"/>
      <c r="N181" s="87"/>
      <c r="O181" s="108"/>
    </row>
    <row r="182" spans="2:15" x14ac:dyDescent="0.2">
      <c r="B182" s="77">
        <v>24</v>
      </c>
      <c r="C182" s="103">
        <v>8.91</v>
      </c>
      <c r="D182" s="109"/>
      <c r="E182" s="87"/>
      <c r="F182" s="108"/>
      <c r="G182" s="108"/>
      <c r="H182" s="108"/>
      <c r="I182" s="108"/>
      <c r="K182" s="77">
        <v>24</v>
      </c>
      <c r="L182" s="110">
        <v>24.9</v>
      </c>
      <c r="M182" s="109"/>
      <c r="N182" s="87"/>
      <c r="O182" s="108"/>
    </row>
    <row r="183" spans="2:15" x14ac:dyDescent="0.2">
      <c r="B183" s="77">
        <v>25</v>
      </c>
      <c r="C183" s="103">
        <v>8.85</v>
      </c>
      <c r="D183" s="109"/>
      <c r="E183" s="87"/>
      <c r="F183" s="108"/>
      <c r="G183" s="108"/>
      <c r="H183" s="108"/>
      <c r="I183" s="108"/>
      <c r="K183" s="77">
        <v>25</v>
      </c>
      <c r="L183" s="110">
        <v>26.2</v>
      </c>
      <c r="M183" s="109"/>
      <c r="N183" s="87"/>
      <c r="O183" s="108"/>
    </row>
    <row r="184" spans="2:15" x14ac:dyDescent="0.2">
      <c r="B184" s="77">
        <v>26</v>
      </c>
      <c r="C184" s="103">
        <v>8.83</v>
      </c>
      <c r="D184" s="109"/>
      <c r="E184" s="87"/>
      <c r="F184" s="108"/>
      <c r="G184" s="108"/>
      <c r="H184" s="108"/>
      <c r="I184" s="108"/>
      <c r="K184" s="77">
        <v>26</v>
      </c>
      <c r="L184" s="110">
        <v>24.7</v>
      </c>
      <c r="M184" s="109"/>
      <c r="N184" s="87"/>
      <c r="O184" s="108"/>
    </row>
    <row r="185" spans="2:15" x14ac:dyDescent="0.2">
      <c r="B185" s="77">
        <v>27</v>
      </c>
      <c r="C185" s="103">
        <v>8.8699999999999992</v>
      </c>
      <c r="D185" s="109"/>
      <c r="E185" s="87"/>
      <c r="F185" s="108"/>
      <c r="G185" s="108"/>
      <c r="H185" s="108"/>
      <c r="I185" s="108"/>
      <c r="K185" s="77">
        <v>27</v>
      </c>
      <c r="L185" s="110">
        <v>24.7</v>
      </c>
      <c r="M185" s="109"/>
      <c r="N185" s="87"/>
      <c r="O185" s="108"/>
    </row>
    <row r="186" spans="2:15" x14ac:dyDescent="0.2">
      <c r="B186" s="77">
        <v>30</v>
      </c>
      <c r="C186" s="103">
        <v>8.6999999999999993</v>
      </c>
      <c r="D186" s="109"/>
      <c r="E186" s="87"/>
      <c r="F186" s="108"/>
      <c r="G186" s="108"/>
      <c r="H186" s="108"/>
      <c r="I186" s="108"/>
      <c r="K186" s="77">
        <v>30</v>
      </c>
      <c r="L186" s="110">
        <v>24.6</v>
      </c>
      <c r="M186" s="109"/>
      <c r="N186" s="87"/>
      <c r="O186" s="108"/>
    </row>
    <row r="187" spans="2:15" ht="13.5" thickBot="1" x14ac:dyDescent="0.25">
      <c r="B187" s="77">
        <v>31</v>
      </c>
      <c r="C187" s="103">
        <v>8.6</v>
      </c>
      <c r="D187" s="109"/>
      <c r="E187" s="87"/>
      <c r="F187" s="108"/>
      <c r="G187" s="108"/>
      <c r="H187" s="108"/>
      <c r="I187" s="108"/>
      <c r="K187" s="77">
        <v>31</v>
      </c>
      <c r="L187" s="110">
        <v>24.5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f>COUNTIF(C167:C187,"&gt;0")</f>
        <v>21</v>
      </c>
      <c r="D188" s="105"/>
      <c r="K188" s="75" t="s">
        <v>0</v>
      </c>
      <c r="L188" s="106">
        <f>COUNTIF(L167:L187,"&gt;0")</f>
        <v>21</v>
      </c>
      <c r="M188" s="105"/>
    </row>
    <row r="189" spans="2:15" x14ac:dyDescent="0.2">
      <c r="B189" s="73" t="s">
        <v>1</v>
      </c>
      <c r="C189" s="104">
        <f>AVERAGE(C167:C187)</f>
        <v>9.0780952380952371</v>
      </c>
      <c r="D189" s="102"/>
      <c r="K189" s="73" t="s">
        <v>1</v>
      </c>
      <c r="L189" s="104">
        <f>AVERAGE(L167:L187)</f>
        <v>24.37142857142857</v>
      </c>
      <c r="M189" s="102"/>
    </row>
    <row r="190" spans="2:15" x14ac:dyDescent="0.2">
      <c r="B190" s="71" t="s">
        <v>2</v>
      </c>
      <c r="C190" s="103">
        <f>STDEV(C167:C187)</f>
        <v>0.27560150666531291</v>
      </c>
      <c r="D190" s="102"/>
      <c r="K190" s="71" t="s">
        <v>2</v>
      </c>
      <c r="L190" s="103">
        <f>STDEV(L167:L187)</f>
        <v>1.5166221866842307</v>
      </c>
      <c r="M190" s="102"/>
    </row>
    <row r="191" spans="2:15" ht="13.5" thickBot="1" x14ac:dyDescent="0.25">
      <c r="B191" s="69" t="s">
        <v>3</v>
      </c>
      <c r="C191" s="101">
        <f>CONFIDENCE(0.05,C190,C188)</f>
        <v>0.11787454547528084</v>
      </c>
      <c r="D191" s="99"/>
      <c r="K191" s="69" t="s">
        <v>3</v>
      </c>
      <c r="L191" s="100">
        <f>CONFIDENCE(0.05,L190,L188)</f>
        <v>0.64865810450821559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193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7</v>
      </c>
      <c r="C196" s="91" t="s">
        <v>173</v>
      </c>
      <c r="D196" s="115"/>
      <c r="E196" s="90" t="s">
        <v>1</v>
      </c>
      <c r="F196" s="113">
        <f>C222</f>
        <v>8.79590909090909</v>
      </c>
      <c r="G196" s="113"/>
      <c r="H196" s="113"/>
      <c r="I196" s="113"/>
      <c r="K196" s="116" t="s">
        <v>16</v>
      </c>
      <c r="L196" s="91" t="s">
        <v>173</v>
      </c>
      <c r="M196" s="115"/>
      <c r="N196" s="90" t="s">
        <v>1</v>
      </c>
      <c r="O196" s="113">
        <f>L222</f>
        <v>26.195454545454549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0.18806430234944066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1.0750314603269249</v>
      </c>
    </row>
    <row r="198" spans="2:15" ht="13.5" thickBot="1" x14ac:dyDescent="0.25">
      <c r="B198" s="181"/>
      <c r="C198" s="200"/>
      <c r="D198" s="105"/>
      <c r="E198" s="87" t="s">
        <v>3</v>
      </c>
      <c r="F198" s="113">
        <f>C224</f>
        <v>7.8585626148508197E-2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0.4492188011426072</v>
      </c>
    </row>
    <row r="199" spans="2:15" x14ac:dyDescent="0.2">
      <c r="B199" s="77">
        <v>1</v>
      </c>
      <c r="C199" s="103">
        <v>8.61</v>
      </c>
      <c r="D199" s="109"/>
      <c r="E199" s="87" t="s">
        <v>10</v>
      </c>
      <c r="F199" s="108">
        <f>MAX(C199:C219)</f>
        <v>9.11</v>
      </c>
      <c r="G199" s="108"/>
      <c r="H199" s="108"/>
      <c r="I199" s="108"/>
      <c r="K199" s="77">
        <v>1</v>
      </c>
      <c r="L199" s="110">
        <v>25.8</v>
      </c>
      <c r="M199" s="109"/>
      <c r="N199" s="87" t="s">
        <v>10</v>
      </c>
      <c r="O199" s="108">
        <f>MAX(L199:L219)</f>
        <v>28.6</v>
      </c>
    </row>
    <row r="200" spans="2:15" x14ac:dyDescent="0.2">
      <c r="B200" s="77">
        <v>2</v>
      </c>
      <c r="C200" s="103">
        <v>8.82</v>
      </c>
      <c r="D200" s="109"/>
      <c r="E200" s="87" t="s">
        <v>11</v>
      </c>
      <c r="F200" s="108">
        <f>MIN(C199:C219)</f>
        <v>8.48</v>
      </c>
      <c r="G200" s="108"/>
      <c r="H200" s="108"/>
      <c r="I200" s="108"/>
      <c r="K200" s="77">
        <v>2</v>
      </c>
      <c r="L200" s="110">
        <v>25.9</v>
      </c>
      <c r="M200" s="109"/>
      <c r="N200" s="87" t="s">
        <v>11</v>
      </c>
      <c r="O200" s="108">
        <f>MIN(L199:L219)</f>
        <v>24.1</v>
      </c>
    </row>
    <row r="201" spans="2:15" ht="13.5" thickBot="1" x14ac:dyDescent="0.25">
      <c r="B201" s="77">
        <v>3</v>
      </c>
      <c r="C201" s="103">
        <v>8.91</v>
      </c>
      <c r="D201" s="109"/>
      <c r="E201" s="89" t="s">
        <v>12</v>
      </c>
      <c r="F201" s="111">
        <f>F199-F200</f>
        <v>0.62999999999999901</v>
      </c>
      <c r="G201" s="108"/>
      <c r="H201" s="108"/>
      <c r="I201" s="108"/>
      <c r="K201" s="77">
        <v>3</v>
      </c>
      <c r="L201" s="110">
        <v>26</v>
      </c>
      <c r="M201" s="109"/>
      <c r="N201" s="89" t="s">
        <v>12</v>
      </c>
      <c r="O201" s="111">
        <f>O199-O200</f>
        <v>4.5</v>
      </c>
    </row>
    <row r="202" spans="2:15" x14ac:dyDescent="0.2">
      <c r="B202" s="77">
        <v>6</v>
      </c>
      <c r="C202" s="103">
        <v>8.94</v>
      </c>
      <c r="D202" s="109"/>
      <c r="E202" s="87"/>
      <c r="F202" s="108"/>
      <c r="G202" s="108"/>
      <c r="H202" s="108"/>
      <c r="I202" s="108"/>
      <c r="K202" s="77">
        <v>6</v>
      </c>
      <c r="L202" s="110">
        <v>24.1</v>
      </c>
      <c r="M202" s="109"/>
      <c r="N202" s="87"/>
      <c r="O202" s="108"/>
    </row>
    <row r="203" spans="2:15" x14ac:dyDescent="0.2">
      <c r="B203" s="77">
        <v>7</v>
      </c>
      <c r="C203" s="103">
        <v>8.92</v>
      </c>
      <c r="D203" s="109"/>
      <c r="E203" s="87"/>
      <c r="F203" s="108"/>
      <c r="G203" s="108"/>
      <c r="H203" s="108"/>
      <c r="I203" s="108"/>
      <c r="K203" s="77">
        <v>7</v>
      </c>
      <c r="L203" s="110">
        <v>24.5</v>
      </c>
      <c r="M203" s="109"/>
      <c r="N203" s="87"/>
      <c r="O203" s="108"/>
    </row>
    <row r="204" spans="2:15" x14ac:dyDescent="0.2">
      <c r="B204" s="77">
        <v>8</v>
      </c>
      <c r="C204" s="103">
        <v>8.9499999999999993</v>
      </c>
      <c r="D204" s="109"/>
      <c r="E204" s="87"/>
      <c r="F204" s="108"/>
      <c r="G204" s="108"/>
      <c r="H204" s="108"/>
      <c r="I204" s="108"/>
      <c r="K204" s="77">
        <v>8</v>
      </c>
      <c r="L204" s="110">
        <v>26</v>
      </c>
      <c r="M204" s="109"/>
      <c r="N204" s="87"/>
      <c r="O204" s="108"/>
    </row>
    <row r="205" spans="2:15" x14ac:dyDescent="0.2">
      <c r="B205" s="77">
        <v>9</v>
      </c>
      <c r="C205" s="103">
        <v>8.99</v>
      </c>
      <c r="D205" s="109"/>
      <c r="E205" s="87"/>
      <c r="F205" s="108"/>
      <c r="G205" s="108"/>
      <c r="H205" s="108"/>
      <c r="I205" s="108"/>
      <c r="K205" s="77">
        <v>9</v>
      </c>
      <c r="L205" s="110">
        <v>24.8</v>
      </c>
      <c r="M205" s="109"/>
      <c r="N205" s="87"/>
      <c r="O205" s="108"/>
    </row>
    <row r="206" spans="2:15" x14ac:dyDescent="0.2">
      <c r="B206" s="77">
        <v>10</v>
      </c>
      <c r="C206" s="103">
        <v>9.11</v>
      </c>
      <c r="D206" s="109"/>
      <c r="E206" s="87"/>
      <c r="F206" s="108"/>
      <c r="G206" s="108"/>
      <c r="H206" s="108"/>
      <c r="I206" s="108"/>
      <c r="K206" s="77">
        <v>13</v>
      </c>
      <c r="L206" s="110">
        <v>25.6</v>
      </c>
      <c r="M206" s="109"/>
      <c r="N206" s="87"/>
      <c r="O206" s="108"/>
    </row>
    <row r="207" spans="2:15" x14ac:dyDescent="0.2">
      <c r="B207" s="77">
        <v>13</v>
      </c>
      <c r="C207" s="103">
        <v>8.9700000000000006</v>
      </c>
      <c r="D207" s="109"/>
      <c r="E207" s="87"/>
      <c r="F207" s="108"/>
      <c r="G207" s="108"/>
      <c r="H207" s="108"/>
      <c r="I207" s="108"/>
      <c r="K207" s="77">
        <v>13</v>
      </c>
      <c r="L207" s="110">
        <v>28.6</v>
      </c>
      <c r="M207" s="109"/>
      <c r="N207" s="87"/>
      <c r="O207" s="108"/>
    </row>
    <row r="208" spans="2:15" x14ac:dyDescent="0.2">
      <c r="B208" s="77">
        <v>14</v>
      </c>
      <c r="C208" s="103">
        <v>8.89</v>
      </c>
      <c r="D208" s="109"/>
      <c r="E208" s="87"/>
      <c r="F208" s="108"/>
      <c r="G208" s="108"/>
      <c r="H208" s="108"/>
      <c r="I208" s="108"/>
      <c r="K208" s="77">
        <v>14</v>
      </c>
      <c r="L208" s="110">
        <v>25.8</v>
      </c>
      <c r="M208" s="109"/>
      <c r="N208" s="87"/>
      <c r="O208" s="108"/>
    </row>
    <row r="209" spans="2:15" x14ac:dyDescent="0.2">
      <c r="B209" s="77">
        <v>16</v>
      </c>
      <c r="C209" s="103">
        <v>8.7899999999999991</v>
      </c>
      <c r="D209" s="109"/>
      <c r="E209" s="87"/>
      <c r="F209" s="108"/>
      <c r="G209" s="108"/>
      <c r="H209" s="108"/>
      <c r="I209" s="108"/>
      <c r="K209" s="77">
        <v>16</v>
      </c>
      <c r="L209" s="110">
        <v>27.4</v>
      </c>
      <c r="M209" s="109"/>
      <c r="N209" s="87"/>
      <c r="O209" s="108"/>
    </row>
    <row r="210" spans="2:15" x14ac:dyDescent="0.2">
      <c r="B210" s="77">
        <v>17</v>
      </c>
      <c r="C210" s="103">
        <v>8.48</v>
      </c>
      <c r="D210" s="109"/>
      <c r="E210" s="87"/>
      <c r="F210" s="108"/>
      <c r="G210" s="108"/>
      <c r="H210" s="108"/>
      <c r="I210" s="108"/>
      <c r="K210" s="77">
        <v>17</v>
      </c>
      <c r="L210" s="110">
        <v>28</v>
      </c>
      <c r="M210" s="109"/>
      <c r="N210" s="87"/>
      <c r="O210" s="108"/>
    </row>
    <row r="211" spans="2:15" x14ac:dyDescent="0.2">
      <c r="B211" s="77">
        <v>20</v>
      </c>
      <c r="C211" s="103">
        <v>8.5299999999999994</v>
      </c>
      <c r="D211" s="109"/>
      <c r="E211" s="87"/>
      <c r="F211" s="108"/>
      <c r="G211" s="108"/>
      <c r="H211" s="108"/>
      <c r="I211" s="108"/>
      <c r="K211" s="77">
        <v>20</v>
      </c>
      <c r="L211" s="110">
        <v>26.7</v>
      </c>
      <c r="M211" s="109"/>
      <c r="N211" s="87"/>
      <c r="O211" s="108"/>
    </row>
    <row r="212" spans="2:15" x14ac:dyDescent="0.2">
      <c r="B212" s="77">
        <v>21</v>
      </c>
      <c r="C212" s="103">
        <v>8.6300000000000008</v>
      </c>
      <c r="D212" s="109"/>
      <c r="E212" s="87"/>
      <c r="F212" s="108"/>
      <c r="G212" s="108"/>
      <c r="H212" s="108"/>
      <c r="I212" s="108"/>
      <c r="K212" s="77">
        <v>21</v>
      </c>
      <c r="L212" s="110">
        <v>27</v>
      </c>
      <c r="M212" s="109"/>
      <c r="N212" s="87"/>
      <c r="O212" s="108"/>
    </row>
    <row r="213" spans="2:15" x14ac:dyDescent="0.2">
      <c r="B213" s="77">
        <v>22</v>
      </c>
      <c r="C213" s="103">
        <v>8.67</v>
      </c>
      <c r="D213" s="109"/>
      <c r="E213" s="87"/>
      <c r="F213" s="108"/>
      <c r="G213" s="108"/>
      <c r="H213" s="108"/>
      <c r="I213" s="108"/>
      <c r="K213" s="77">
        <v>22</v>
      </c>
      <c r="L213" s="110">
        <v>27.1</v>
      </c>
      <c r="M213" s="109"/>
      <c r="N213" s="87"/>
      <c r="O213" s="108"/>
    </row>
    <row r="214" spans="2:15" x14ac:dyDescent="0.2">
      <c r="B214" s="77">
        <v>23</v>
      </c>
      <c r="C214" s="103">
        <v>8.66</v>
      </c>
      <c r="D214" s="109"/>
      <c r="E214" s="87"/>
      <c r="F214" s="108"/>
      <c r="G214" s="108"/>
      <c r="H214" s="108"/>
      <c r="I214" s="108"/>
      <c r="K214" s="77">
        <v>23</v>
      </c>
      <c r="L214" s="110">
        <v>25.2</v>
      </c>
      <c r="M214" s="109"/>
      <c r="N214" s="87"/>
      <c r="O214" s="108"/>
    </row>
    <row r="215" spans="2:15" x14ac:dyDescent="0.2">
      <c r="B215" s="77">
        <v>24</v>
      </c>
      <c r="C215" s="103">
        <v>8.5299999999999994</v>
      </c>
      <c r="D215" s="109"/>
      <c r="E215" s="87"/>
      <c r="F215" s="108"/>
      <c r="G215" s="108"/>
      <c r="H215" s="108"/>
      <c r="I215" s="108"/>
      <c r="K215" s="77">
        <v>24</v>
      </c>
      <c r="L215" s="110">
        <v>26.1</v>
      </c>
      <c r="M215" s="109"/>
      <c r="N215" s="87"/>
      <c r="O215" s="108"/>
    </row>
    <row r="216" spans="2:15" x14ac:dyDescent="0.2">
      <c r="B216" s="77">
        <v>27</v>
      </c>
      <c r="C216" s="103">
        <v>8.5399999999999991</v>
      </c>
      <c r="D216" s="109"/>
      <c r="E216" s="87"/>
      <c r="F216" s="108"/>
      <c r="G216" s="108"/>
      <c r="H216" s="108"/>
      <c r="I216" s="108"/>
      <c r="K216" s="77">
        <v>27</v>
      </c>
      <c r="L216" s="110">
        <v>26.8</v>
      </c>
      <c r="M216" s="109"/>
      <c r="N216" s="87"/>
      <c r="O216" s="108"/>
    </row>
    <row r="217" spans="2:15" x14ac:dyDescent="0.2">
      <c r="B217" s="77">
        <v>28</v>
      </c>
      <c r="C217" s="103">
        <v>8.7899999999999991</v>
      </c>
      <c r="D217" s="109"/>
      <c r="E217" s="87"/>
      <c r="F217" s="108"/>
      <c r="G217" s="108"/>
      <c r="H217" s="108"/>
      <c r="I217" s="108"/>
      <c r="K217" s="77">
        <v>28</v>
      </c>
      <c r="L217" s="110">
        <v>26.4</v>
      </c>
      <c r="M217" s="109"/>
      <c r="N217" s="87"/>
      <c r="O217" s="108"/>
    </row>
    <row r="218" spans="2:15" x14ac:dyDescent="0.2">
      <c r="B218" s="77">
        <v>29</v>
      </c>
      <c r="C218" s="103">
        <v>8.77</v>
      </c>
      <c r="D218" s="109"/>
      <c r="E218" s="87"/>
      <c r="F218" s="108"/>
      <c r="G218" s="108"/>
      <c r="H218" s="108"/>
      <c r="I218" s="108"/>
      <c r="K218" s="77">
        <v>29</v>
      </c>
      <c r="L218" s="110">
        <v>25.6</v>
      </c>
      <c r="M218" s="109"/>
      <c r="N218" s="87"/>
      <c r="O218" s="108"/>
    </row>
    <row r="219" spans="2:15" x14ac:dyDescent="0.2">
      <c r="B219" s="77">
        <v>30</v>
      </c>
      <c r="C219" s="103">
        <v>9.0399999999999991</v>
      </c>
      <c r="D219" s="109"/>
      <c r="E219" s="87"/>
      <c r="F219" s="108"/>
      <c r="G219" s="108"/>
      <c r="H219" s="108"/>
      <c r="I219" s="108"/>
      <c r="K219" s="77">
        <v>30</v>
      </c>
      <c r="L219" s="110">
        <v>26.2</v>
      </c>
      <c r="M219" s="109"/>
      <c r="N219" s="87"/>
      <c r="O219" s="108"/>
    </row>
    <row r="220" spans="2:15" ht="13.5" thickBot="1" x14ac:dyDescent="0.25">
      <c r="B220" s="141">
        <v>31</v>
      </c>
      <c r="C220" s="142">
        <v>8.9700000000000006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26.7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f>COUNTIF(C199:C220,"&gt;0")</f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04">
        <f>AVERAGE(C199:C220)</f>
        <v>8.79590909090909</v>
      </c>
      <c r="D222" s="102"/>
      <c r="K222" s="73" t="s">
        <v>1</v>
      </c>
      <c r="L222" s="104">
        <f>AVERAGE(L199:L220)</f>
        <v>26.195454545454549</v>
      </c>
      <c r="M222" s="102"/>
    </row>
    <row r="223" spans="2:15" x14ac:dyDescent="0.2">
      <c r="B223" s="71" t="s">
        <v>2</v>
      </c>
      <c r="C223" s="103">
        <f>STDEV(C199:C220)</f>
        <v>0.18806430234944066</v>
      </c>
      <c r="D223" s="102"/>
      <c r="K223" s="71" t="s">
        <v>2</v>
      </c>
      <c r="L223" s="103">
        <f>STDEV(L199:L220)</f>
        <v>1.0750314603269249</v>
      </c>
      <c r="M223" s="102"/>
    </row>
    <row r="224" spans="2:15" ht="13.5" thickBot="1" x14ac:dyDescent="0.25">
      <c r="B224" s="69" t="s">
        <v>3</v>
      </c>
      <c r="C224" s="101">
        <f>CONFIDENCE(0.05,C223,C221)</f>
        <v>7.8585626148508197E-2</v>
      </c>
      <c r="D224" s="99"/>
      <c r="K224" s="69" t="s">
        <v>3</v>
      </c>
      <c r="L224" s="100">
        <f>CONFIDENCE(0.05,L223,L221)</f>
        <v>0.4492188011426072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191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7</v>
      </c>
      <c r="C229" s="91" t="s">
        <v>172</v>
      </c>
      <c r="D229" s="115"/>
      <c r="E229" s="90" t="s">
        <v>1</v>
      </c>
      <c r="F229" s="113">
        <f>C244</f>
        <v>8.5499999999999989</v>
      </c>
      <c r="G229" s="113"/>
      <c r="H229" s="113"/>
      <c r="I229" s="113"/>
      <c r="K229" s="116" t="s">
        <v>16</v>
      </c>
      <c r="L229" s="91" t="s">
        <v>172</v>
      </c>
      <c r="M229" s="115"/>
      <c r="N229" s="90" t="s">
        <v>1</v>
      </c>
      <c r="O229" s="113">
        <f>L244</f>
        <v>24.136363636363637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0.28273662656260146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0.84175142087522126</v>
      </c>
    </row>
    <row r="231" spans="2:15" ht="13.5" thickBot="1" x14ac:dyDescent="0.25">
      <c r="B231" s="181"/>
      <c r="C231" s="200"/>
      <c r="D231" s="105"/>
      <c r="E231" s="87" t="s">
        <v>3</v>
      </c>
      <c r="F231" s="113">
        <f>C246</f>
        <v>0.16708359859834132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0.49743416067093382</v>
      </c>
    </row>
    <row r="232" spans="2:15" x14ac:dyDescent="0.2">
      <c r="B232" s="77">
        <v>3</v>
      </c>
      <c r="C232" s="103">
        <v>9.08</v>
      </c>
      <c r="D232" s="109"/>
      <c r="E232" s="87" t="s">
        <v>10</v>
      </c>
      <c r="F232" s="108">
        <f>MAX(C232:C242)</f>
        <v>9.08</v>
      </c>
      <c r="G232" s="108"/>
      <c r="H232" s="108"/>
      <c r="I232" s="108"/>
      <c r="K232" s="77">
        <v>3</v>
      </c>
      <c r="L232" s="110">
        <v>24.9</v>
      </c>
      <c r="M232" s="109"/>
      <c r="N232" s="87" t="s">
        <v>10</v>
      </c>
      <c r="O232" s="108">
        <f>MAX(L232:L242)</f>
        <v>25.3</v>
      </c>
    </row>
    <row r="233" spans="2:15" x14ac:dyDescent="0.2">
      <c r="B233" s="77">
        <v>4</v>
      </c>
      <c r="C233" s="103">
        <v>9.0399999999999991</v>
      </c>
      <c r="D233" s="109"/>
      <c r="E233" s="87" t="s">
        <v>11</v>
      </c>
      <c r="F233" s="108">
        <f>MIN(C232:C242)</f>
        <v>8.26</v>
      </c>
      <c r="G233" s="108"/>
      <c r="H233" s="108"/>
      <c r="I233" s="108"/>
      <c r="K233" s="77">
        <v>4</v>
      </c>
      <c r="L233" s="110">
        <v>23.1</v>
      </c>
      <c r="M233" s="109"/>
      <c r="N233" s="87" t="s">
        <v>11</v>
      </c>
      <c r="O233" s="108">
        <f>MIN(L232:L242)</f>
        <v>23.1</v>
      </c>
    </row>
    <row r="234" spans="2:15" ht="13.5" thickBot="1" x14ac:dyDescent="0.25">
      <c r="B234" s="77">
        <v>14</v>
      </c>
      <c r="C234" s="103">
        <v>8.66</v>
      </c>
      <c r="D234" s="109"/>
      <c r="E234" s="89" t="s">
        <v>12</v>
      </c>
      <c r="F234" s="111">
        <f>F232-F233</f>
        <v>0.82000000000000028</v>
      </c>
      <c r="G234" s="108"/>
      <c r="H234" s="108"/>
      <c r="I234" s="108"/>
      <c r="K234" s="77">
        <v>14</v>
      </c>
      <c r="L234" s="110">
        <v>25</v>
      </c>
      <c r="M234" s="109"/>
      <c r="N234" s="89" t="s">
        <v>12</v>
      </c>
      <c r="O234" s="111">
        <f>O232-O233</f>
        <v>2.1999999999999993</v>
      </c>
    </row>
    <row r="235" spans="2:15" x14ac:dyDescent="0.2">
      <c r="B235" s="77">
        <v>17</v>
      </c>
      <c r="C235" s="103">
        <v>8.59</v>
      </c>
      <c r="D235" s="109"/>
      <c r="E235" s="87"/>
      <c r="F235" s="108"/>
      <c r="G235" s="108"/>
      <c r="H235" s="108"/>
      <c r="I235" s="108"/>
      <c r="K235" s="77">
        <v>17</v>
      </c>
      <c r="L235" s="110">
        <v>24.3</v>
      </c>
      <c r="M235" s="109"/>
      <c r="N235" s="87"/>
      <c r="O235" s="108"/>
    </row>
    <row r="236" spans="2:15" x14ac:dyDescent="0.2">
      <c r="B236" s="77">
        <v>18</v>
      </c>
      <c r="C236" s="103">
        <v>8.51</v>
      </c>
      <c r="D236" s="109"/>
      <c r="E236" s="87"/>
      <c r="F236" s="108"/>
      <c r="G236" s="108"/>
      <c r="H236" s="108"/>
      <c r="I236" s="108"/>
      <c r="K236" s="77">
        <v>18</v>
      </c>
      <c r="L236" s="110">
        <v>23.6</v>
      </c>
      <c r="M236" s="109"/>
      <c r="N236" s="87"/>
      <c r="O236" s="108"/>
    </row>
    <row r="237" spans="2:15" x14ac:dyDescent="0.2">
      <c r="B237" s="77">
        <v>19</v>
      </c>
      <c r="C237" s="103">
        <v>8.5500000000000007</v>
      </c>
      <c r="D237" s="109"/>
      <c r="E237" s="87"/>
      <c r="F237" s="108"/>
      <c r="G237" s="108"/>
      <c r="H237" s="108"/>
      <c r="I237" s="108"/>
      <c r="K237" s="77">
        <v>19</v>
      </c>
      <c r="L237" s="110">
        <v>23.2</v>
      </c>
      <c r="M237" s="109"/>
      <c r="N237" s="87"/>
      <c r="O237" s="108"/>
    </row>
    <row r="238" spans="2:15" x14ac:dyDescent="0.2">
      <c r="B238" s="77">
        <v>20</v>
      </c>
      <c r="C238" s="103">
        <v>8.3000000000000007</v>
      </c>
      <c r="D238" s="109"/>
      <c r="E238" s="87"/>
      <c r="F238" s="108"/>
      <c r="G238" s="108"/>
      <c r="H238" s="108"/>
      <c r="I238" s="108"/>
      <c r="K238" s="77">
        <v>20</v>
      </c>
      <c r="L238" s="110">
        <v>23.3</v>
      </c>
      <c r="M238" s="109"/>
      <c r="N238" s="87"/>
      <c r="O238" s="108"/>
    </row>
    <row r="239" spans="2:15" x14ac:dyDescent="0.2">
      <c r="B239" s="77">
        <v>24</v>
      </c>
      <c r="C239" s="103">
        <v>8.34</v>
      </c>
      <c r="D239" s="109"/>
      <c r="E239" s="87"/>
      <c r="F239" s="108"/>
      <c r="G239" s="108"/>
      <c r="H239" s="108"/>
      <c r="I239" s="108"/>
      <c r="K239" s="77">
        <v>24</v>
      </c>
      <c r="L239" s="110">
        <v>25.3</v>
      </c>
      <c r="M239" s="109"/>
      <c r="N239" s="87"/>
      <c r="O239" s="108"/>
    </row>
    <row r="240" spans="2:15" x14ac:dyDescent="0.2">
      <c r="B240" s="77">
        <v>25</v>
      </c>
      <c r="C240" s="103">
        <v>8.3699999999999992</v>
      </c>
      <c r="D240" s="109"/>
      <c r="E240" s="87"/>
      <c r="F240" s="108"/>
      <c r="G240" s="108"/>
      <c r="H240" s="108"/>
      <c r="I240" s="108"/>
      <c r="K240" s="77">
        <v>25</v>
      </c>
      <c r="L240" s="110">
        <v>24</v>
      </c>
      <c r="M240" s="109"/>
      <c r="N240" s="87"/>
      <c r="O240" s="108"/>
    </row>
    <row r="241" spans="2:15" x14ac:dyDescent="0.2">
      <c r="B241" s="77">
        <v>27</v>
      </c>
      <c r="C241" s="103">
        <v>8.35</v>
      </c>
      <c r="D241" s="109"/>
      <c r="E241" s="87"/>
      <c r="F241" s="108"/>
      <c r="G241" s="108"/>
      <c r="H241" s="108"/>
      <c r="I241" s="108"/>
      <c r="K241" s="77">
        <v>27</v>
      </c>
      <c r="L241" s="110">
        <v>23.6</v>
      </c>
      <c r="M241" s="109"/>
      <c r="N241" s="87"/>
      <c r="O241" s="108"/>
    </row>
    <row r="242" spans="2:15" ht="13.5" thickBot="1" x14ac:dyDescent="0.25">
      <c r="B242" s="77">
        <v>28</v>
      </c>
      <c r="C242" s="103">
        <v>8.26</v>
      </c>
      <c r="D242" s="109"/>
      <c r="E242" s="87"/>
      <c r="F242" s="108"/>
      <c r="G242" s="108"/>
      <c r="H242" s="108"/>
      <c r="I242" s="108"/>
      <c r="K242" s="77">
        <v>28</v>
      </c>
      <c r="L242" s="110">
        <v>25.2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f>COUNTIF(C232:C242,"&gt;0")</f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04">
        <f>AVERAGE(C232:C242)</f>
        <v>8.5499999999999989</v>
      </c>
      <c r="D244" s="102"/>
      <c r="K244" s="73" t="s">
        <v>1</v>
      </c>
      <c r="L244" s="104">
        <f>AVERAGE(L232:L242)</f>
        <v>24.136363636363637</v>
      </c>
      <c r="M244" s="102"/>
    </row>
    <row r="245" spans="2:15" x14ac:dyDescent="0.2">
      <c r="B245" s="71" t="s">
        <v>2</v>
      </c>
      <c r="C245" s="103">
        <f>STDEV(C232:C242)</f>
        <v>0.28273662656260146</v>
      </c>
      <c r="D245" s="102"/>
      <c r="K245" s="71" t="s">
        <v>2</v>
      </c>
      <c r="L245" s="103">
        <f>STDEV(L232:L242)</f>
        <v>0.84175142087522126</v>
      </c>
      <c r="M245" s="102"/>
    </row>
    <row r="246" spans="2:15" ht="13.5" thickBot="1" x14ac:dyDescent="0.25">
      <c r="B246" s="69" t="s">
        <v>3</v>
      </c>
      <c r="C246" s="101">
        <f>CONFIDENCE(0.05,C245,C243)</f>
        <v>0.16708359859834132</v>
      </c>
      <c r="D246" s="99"/>
      <c r="K246" s="69" t="s">
        <v>3</v>
      </c>
      <c r="L246" s="100">
        <f>CONFIDENCE(0.05,L245,L243)</f>
        <v>0.49743416067093382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K37:K38"/>
    <mergeCell ref="L37:L38"/>
    <mergeCell ref="B78:B79"/>
    <mergeCell ref="C78:C79"/>
    <mergeCell ref="K78:K79"/>
    <mergeCell ref="L78:L79"/>
    <mergeCell ref="B75:B76"/>
    <mergeCell ref="C75:C76"/>
    <mergeCell ref="K75:K76"/>
    <mergeCell ref="L75:L76"/>
    <mergeCell ref="L2:L3"/>
    <mergeCell ref="B23:B24"/>
    <mergeCell ref="C23:C24"/>
    <mergeCell ref="K23:K24"/>
    <mergeCell ref="L23:L24"/>
    <mergeCell ref="K20:K21"/>
    <mergeCell ref="L20:L21"/>
    <mergeCell ref="B20:B21"/>
    <mergeCell ref="C20:C21"/>
    <mergeCell ref="B2:B3"/>
    <mergeCell ref="C2:C3"/>
    <mergeCell ref="B5:B6"/>
    <mergeCell ref="C5:C6"/>
    <mergeCell ref="K2:K3"/>
    <mergeCell ref="B59:B60"/>
    <mergeCell ref="C59:C60"/>
    <mergeCell ref="K59:K60"/>
    <mergeCell ref="L59:L60"/>
    <mergeCell ref="K5:K6"/>
    <mergeCell ref="L5:L6"/>
    <mergeCell ref="B56:B57"/>
    <mergeCell ref="C56:C57"/>
    <mergeCell ref="K56:K57"/>
    <mergeCell ref="L56:L57"/>
    <mergeCell ref="B40:B41"/>
    <mergeCell ref="C40:C41"/>
    <mergeCell ref="K40:K41"/>
    <mergeCell ref="L40:L41"/>
    <mergeCell ref="B37:B38"/>
    <mergeCell ref="C37:C38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28" zoomScale="93" zoomScaleNormal="93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110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109</v>
      </c>
      <c r="C4" s="91" t="s">
        <v>51</v>
      </c>
      <c r="D4" s="115"/>
      <c r="E4" s="90" t="s">
        <v>1</v>
      </c>
      <c r="F4" s="113">
        <f>C15</f>
        <v>-174.4</v>
      </c>
      <c r="G4" s="113"/>
      <c r="H4" s="113"/>
      <c r="I4" s="113"/>
      <c r="K4" s="116" t="s">
        <v>17</v>
      </c>
      <c r="L4" s="91" t="s">
        <v>51</v>
      </c>
      <c r="M4" s="115"/>
      <c r="N4" s="90" t="s">
        <v>1</v>
      </c>
      <c r="O4" s="113">
        <f>L15</f>
        <v>18.100000000000001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9.5063136914368691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1.2635927614016573</v>
      </c>
    </row>
    <row r="6" spans="2:15" ht="13.5" thickBot="1" x14ac:dyDescent="0.25">
      <c r="B6" s="181"/>
      <c r="C6" s="201"/>
      <c r="D6" s="105"/>
      <c r="E6" s="87" t="s">
        <v>3</v>
      </c>
      <c r="F6" s="113">
        <f>C17</f>
        <v>7.0422463301961518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0.93606541669868248</v>
      </c>
    </row>
    <row r="7" spans="2:15" x14ac:dyDescent="0.2">
      <c r="B7" s="77">
        <v>4</v>
      </c>
      <c r="C7" s="104">
        <v>-173.7</v>
      </c>
      <c r="D7" s="109"/>
      <c r="E7" s="87" t="s">
        <v>10</v>
      </c>
      <c r="F7" s="108">
        <f>MAX(C7:C13)</f>
        <v>-159</v>
      </c>
      <c r="G7" s="108"/>
      <c r="H7" s="108"/>
      <c r="I7" s="108"/>
      <c r="K7" s="77">
        <v>4</v>
      </c>
      <c r="L7" s="112">
        <v>17.5</v>
      </c>
      <c r="M7" s="109"/>
      <c r="N7" s="87" t="s">
        <v>10</v>
      </c>
      <c r="O7" s="108">
        <f>MAX(L7:L13)</f>
        <v>19.5</v>
      </c>
    </row>
    <row r="8" spans="2:15" x14ac:dyDescent="0.2">
      <c r="B8" s="77">
        <v>5</v>
      </c>
      <c r="C8" s="103">
        <v>-159</v>
      </c>
      <c r="D8" s="109"/>
      <c r="E8" s="87" t="s">
        <v>11</v>
      </c>
      <c r="F8" s="108">
        <f>MIN(C7:C13)</f>
        <v>-191.3</v>
      </c>
      <c r="G8" s="108"/>
      <c r="H8" s="108"/>
      <c r="I8" s="108"/>
      <c r="K8" s="77">
        <v>5</v>
      </c>
      <c r="L8" s="110">
        <v>18.899999999999999</v>
      </c>
      <c r="M8" s="109"/>
      <c r="N8" s="87" t="s">
        <v>11</v>
      </c>
      <c r="O8" s="108">
        <f>MIN(L7:L13)</f>
        <v>15.8</v>
      </c>
    </row>
    <row r="9" spans="2:15" ht="13.5" thickBot="1" x14ac:dyDescent="0.25">
      <c r="B9" s="77">
        <v>7</v>
      </c>
      <c r="C9" s="103">
        <v>-176.8</v>
      </c>
      <c r="D9" s="109"/>
      <c r="E9" s="89" t="s">
        <v>12</v>
      </c>
      <c r="F9" s="111">
        <f>F7-F8</f>
        <v>32.300000000000011</v>
      </c>
      <c r="G9" s="108"/>
      <c r="H9" s="108"/>
      <c r="I9" s="108"/>
      <c r="K9" s="77">
        <v>7</v>
      </c>
      <c r="L9" s="110">
        <v>19</v>
      </c>
      <c r="M9" s="109"/>
      <c r="N9" s="89" t="s">
        <v>12</v>
      </c>
      <c r="O9" s="111">
        <f>O7-O8</f>
        <v>3.6999999999999993</v>
      </c>
    </row>
    <row r="10" spans="2:15" x14ac:dyDescent="0.2">
      <c r="B10" s="77">
        <v>14</v>
      </c>
      <c r="C10" s="103">
        <v>-173.6</v>
      </c>
      <c r="D10" s="109"/>
      <c r="E10" s="87"/>
      <c r="F10" s="108"/>
      <c r="G10" s="108"/>
      <c r="H10" s="108"/>
      <c r="I10" s="108"/>
      <c r="K10" s="77">
        <v>14</v>
      </c>
      <c r="L10" s="110">
        <v>18.5</v>
      </c>
      <c r="M10" s="109"/>
      <c r="N10" s="87"/>
      <c r="O10" s="108"/>
    </row>
    <row r="11" spans="2:15" x14ac:dyDescent="0.2">
      <c r="B11" s="77">
        <v>15</v>
      </c>
      <c r="C11" s="103">
        <v>-175.4</v>
      </c>
      <c r="D11" s="109"/>
      <c r="E11" s="87"/>
      <c r="F11" s="108"/>
      <c r="G11" s="108"/>
      <c r="H11" s="108"/>
      <c r="I11" s="108"/>
      <c r="K11" s="77">
        <v>15</v>
      </c>
      <c r="L11" s="110">
        <v>17.5</v>
      </c>
      <c r="M11" s="109"/>
      <c r="N11" s="87"/>
      <c r="O11" s="108"/>
    </row>
    <row r="12" spans="2:15" x14ac:dyDescent="0.2">
      <c r="B12" s="77">
        <v>22</v>
      </c>
      <c r="C12" s="103">
        <v>-171</v>
      </c>
      <c r="D12" s="109"/>
      <c r="E12" s="87"/>
      <c r="F12" s="108"/>
      <c r="G12" s="108"/>
      <c r="H12" s="108"/>
      <c r="I12" s="108"/>
      <c r="K12" s="77">
        <v>22</v>
      </c>
      <c r="L12" s="110">
        <v>19.5</v>
      </c>
      <c r="M12" s="109"/>
      <c r="N12" s="87"/>
      <c r="O12" s="108"/>
    </row>
    <row r="13" spans="2:15" ht="13.5" thickBot="1" x14ac:dyDescent="0.25">
      <c r="B13" s="77">
        <v>29</v>
      </c>
      <c r="C13" s="103">
        <v>-191.3</v>
      </c>
      <c r="D13" s="109"/>
      <c r="E13" s="87"/>
      <c r="F13" s="108"/>
      <c r="G13" s="108"/>
      <c r="H13" s="108"/>
      <c r="I13" s="108"/>
      <c r="K13" s="77">
        <v>29</v>
      </c>
      <c r="L13" s="110">
        <v>15.8</v>
      </c>
      <c r="M13" s="109"/>
      <c r="N13" s="87"/>
      <c r="O13" s="108"/>
    </row>
    <row r="14" spans="2:15" ht="13.5" thickBot="1" x14ac:dyDescent="0.25">
      <c r="B14" s="75" t="s">
        <v>0</v>
      </c>
      <c r="C14" s="138"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-174.4</v>
      </c>
      <c r="D15" s="102"/>
      <c r="K15" s="73" t="s">
        <v>1</v>
      </c>
      <c r="L15" s="104">
        <f>AVERAGE(L7:L13)</f>
        <v>18.100000000000001</v>
      </c>
      <c r="M15" s="102"/>
    </row>
    <row r="16" spans="2:15" x14ac:dyDescent="0.2">
      <c r="B16" s="71" t="s">
        <v>2</v>
      </c>
      <c r="C16" s="103">
        <f>STDEV(C7:C13)</f>
        <v>9.5063136914368691</v>
      </c>
      <c r="D16" s="102"/>
      <c r="K16" s="71" t="s">
        <v>2</v>
      </c>
      <c r="L16" s="103">
        <f>STDEV(L7:L13)</f>
        <v>1.2635927614016573</v>
      </c>
      <c r="M16" s="102"/>
    </row>
    <row r="17" spans="2:15" ht="13.5" thickBot="1" x14ac:dyDescent="0.25">
      <c r="B17" s="69" t="s">
        <v>3</v>
      </c>
      <c r="C17" s="101">
        <f>CONFIDENCE(0.05,C16,C14)</f>
        <v>7.0422463301961518</v>
      </c>
      <c r="D17" s="99"/>
      <c r="K17" s="69" t="s">
        <v>3</v>
      </c>
      <c r="L17" s="100">
        <f>CONFIDENCE(0.05,L16,L14)</f>
        <v>0.93606541669868248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216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109</v>
      </c>
      <c r="C22" s="91" t="s">
        <v>180</v>
      </c>
      <c r="D22" s="115"/>
      <c r="E22" s="90" t="s">
        <v>1</v>
      </c>
      <c r="F22" s="113">
        <f>C32</f>
        <v>-184.66666666666666</v>
      </c>
      <c r="G22" s="113"/>
      <c r="H22" s="113"/>
      <c r="I22" s="113"/>
      <c r="K22" s="116" t="s">
        <v>17</v>
      </c>
      <c r="L22" s="91" t="s">
        <v>180</v>
      </c>
      <c r="M22" s="115"/>
      <c r="N22" s="90" t="s">
        <v>1</v>
      </c>
      <c r="O22" s="113">
        <f>L32</f>
        <v>15.633333333333335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15.702696159152628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0.88468450120179409</v>
      </c>
    </row>
    <row r="24" spans="2:15" ht="13.5" thickBot="1" x14ac:dyDescent="0.25">
      <c r="B24" s="181"/>
      <c r="C24" s="201"/>
      <c r="D24" s="105"/>
      <c r="E24" s="87" t="s">
        <v>3</v>
      </c>
      <c r="F24" s="113">
        <f>C34</f>
        <v>11.632506352129793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0.7078820252850444</v>
      </c>
    </row>
    <row r="25" spans="2:15" x14ac:dyDescent="0.2">
      <c r="B25" s="77">
        <v>5</v>
      </c>
      <c r="C25" s="103">
        <v>-180.6</v>
      </c>
      <c r="D25" s="109"/>
      <c r="E25" s="87" t="s">
        <v>10</v>
      </c>
      <c r="F25" s="108">
        <f>MAX(C25:C30)</f>
        <v>-161.80000000000001</v>
      </c>
      <c r="G25" s="108"/>
      <c r="H25" s="108"/>
      <c r="I25" s="108"/>
      <c r="K25" s="77">
        <v>5</v>
      </c>
      <c r="L25" s="110">
        <v>15.5</v>
      </c>
      <c r="M25" s="109"/>
      <c r="N25" s="87" t="s">
        <v>10</v>
      </c>
      <c r="O25" s="108">
        <f>MAX(L25:L30)</f>
        <v>16.600000000000001</v>
      </c>
    </row>
    <row r="26" spans="2:15" x14ac:dyDescent="0.2">
      <c r="B26" s="77">
        <v>8</v>
      </c>
      <c r="C26" s="103">
        <v>-194.1</v>
      </c>
      <c r="D26" s="109"/>
      <c r="E26" s="87" t="s">
        <v>11</v>
      </c>
      <c r="F26" s="108">
        <f>MIN(C25:C30)</f>
        <v>-199.8</v>
      </c>
      <c r="G26" s="108"/>
      <c r="H26" s="108"/>
      <c r="I26" s="108"/>
      <c r="K26" s="77">
        <v>8</v>
      </c>
      <c r="L26" s="110">
        <v>16.100000000000001</v>
      </c>
      <c r="M26" s="109"/>
      <c r="N26" s="87" t="s">
        <v>11</v>
      </c>
      <c r="O26" s="108">
        <f>MIN(L25:L30)</f>
        <v>14.5</v>
      </c>
    </row>
    <row r="27" spans="2:15" ht="13.5" thickBot="1" x14ac:dyDescent="0.25">
      <c r="B27" s="77">
        <v>12</v>
      </c>
      <c r="C27" s="103">
        <v>-199.5</v>
      </c>
      <c r="D27" s="109"/>
      <c r="E27" s="89" t="s">
        <v>12</v>
      </c>
      <c r="F27" s="111">
        <f>F25-F26</f>
        <v>38</v>
      </c>
      <c r="G27" s="108"/>
      <c r="H27" s="108"/>
      <c r="I27" s="108"/>
      <c r="K27" s="77">
        <v>12</v>
      </c>
      <c r="L27" s="110">
        <v>14.7</v>
      </c>
      <c r="M27" s="109"/>
      <c r="N27" s="89" t="s">
        <v>12</v>
      </c>
      <c r="O27" s="111">
        <f>O25-O26</f>
        <v>2.1000000000000014</v>
      </c>
    </row>
    <row r="28" spans="2:15" x14ac:dyDescent="0.2">
      <c r="B28" s="77">
        <v>15</v>
      </c>
      <c r="C28" s="103">
        <v>-199.8</v>
      </c>
      <c r="D28" s="109"/>
      <c r="E28" s="87"/>
      <c r="F28" s="108"/>
      <c r="G28" s="108"/>
      <c r="H28" s="108"/>
      <c r="I28" s="108"/>
      <c r="K28" s="77">
        <v>15</v>
      </c>
      <c r="L28" s="110">
        <v>14.5</v>
      </c>
      <c r="M28" s="109"/>
      <c r="N28" s="87"/>
      <c r="O28" s="108"/>
    </row>
    <row r="29" spans="2:15" x14ac:dyDescent="0.2">
      <c r="B29" s="77">
        <v>18</v>
      </c>
      <c r="C29" s="103">
        <v>-172.2</v>
      </c>
      <c r="D29" s="109"/>
      <c r="E29" s="87"/>
      <c r="F29" s="108"/>
      <c r="G29" s="108"/>
      <c r="H29" s="108"/>
      <c r="I29" s="108"/>
      <c r="K29" s="77">
        <v>18</v>
      </c>
      <c r="L29" s="110">
        <v>16.600000000000001</v>
      </c>
      <c r="M29" s="109"/>
      <c r="N29" s="87"/>
      <c r="O29" s="108"/>
    </row>
    <row r="30" spans="2:15" ht="13.5" thickBot="1" x14ac:dyDescent="0.25">
      <c r="B30" s="77">
        <v>24</v>
      </c>
      <c r="C30" s="103">
        <v>-161.80000000000001</v>
      </c>
      <c r="D30" s="109"/>
      <c r="E30" s="87"/>
      <c r="F30" s="108"/>
      <c r="G30" s="108"/>
      <c r="H30" s="108"/>
      <c r="I30" s="108"/>
      <c r="K30" s="77">
        <v>24</v>
      </c>
      <c r="L30" s="110">
        <v>16.399999999999999</v>
      </c>
      <c r="M30" s="109"/>
      <c r="N30" s="87"/>
      <c r="O30" s="108"/>
    </row>
    <row r="31" spans="2:15" ht="13.5" thickBot="1" x14ac:dyDescent="0.25">
      <c r="B31" s="75" t="s">
        <v>0</v>
      </c>
      <c r="C31" s="138">
        <v>7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-184.66666666666666</v>
      </c>
      <c r="D32" s="102"/>
      <c r="K32" s="73" t="s">
        <v>1</v>
      </c>
      <c r="L32" s="104">
        <f>AVERAGE(L25:L30)</f>
        <v>15.633333333333335</v>
      </c>
      <c r="M32" s="102"/>
    </row>
    <row r="33" spans="2:15" x14ac:dyDescent="0.2">
      <c r="B33" s="71" t="s">
        <v>2</v>
      </c>
      <c r="C33" s="103">
        <f>STDEV(C25:C30)</f>
        <v>15.702696159152628</v>
      </c>
      <c r="D33" s="102"/>
      <c r="K33" s="71" t="s">
        <v>2</v>
      </c>
      <c r="L33" s="103">
        <f>STDEV(L25:L30)</f>
        <v>0.88468450120179409</v>
      </c>
      <c r="M33" s="102"/>
    </row>
    <row r="34" spans="2:15" ht="13.5" thickBot="1" x14ac:dyDescent="0.25">
      <c r="B34" s="69" t="s">
        <v>3</v>
      </c>
      <c r="C34" s="101">
        <f>CONFIDENCE(0.05,C33,C31)</f>
        <v>11.632506352129793</v>
      </c>
      <c r="D34" s="99"/>
      <c r="K34" s="69" t="s">
        <v>3</v>
      </c>
      <c r="L34" s="100">
        <f>CONFIDENCE(0.05,L33,L31)</f>
        <v>0.7078820252850444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215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109</v>
      </c>
      <c r="C39" s="91" t="s">
        <v>179</v>
      </c>
      <c r="D39" s="115"/>
      <c r="E39" s="90" t="s">
        <v>1</v>
      </c>
      <c r="F39" s="113">
        <f>C51</f>
        <v>-167.77500000000001</v>
      </c>
      <c r="G39" s="113"/>
      <c r="H39" s="113"/>
      <c r="I39" s="113"/>
      <c r="K39" s="116" t="s">
        <v>17</v>
      </c>
      <c r="L39" s="91" t="s">
        <v>179</v>
      </c>
      <c r="M39" s="115"/>
      <c r="N39" s="90" t="s">
        <v>1</v>
      </c>
      <c r="O39" s="113">
        <f>L51</f>
        <v>15.45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9.4753439440023897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0.99283144879394647</v>
      </c>
    </row>
    <row r="41" spans="2:15" ht="13.5" thickBot="1" x14ac:dyDescent="0.25">
      <c r="B41" s="181"/>
      <c r="C41" s="201"/>
      <c r="D41" s="105"/>
      <c r="E41" s="87" t="s">
        <v>3</v>
      </c>
      <c r="F41" s="113">
        <f>C53</f>
        <v>4.5042098257165835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0.68798445090908067</v>
      </c>
    </row>
    <row r="42" spans="2:15" x14ac:dyDescent="0.2">
      <c r="B42" s="77">
        <v>8</v>
      </c>
      <c r="C42" s="103">
        <v>-161</v>
      </c>
      <c r="D42" s="109"/>
      <c r="E42" s="87" t="s">
        <v>10</v>
      </c>
      <c r="F42" s="108">
        <f>MAX(C42:C49)</f>
        <v>-155.6</v>
      </c>
      <c r="G42" s="108"/>
      <c r="H42" s="108"/>
      <c r="I42" s="108"/>
      <c r="K42" s="77">
        <v>8</v>
      </c>
      <c r="L42" s="110">
        <v>14.9</v>
      </c>
      <c r="M42" s="109"/>
      <c r="N42" s="87" t="s">
        <v>10</v>
      </c>
      <c r="O42" s="108">
        <f>MAX(L42:L49)</f>
        <v>16.600000000000001</v>
      </c>
    </row>
    <row r="43" spans="2:15" x14ac:dyDescent="0.2">
      <c r="B43" s="77">
        <v>15</v>
      </c>
      <c r="C43" s="103">
        <v>-157.30000000000001</v>
      </c>
      <c r="D43" s="109"/>
      <c r="E43" s="87" t="s">
        <v>11</v>
      </c>
      <c r="F43" s="108">
        <f>MIN(C42:C49)</f>
        <v>-178.2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13.7</v>
      </c>
    </row>
    <row r="44" spans="2:15" ht="13.5" thickBot="1" x14ac:dyDescent="0.25">
      <c r="B44" s="77">
        <v>16</v>
      </c>
      <c r="C44" s="103">
        <v>-155.6</v>
      </c>
      <c r="D44" s="109"/>
      <c r="E44" s="89" t="s">
        <v>12</v>
      </c>
      <c r="F44" s="111">
        <f>F42-F43</f>
        <v>22.599999999999994</v>
      </c>
      <c r="G44" s="108"/>
      <c r="H44" s="108"/>
      <c r="I44" s="108"/>
      <c r="K44" s="77">
        <v>16</v>
      </c>
      <c r="L44" s="110">
        <v>14.7</v>
      </c>
      <c r="M44" s="109"/>
      <c r="N44" s="89" t="s">
        <v>12</v>
      </c>
      <c r="O44" s="111">
        <f>O42-O43</f>
        <v>2.9000000000000021</v>
      </c>
    </row>
    <row r="45" spans="2:15" x14ac:dyDescent="0.2">
      <c r="B45" s="77">
        <v>19</v>
      </c>
      <c r="C45" s="103">
        <v>-163.80000000000001</v>
      </c>
      <c r="D45" s="109"/>
      <c r="E45" s="87"/>
      <c r="F45" s="108"/>
      <c r="G45" s="108"/>
      <c r="H45" s="108"/>
      <c r="I45" s="108"/>
      <c r="K45" s="77">
        <v>19</v>
      </c>
      <c r="L45" s="110">
        <v>16.3</v>
      </c>
      <c r="M45" s="109"/>
      <c r="N45" s="87"/>
      <c r="O45" s="108"/>
    </row>
    <row r="46" spans="2:15" x14ac:dyDescent="0.2">
      <c r="B46" s="77">
        <v>20</v>
      </c>
      <c r="C46" s="103">
        <v>-176.7</v>
      </c>
      <c r="D46" s="109"/>
      <c r="E46" s="87"/>
      <c r="F46" s="108"/>
      <c r="G46" s="108"/>
      <c r="H46" s="108"/>
      <c r="I46" s="108"/>
      <c r="K46" s="77">
        <v>20</v>
      </c>
      <c r="L46" s="110">
        <v>16</v>
      </c>
      <c r="M46" s="109"/>
      <c r="N46" s="87"/>
      <c r="O46" s="108"/>
    </row>
    <row r="47" spans="2:15" x14ac:dyDescent="0.2">
      <c r="B47" s="77">
        <v>22</v>
      </c>
      <c r="C47" s="103">
        <v>-171.5</v>
      </c>
      <c r="D47" s="109"/>
      <c r="E47" s="87"/>
      <c r="F47" s="108"/>
      <c r="G47" s="108"/>
      <c r="H47" s="108"/>
      <c r="I47" s="108"/>
      <c r="K47" s="77">
        <v>22</v>
      </c>
      <c r="L47" s="110">
        <v>16.600000000000001</v>
      </c>
      <c r="M47" s="109"/>
      <c r="N47" s="87"/>
      <c r="O47" s="108"/>
    </row>
    <row r="48" spans="2:15" x14ac:dyDescent="0.2">
      <c r="B48" s="77">
        <v>26</v>
      </c>
      <c r="C48" s="103">
        <v>-178.2</v>
      </c>
      <c r="D48" s="109"/>
      <c r="E48" s="87"/>
      <c r="F48" s="108"/>
      <c r="G48" s="108"/>
      <c r="H48" s="108"/>
      <c r="I48" s="108"/>
      <c r="K48" s="77">
        <v>26</v>
      </c>
      <c r="L48" s="110">
        <v>13.7</v>
      </c>
      <c r="M48" s="109"/>
      <c r="N48" s="87"/>
      <c r="O48" s="108"/>
    </row>
    <row r="49" spans="2:15" ht="13.5" thickBot="1" x14ac:dyDescent="0.25">
      <c r="B49" s="77">
        <v>28</v>
      </c>
      <c r="C49" s="103">
        <v>-178.1</v>
      </c>
      <c r="D49" s="109"/>
      <c r="E49" s="87"/>
      <c r="F49" s="108"/>
      <c r="G49" s="108"/>
      <c r="H49" s="108"/>
      <c r="I49" s="108"/>
      <c r="K49" s="77">
        <v>28</v>
      </c>
      <c r="L49" s="110">
        <v>15.2</v>
      </c>
      <c r="M49" s="109"/>
      <c r="N49" s="87"/>
      <c r="O49" s="108"/>
    </row>
    <row r="50" spans="2:15" ht="13.5" thickBot="1" x14ac:dyDescent="0.25">
      <c r="B50" s="75" t="s">
        <v>0</v>
      </c>
      <c r="C50" s="138">
        <v>17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-167.77500000000001</v>
      </c>
      <c r="D51" s="102"/>
      <c r="K51" s="73" t="s">
        <v>1</v>
      </c>
      <c r="L51" s="104">
        <f>AVERAGE(L42:L49)</f>
        <v>15.45</v>
      </c>
      <c r="M51" s="102"/>
    </row>
    <row r="52" spans="2:15" x14ac:dyDescent="0.2">
      <c r="B52" s="71" t="s">
        <v>2</v>
      </c>
      <c r="C52" s="103">
        <f>STDEV(C42:C49)</f>
        <v>9.4753439440023897</v>
      </c>
      <c r="D52" s="102"/>
      <c r="K52" s="71" t="s">
        <v>2</v>
      </c>
      <c r="L52" s="103">
        <f>STDEV(L42:L49)</f>
        <v>0.99283144879394647</v>
      </c>
      <c r="M52" s="102"/>
    </row>
    <row r="53" spans="2:15" ht="13.5" thickBot="1" x14ac:dyDescent="0.25">
      <c r="B53" s="69" t="s">
        <v>3</v>
      </c>
      <c r="C53" s="101">
        <f>CONFIDENCE(0.05,C52,C50)</f>
        <v>4.5042098257165835</v>
      </c>
      <c r="D53" s="99"/>
      <c r="K53" s="69" t="s">
        <v>3</v>
      </c>
      <c r="L53" s="100">
        <f>CONFIDENCE(0.05,L52,L50)</f>
        <v>0.68798445090908067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214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109</v>
      </c>
      <c r="C58" s="91" t="s">
        <v>178</v>
      </c>
      <c r="D58" s="115"/>
      <c r="E58" s="90" t="s">
        <v>1</v>
      </c>
      <c r="F58" s="113">
        <f>C70</f>
        <v>-163.25</v>
      </c>
      <c r="G58" s="113"/>
      <c r="H58" s="113"/>
      <c r="I58" s="113"/>
      <c r="K58" s="116" t="s">
        <v>17</v>
      </c>
      <c r="L58" s="91" t="s">
        <v>178</v>
      </c>
      <c r="M58" s="115"/>
      <c r="N58" s="90" t="s">
        <v>1</v>
      </c>
      <c r="O58" s="113">
        <f>L70</f>
        <v>19.375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25.208105272482683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1.6324827717314507</v>
      </c>
    </row>
    <row r="60" spans="2:15" ht="13.5" thickBot="1" x14ac:dyDescent="0.25">
      <c r="B60" s="181"/>
      <c r="C60" s="201"/>
      <c r="D60" s="105"/>
      <c r="E60" s="87" t="s">
        <v>3</v>
      </c>
      <c r="F60" s="113">
        <f>C72</f>
        <v>17.468004750871511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1.1312320582637894</v>
      </c>
    </row>
    <row r="61" spans="2:15" x14ac:dyDescent="0.2">
      <c r="B61" s="77">
        <v>6</v>
      </c>
      <c r="C61" s="144">
        <v>-194.7</v>
      </c>
      <c r="D61" s="109"/>
      <c r="E61" s="87" t="s">
        <v>10</v>
      </c>
      <c r="F61" s="108">
        <f>MAX(C61:C68)</f>
        <v>-134.6</v>
      </c>
      <c r="G61" s="108"/>
      <c r="H61" s="108"/>
      <c r="I61" s="108"/>
      <c r="K61" s="77">
        <v>6</v>
      </c>
      <c r="L61" s="110">
        <v>15.9</v>
      </c>
      <c r="M61" s="109"/>
      <c r="N61" s="87" t="s">
        <v>10</v>
      </c>
      <c r="O61" s="108">
        <f>MAX(L61:L68)</f>
        <v>21.3</v>
      </c>
    </row>
    <row r="62" spans="2:15" x14ac:dyDescent="0.2">
      <c r="B62" s="77">
        <v>19</v>
      </c>
      <c r="C62" s="144">
        <v>-185</v>
      </c>
      <c r="D62" s="109"/>
      <c r="E62" s="87" t="s">
        <v>11</v>
      </c>
      <c r="F62" s="108">
        <f>MIN(C61:C68)</f>
        <v>-194.7</v>
      </c>
      <c r="G62" s="108"/>
      <c r="H62" s="108"/>
      <c r="I62" s="108"/>
      <c r="K62" s="77">
        <v>19</v>
      </c>
      <c r="L62" s="110">
        <v>19.3</v>
      </c>
      <c r="M62" s="109"/>
      <c r="N62" s="87" t="s">
        <v>11</v>
      </c>
      <c r="O62" s="108">
        <f>MIN(L61:L68)</f>
        <v>15.9</v>
      </c>
    </row>
    <row r="63" spans="2:15" ht="13.5" thickBot="1" x14ac:dyDescent="0.25">
      <c r="B63" s="77">
        <v>21</v>
      </c>
      <c r="C63" s="144">
        <v>-183.2</v>
      </c>
      <c r="D63" s="109"/>
      <c r="E63" s="89" t="s">
        <v>12</v>
      </c>
      <c r="F63" s="111">
        <f>F61-F62</f>
        <v>60.099999999999994</v>
      </c>
      <c r="G63" s="108"/>
      <c r="H63" s="108"/>
      <c r="I63" s="108"/>
      <c r="K63" s="77">
        <v>21</v>
      </c>
      <c r="L63" s="110">
        <v>19.899999999999999</v>
      </c>
      <c r="M63" s="109"/>
      <c r="N63" s="89" t="s">
        <v>12</v>
      </c>
      <c r="O63" s="111">
        <f>O61-O62</f>
        <v>5.4</v>
      </c>
    </row>
    <row r="64" spans="2:15" x14ac:dyDescent="0.2">
      <c r="B64" s="77">
        <v>22</v>
      </c>
      <c r="C64" s="144">
        <v>-179.8</v>
      </c>
      <c r="D64" s="109"/>
      <c r="E64" s="87"/>
      <c r="F64" s="108"/>
      <c r="G64" s="108"/>
      <c r="H64" s="108"/>
      <c r="I64" s="108"/>
      <c r="K64" s="77">
        <v>22</v>
      </c>
      <c r="L64" s="110">
        <v>19.7</v>
      </c>
      <c r="M64" s="109"/>
      <c r="N64" s="87"/>
      <c r="O64" s="108"/>
    </row>
    <row r="65" spans="2:15" x14ac:dyDescent="0.2">
      <c r="B65" s="77">
        <v>23</v>
      </c>
      <c r="C65" s="144">
        <v>-155.69999999999999</v>
      </c>
      <c r="D65" s="109"/>
      <c r="E65" s="87"/>
      <c r="F65" s="108"/>
      <c r="G65" s="108"/>
      <c r="H65" s="108"/>
      <c r="I65" s="108"/>
      <c r="K65" s="77">
        <v>23</v>
      </c>
      <c r="L65" s="110">
        <v>21.3</v>
      </c>
      <c r="M65" s="109"/>
      <c r="N65" s="87"/>
      <c r="O65" s="108"/>
    </row>
    <row r="66" spans="2:15" x14ac:dyDescent="0.2">
      <c r="B66" s="77">
        <v>26</v>
      </c>
      <c r="C66" s="144">
        <v>-134.6</v>
      </c>
      <c r="D66" s="109"/>
      <c r="E66" s="87"/>
      <c r="F66" s="108"/>
      <c r="G66" s="108"/>
      <c r="H66" s="108"/>
      <c r="I66" s="108"/>
      <c r="K66" s="77">
        <v>26</v>
      </c>
      <c r="L66" s="110">
        <v>20.2</v>
      </c>
      <c r="M66" s="109"/>
      <c r="N66" s="87"/>
      <c r="O66" s="108"/>
    </row>
    <row r="67" spans="2:15" x14ac:dyDescent="0.2">
      <c r="B67" s="77">
        <v>27</v>
      </c>
      <c r="C67" s="144">
        <v>-134.9</v>
      </c>
      <c r="D67" s="109"/>
      <c r="E67" s="87"/>
      <c r="F67" s="108"/>
      <c r="G67" s="108"/>
      <c r="H67" s="108"/>
      <c r="I67" s="108"/>
      <c r="K67" s="77">
        <v>27</v>
      </c>
      <c r="L67" s="110">
        <v>20.3</v>
      </c>
      <c r="M67" s="109"/>
      <c r="N67" s="87"/>
      <c r="O67" s="108"/>
    </row>
    <row r="68" spans="2:15" ht="13.5" thickBot="1" x14ac:dyDescent="0.25">
      <c r="B68" s="77">
        <v>28</v>
      </c>
      <c r="C68" s="144">
        <v>-138.1</v>
      </c>
      <c r="D68" s="109"/>
      <c r="E68" s="87"/>
      <c r="F68" s="108"/>
      <c r="G68" s="108"/>
      <c r="H68" s="108"/>
      <c r="I68" s="108"/>
      <c r="K68" s="77">
        <v>28</v>
      </c>
      <c r="L68" s="110">
        <v>18.399999999999999</v>
      </c>
      <c r="M68" s="109"/>
      <c r="N68" s="87"/>
      <c r="O68" s="108"/>
    </row>
    <row r="69" spans="2:15" ht="13.5" thickBot="1" x14ac:dyDescent="0.25">
      <c r="B69" s="75" t="s">
        <v>0</v>
      </c>
      <c r="C69" s="107">
        <v>8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-163.25</v>
      </c>
      <c r="D70" s="102"/>
      <c r="K70" s="73" t="s">
        <v>1</v>
      </c>
      <c r="L70" s="104">
        <f>AVERAGE(L61:L68)</f>
        <v>19.375</v>
      </c>
      <c r="M70" s="102"/>
    </row>
    <row r="71" spans="2:15" x14ac:dyDescent="0.2">
      <c r="B71" s="71" t="s">
        <v>2</v>
      </c>
      <c r="C71" s="103">
        <f>STDEV(C61:C68)</f>
        <v>25.208105272482683</v>
      </c>
      <c r="D71" s="102"/>
      <c r="K71" s="71" t="s">
        <v>2</v>
      </c>
      <c r="L71" s="103">
        <f>STDEV(L61:L68)</f>
        <v>1.6324827717314507</v>
      </c>
      <c r="M71" s="102"/>
    </row>
    <row r="72" spans="2:15" ht="13.5" thickBot="1" x14ac:dyDescent="0.25">
      <c r="B72" s="69" t="s">
        <v>3</v>
      </c>
      <c r="C72" s="101">
        <f>CONFIDENCE(0.05,C71,C69)</f>
        <v>17.468004750871511</v>
      </c>
      <c r="D72" s="99"/>
      <c r="K72" s="69" t="s">
        <v>3</v>
      </c>
      <c r="L72" s="100">
        <f>CONFIDENCE(0.05,L71,L69)</f>
        <v>1.1312320582637894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213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109</v>
      </c>
      <c r="C77" s="91" t="s">
        <v>177</v>
      </c>
      <c r="D77" s="115"/>
      <c r="E77" s="90" t="s">
        <v>1</v>
      </c>
      <c r="F77" s="113">
        <f>C95</f>
        <v>-141.80714285714285</v>
      </c>
      <c r="G77" s="113"/>
      <c r="H77" s="113"/>
      <c r="I77" s="113"/>
      <c r="K77" s="116" t="s">
        <v>17</v>
      </c>
      <c r="L77" s="91" t="s">
        <v>177</v>
      </c>
      <c r="M77" s="115"/>
      <c r="N77" s="90" t="s">
        <v>1</v>
      </c>
      <c r="O77" s="113">
        <f>L95</f>
        <v>17.857142857142854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>
        <f>C96</f>
        <v>8.8574578993953139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1.5604310478021945</v>
      </c>
    </row>
    <row r="79" spans="2:15" ht="13.5" thickBot="1" x14ac:dyDescent="0.25">
      <c r="B79" s="181"/>
      <c r="C79" s="201"/>
      <c r="D79" s="105"/>
      <c r="E79" s="87" t="s">
        <v>3</v>
      </c>
      <c r="F79" s="113">
        <f>C97</f>
        <v>6.1377923883941126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0.81738874993237798</v>
      </c>
    </row>
    <row r="80" spans="2:15" x14ac:dyDescent="0.2">
      <c r="B80" s="77">
        <v>3</v>
      </c>
      <c r="C80" s="144">
        <v>-124.1</v>
      </c>
      <c r="D80" s="109"/>
      <c r="E80" s="87" t="s">
        <v>10</v>
      </c>
      <c r="F80" s="108">
        <f>MAX(C80:C93)</f>
        <v>-124.1</v>
      </c>
      <c r="G80" s="108"/>
      <c r="H80" s="108"/>
      <c r="I80" s="108"/>
      <c r="K80" s="77">
        <v>3</v>
      </c>
      <c r="L80" s="110">
        <v>17.100000000000001</v>
      </c>
      <c r="M80" s="109"/>
      <c r="N80" s="87" t="s">
        <v>10</v>
      </c>
      <c r="O80" s="108">
        <f>MAX(L80:L93)</f>
        <v>21.1</v>
      </c>
    </row>
    <row r="81" spans="2:15" x14ac:dyDescent="0.2">
      <c r="B81" s="77">
        <v>4</v>
      </c>
      <c r="C81" s="144">
        <v>-140.4</v>
      </c>
      <c r="D81" s="109"/>
      <c r="E81" s="87" t="s">
        <v>11</v>
      </c>
      <c r="F81" s="108">
        <f>MIN(C80:C93)</f>
        <v>-152.4</v>
      </c>
      <c r="G81" s="108"/>
      <c r="H81" s="108"/>
      <c r="I81" s="108"/>
      <c r="K81" s="77">
        <v>4</v>
      </c>
      <c r="L81" s="110">
        <v>16.399999999999999</v>
      </c>
      <c r="M81" s="109"/>
      <c r="N81" s="87" t="s">
        <v>11</v>
      </c>
      <c r="O81" s="108">
        <f>MIN(L80:L93)</f>
        <v>16.2</v>
      </c>
    </row>
    <row r="82" spans="2:15" ht="13.5" thickBot="1" x14ac:dyDescent="0.25">
      <c r="B82" s="77">
        <v>5</v>
      </c>
      <c r="C82" s="144">
        <v>-147.1</v>
      </c>
      <c r="D82" s="109"/>
      <c r="E82" s="89" t="s">
        <v>12</v>
      </c>
      <c r="F82" s="111">
        <f>F80-F81</f>
        <v>28.300000000000011</v>
      </c>
      <c r="G82" s="108"/>
      <c r="H82" s="108"/>
      <c r="I82" s="108"/>
      <c r="K82" s="77">
        <v>5</v>
      </c>
      <c r="L82" s="110">
        <v>17</v>
      </c>
      <c r="M82" s="109"/>
      <c r="N82" s="89" t="s">
        <v>12</v>
      </c>
      <c r="O82" s="111">
        <f>O80-O81</f>
        <v>4.9000000000000021</v>
      </c>
    </row>
    <row r="83" spans="2:15" x14ac:dyDescent="0.2">
      <c r="B83" s="77">
        <v>9</v>
      </c>
      <c r="C83" s="144">
        <v>-145.6</v>
      </c>
      <c r="D83" s="109"/>
      <c r="E83" s="87"/>
      <c r="F83" s="108"/>
      <c r="G83" s="108"/>
      <c r="H83" s="108"/>
      <c r="I83" s="108"/>
      <c r="K83" s="77">
        <v>9</v>
      </c>
      <c r="L83" s="110">
        <v>16.600000000000001</v>
      </c>
      <c r="M83" s="109"/>
      <c r="N83" s="87"/>
      <c r="O83" s="108"/>
    </row>
    <row r="84" spans="2:15" x14ac:dyDescent="0.2">
      <c r="B84" s="77">
        <v>10</v>
      </c>
      <c r="C84" s="144">
        <v>-141.4</v>
      </c>
      <c r="D84" s="109"/>
      <c r="E84" s="87"/>
      <c r="F84" s="108"/>
      <c r="G84" s="108"/>
      <c r="H84" s="108"/>
      <c r="I84" s="108"/>
      <c r="K84" s="77">
        <v>10</v>
      </c>
      <c r="L84" s="110">
        <v>18.2</v>
      </c>
      <c r="M84" s="109"/>
      <c r="N84" s="87"/>
      <c r="O84" s="108"/>
    </row>
    <row r="85" spans="2:15" x14ac:dyDescent="0.2">
      <c r="B85" s="77">
        <v>11</v>
      </c>
      <c r="C85" s="144">
        <v>-141.4</v>
      </c>
      <c r="D85" s="109"/>
      <c r="E85" s="87"/>
      <c r="F85" s="108"/>
      <c r="G85" s="108"/>
      <c r="H85" s="108"/>
      <c r="I85" s="108"/>
      <c r="K85" s="77">
        <v>11</v>
      </c>
      <c r="L85" s="110">
        <v>19.399999999999999</v>
      </c>
      <c r="M85" s="109"/>
      <c r="N85" s="87"/>
      <c r="O85" s="108"/>
    </row>
    <row r="86" spans="2:15" x14ac:dyDescent="0.2">
      <c r="B86" s="77">
        <v>12</v>
      </c>
      <c r="C86" s="144">
        <v>-141.19999999999999</v>
      </c>
      <c r="D86" s="109"/>
      <c r="E86" s="87"/>
      <c r="F86" s="108"/>
      <c r="G86" s="108"/>
      <c r="H86" s="108"/>
      <c r="I86" s="108"/>
      <c r="K86" s="77">
        <v>12</v>
      </c>
      <c r="L86" s="110">
        <v>17.100000000000001</v>
      </c>
      <c r="M86" s="109"/>
      <c r="N86" s="87"/>
      <c r="O86" s="108"/>
    </row>
    <row r="87" spans="2:15" x14ac:dyDescent="0.2">
      <c r="B87" s="77">
        <v>13</v>
      </c>
      <c r="C87" s="144">
        <v>-132.30000000000001</v>
      </c>
      <c r="D87" s="109"/>
      <c r="E87" s="87"/>
      <c r="F87" s="108"/>
      <c r="G87" s="108"/>
      <c r="H87" s="108"/>
      <c r="I87" s="108"/>
      <c r="K87" s="77">
        <v>13</v>
      </c>
      <c r="L87" s="110">
        <v>18</v>
      </c>
      <c r="M87" s="109"/>
      <c r="N87" s="87"/>
      <c r="O87" s="108"/>
    </row>
    <row r="88" spans="2:15" x14ac:dyDescent="0.2">
      <c r="B88" s="77">
        <v>17</v>
      </c>
      <c r="C88" s="144">
        <v>-125.3</v>
      </c>
      <c r="D88" s="109"/>
      <c r="E88" s="87"/>
      <c r="F88" s="108"/>
      <c r="G88" s="108"/>
      <c r="H88" s="108"/>
      <c r="I88" s="108"/>
      <c r="K88" s="77">
        <v>17</v>
      </c>
      <c r="L88" s="110">
        <v>19.5</v>
      </c>
      <c r="M88" s="109"/>
      <c r="N88" s="87"/>
      <c r="O88" s="108"/>
    </row>
    <row r="89" spans="2:15" x14ac:dyDescent="0.2">
      <c r="B89" s="77">
        <v>18</v>
      </c>
      <c r="C89" s="144">
        <v>-146.6</v>
      </c>
      <c r="D89" s="109"/>
      <c r="E89" s="87"/>
      <c r="F89" s="108"/>
      <c r="G89" s="108"/>
      <c r="H89" s="108"/>
      <c r="I89" s="108"/>
      <c r="K89" s="77">
        <v>18</v>
      </c>
      <c r="L89" s="110">
        <v>16.3</v>
      </c>
      <c r="M89" s="109"/>
      <c r="N89" s="87"/>
      <c r="O89" s="108"/>
    </row>
    <row r="90" spans="2:15" x14ac:dyDescent="0.2">
      <c r="B90" s="77">
        <v>19</v>
      </c>
      <c r="C90" s="144">
        <v>-148.5</v>
      </c>
      <c r="D90" s="109"/>
      <c r="E90" s="87"/>
      <c r="F90" s="108"/>
      <c r="G90" s="108"/>
      <c r="H90" s="108"/>
      <c r="I90" s="108"/>
      <c r="K90" s="77">
        <v>19</v>
      </c>
      <c r="L90" s="110">
        <v>16.2</v>
      </c>
      <c r="M90" s="109"/>
      <c r="N90" s="87"/>
      <c r="O90" s="108"/>
    </row>
    <row r="91" spans="2:15" x14ac:dyDescent="0.2">
      <c r="B91" s="77">
        <v>20</v>
      </c>
      <c r="C91" s="144">
        <v>-149.69999999999999</v>
      </c>
      <c r="D91" s="109"/>
      <c r="E91" s="87"/>
      <c r="F91" s="108"/>
      <c r="G91" s="108"/>
      <c r="H91" s="108"/>
      <c r="I91" s="108"/>
      <c r="K91" s="77">
        <v>20</v>
      </c>
      <c r="L91" s="110">
        <v>17.100000000000001</v>
      </c>
      <c r="M91" s="109"/>
      <c r="N91" s="87"/>
      <c r="O91" s="108"/>
    </row>
    <row r="92" spans="2:15" x14ac:dyDescent="0.2">
      <c r="B92" s="77">
        <v>23</v>
      </c>
      <c r="C92" s="144">
        <v>-152.4</v>
      </c>
      <c r="D92" s="109"/>
      <c r="E92" s="87"/>
      <c r="F92" s="108"/>
      <c r="G92" s="108"/>
      <c r="H92" s="108"/>
      <c r="I92" s="108"/>
      <c r="K92" s="77">
        <v>23</v>
      </c>
      <c r="L92" s="110">
        <v>20</v>
      </c>
      <c r="M92" s="109"/>
      <c r="N92" s="87"/>
      <c r="O92" s="108"/>
    </row>
    <row r="93" spans="2:15" ht="13.5" thickBot="1" x14ac:dyDescent="0.25">
      <c r="B93" s="77">
        <v>24</v>
      </c>
      <c r="C93" s="144">
        <v>-149.30000000000001</v>
      </c>
      <c r="D93" s="109"/>
      <c r="E93" s="87"/>
      <c r="F93" s="108"/>
      <c r="G93" s="108"/>
      <c r="H93" s="108"/>
      <c r="I93" s="108"/>
      <c r="K93" s="77">
        <v>24</v>
      </c>
      <c r="L93" s="110">
        <v>21.1</v>
      </c>
      <c r="M93" s="109"/>
      <c r="N93" s="87"/>
      <c r="O93" s="108"/>
    </row>
    <row r="94" spans="2:15" ht="13.5" thickBot="1" x14ac:dyDescent="0.25">
      <c r="B94" s="75" t="s">
        <v>0</v>
      </c>
      <c r="C94" s="107">
        <v>8</v>
      </c>
      <c r="D94" s="105"/>
      <c r="K94" s="75" t="s">
        <v>0</v>
      </c>
      <c r="L94" s="106">
        <f>COUNTIF(L80:L93,"&gt;0")</f>
        <v>14</v>
      </c>
      <c r="M94" s="105"/>
    </row>
    <row r="95" spans="2:15" x14ac:dyDescent="0.2">
      <c r="B95" s="73" t="s">
        <v>1</v>
      </c>
      <c r="C95" s="104">
        <f>AVERAGE(C80:C93)</f>
        <v>-141.80714285714285</v>
      </c>
      <c r="D95" s="102"/>
      <c r="K95" s="73" t="s">
        <v>1</v>
      </c>
      <c r="L95" s="104">
        <f>AVERAGE(L80:L93)</f>
        <v>17.857142857142854</v>
      </c>
      <c r="M95" s="102"/>
    </row>
    <row r="96" spans="2:15" x14ac:dyDescent="0.2">
      <c r="B96" s="71" t="s">
        <v>2</v>
      </c>
      <c r="C96" s="103">
        <f>STDEV(C80:C93)</f>
        <v>8.8574578993953139</v>
      </c>
      <c r="D96" s="102"/>
      <c r="K96" s="71" t="s">
        <v>2</v>
      </c>
      <c r="L96" s="103">
        <f>STDEV(L80:L93)</f>
        <v>1.5604310478021945</v>
      </c>
      <c r="M96" s="102"/>
    </row>
    <row r="97" spans="2:15" ht="13.5" thickBot="1" x14ac:dyDescent="0.25">
      <c r="B97" s="69" t="s">
        <v>3</v>
      </c>
      <c r="C97" s="101">
        <f>CONFIDENCE(0.05,C96,C94)</f>
        <v>6.1377923883941126</v>
      </c>
      <c r="D97" s="99"/>
      <c r="K97" s="69" t="s">
        <v>3</v>
      </c>
      <c r="L97" s="100">
        <f>CONFIDENCE(0.05,L96,L94)</f>
        <v>0.81738874993237798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212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109</v>
      </c>
      <c r="C102" s="91" t="s">
        <v>176</v>
      </c>
      <c r="D102" s="115"/>
      <c r="E102" s="90" t="s">
        <v>1</v>
      </c>
      <c r="F102" s="113">
        <f>C126</f>
        <v>-121.42499999999995</v>
      </c>
      <c r="G102" s="113"/>
      <c r="H102" s="113"/>
      <c r="I102" s="113"/>
      <c r="K102" s="116" t="s">
        <v>17</v>
      </c>
      <c r="L102" s="91" t="s">
        <v>176</v>
      </c>
      <c r="M102" s="115"/>
      <c r="N102" s="90" t="s">
        <v>1</v>
      </c>
      <c r="O102" s="113">
        <f>L126</f>
        <v>21.104999999999997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>
        <f>C127</f>
        <v>12.335565824498135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>
        <f>L127</f>
        <v>1.1852048457189965</v>
      </c>
    </row>
    <row r="104" spans="2:15" ht="13.5" thickBot="1" x14ac:dyDescent="0.25">
      <c r="B104" s="181"/>
      <c r="C104" s="201"/>
      <c r="D104" s="105"/>
      <c r="E104" s="87" t="s">
        <v>3</v>
      </c>
      <c r="F104" s="113">
        <f>C128</f>
        <v>8.547953925844574</v>
      </c>
      <c r="G104" s="113"/>
      <c r="H104" s="113"/>
      <c r="I104" s="113"/>
      <c r="K104" s="181"/>
      <c r="L104" s="200"/>
      <c r="M104" s="105"/>
      <c r="N104" s="87" t="s">
        <v>3</v>
      </c>
      <c r="O104" s="113">
        <f>L128</f>
        <v>0.51942938123664495</v>
      </c>
    </row>
    <row r="105" spans="2:15" x14ac:dyDescent="0.2">
      <c r="B105" s="77">
        <v>2</v>
      </c>
      <c r="C105" s="144">
        <v>-140.80000000000001</v>
      </c>
      <c r="D105" s="109"/>
      <c r="E105" s="87" t="s">
        <v>10</v>
      </c>
      <c r="F105" s="108">
        <f>MAX(C105:C124)</f>
        <v>-104.3</v>
      </c>
      <c r="G105" s="108"/>
      <c r="H105" s="108"/>
      <c r="I105" s="108"/>
      <c r="K105" s="77">
        <v>2</v>
      </c>
      <c r="L105" s="110">
        <v>18.399999999999999</v>
      </c>
      <c r="M105" s="109"/>
      <c r="N105" s="87" t="s">
        <v>10</v>
      </c>
      <c r="O105" s="108">
        <f>MAX(L105:L124)</f>
        <v>23.5</v>
      </c>
    </row>
    <row r="106" spans="2:15" x14ac:dyDescent="0.2">
      <c r="B106" s="77">
        <v>3</v>
      </c>
      <c r="C106" s="144">
        <v>-127</v>
      </c>
      <c r="D106" s="109"/>
      <c r="E106" s="87" t="s">
        <v>11</v>
      </c>
      <c r="F106" s="108">
        <f>MIN(C105:C124)</f>
        <v>-147.1</v>
      </c>
      <c r="G106" s="108"/>
      <c r="H106" s="108"/>
      <c r="I106" s="108"/>
      <c r="K106" s="77">
        <v>3</v>
      </c>
      <c r="L106" s="110">
        <v>19.899999999999999</v>
      </c>
      <c r="M106" s="109"/>
      <c r="N106" s="87" t="s">
        <v>11</v>
      </c>
      <c r="O106" s="108">
        <f>MIN(L105:L124)</f>
        <v>18.399999999999999</v>
      </c>
    </row>
    <row r="107" spans="2:15" ht="13.5" thickBot="1" x14ac:dyDescent="0.25">
      <c r="B107" s="77">
        <v>4</v>
      </c>
      <c r="C107" s="144">
        <v>-134.19999999999999</v>
      </c>
      <c r="D107" s="109"/>
      <c r="E107" s="89" t="s">
        <v>12</v>
      </c>
      <c r="F107" s="111">
        <f>F105-F106</f>
        <v>42.8</v>
      </c>
      <c r="G107" s="108"/>
      <c r="H107" s="108"/>
      <c r="I107" s="108"/>
      <c r="K107" s="77">
        <v>4</v>
      </c>
      <c r="L107" s="110">
        <v>19.8</v>
      </c>
      <c r="M107" s="109"/>
      <c r="N107" s="89" t="s">
        <v>12</v>
      </c>
      <c r="O107" s="111">
        <f>O105-O106</f>
        <v>5.1000000000000014</v>
      </c>
    </row>
    <row r="108" spans="2:15" x14ac:dyDescent="0.2">
      <c r="B108" s="77">
        <v>7</v>
      </c>
      <c r="C108" s="144">
        <v>-119.6</v>
      </c>
      <c r="D108" s="109"/>
      <c r="E108" s="87"/>
      <c r="F108" s="108"/>
      <c r="G108" s="108"/>
      <c r="H108" s="108"/>
      <c r="I108" s="108"/>
      <c r="K108" s="77">
        <v>7</v>
      </c>
      <c r="L108" s="110">
        <v>21.6</v>
      </c>
      <c r="M108" s="109"/>
      <c r="N108" s="87"/>
      <c r="O108" s="108"/>
    </row>
    <row r="109" spans="2:15" x14ac:dyDescent="0.2">
      <c r="B109" s="77">
        <v>8</v>
      </c>
      <c r="C109" s="144">
        <v>-124.8</v>
      </c>
      <c r="D109" s="109"/>
      <c r="E109" s="87"/>
      <c r="F109" s="108"/>
      <c r="G109" s="108"/>
      <c r="H109" s="108"/>
      <c r="I109" s="108"/>
      <c r="K109" s="77">
        <v>8</v>
      </c>
      <c r="L109" s="110">
        <v>21.2</v>
      </c>
      <c r="M109" s="109"/>
      <c r="N109" s="87"/>
      <c r="O109" s="108"/>
    </row>
    <row r="110" spans="2:15" x14ac:dyDescent="0.2">
      <c r="B110" s="77">
        <v>9</v>
      </c>
      <c r="C110" s="144">
        <v>-118.4</v>
      </c>
      <c r="D110" s="109"/>
      <c r="E110" s="87"/>
      <c r="F110" s="108"/>
      <c r="G110" s="108"/>
      <c r="H110" s="108"/>
      <c r="I110" s="108"/>
      <c r="K110" s="77">
        <v>9</v>
      </c>
      <c r="L110" s="110">
        <v>21</v>
      </c>
      <c r="M110" s="109"/>
      <c r="N110" s="87"/>
      <c r="O110" s="108"/>
    </row>
    <row r="111" spans="2:15" x14ac:dyDescent="0.2">
      <c r="B111" s="77">
        <v>10</v>
      </c>
      <c r="C111" s="144">
        <v>-124.9</v>
      </c>
      <c r="D111" s="109"/>
      <c r="E111" s="87"/>
      <c r="F111" s="108"/>
      <c r="G111" s="108"/>
      <c r="H111" s="108"/>
      <c r="I111" s="108"/>
      <c r="K111" s="77">
        <v>10</v>
      </c>
      <c r="L111" s="110">
        <v>20.6</v>
      </c>
      <c r="M111" s="109"/>
      <c r="N111" s="87"/>
      <c r="O111" s="108"/>
    </row>
    <row r="112" spans="2:15" x14ac:dyDescent="0.2">
      <c r="B112" s="77">
        <v>11</v>
      </c>
      <c r="C112" s="144">
        <v>-138.5</v>
      </c>
      <c r="D112" s="109"/>
      <c r="E112" s="87"/>
      <c r="F112" s="108"/>
      <c r="G112" s="108"/>
      <c r="H112" s="108"/>
      <c r="I112" s="108"/>
      <c r="K112" s="77">
        <v>11</v>
      </c>
      <c r="L112" s="110">
        <v>20.9</v>
      </c>
      <c r="M112" s="109"/>
      <c r="N112" s="87"/>
      <c r="O112" s="108"/>
    </row>
    <row r="113" spans="2:15" x14ac:dyDescent="0.2">
      <c r="B113" s="77">
        <v>14</v>
      </c>
      <c r="C113" s="144">
        <v>-112.2</v>
      </c>
      <c r="D113" s="109"/>
      <c r="E113" s="87"/>
      <c r="F113" s="108"/>
      <c r="G113" s="108"/>
      <c r="H113" s="108"/>
      <c r="I113" s="108"/>
      <c r="K113" s="77">
        <v>14</v>
      </c>
      <c r="L113" s="110">
        <v>21.5</v>
      </c>
      <c r="M113" s="109"/>
      <c r="N113" s="87"/>
      <c r="O113" s="108"/>
    </row>
    <row r="114" spans="2:15" x14ac:dyDescent="0.2">
      <c r="B114" s="77">
        <v>15</v>
      </c>
      <c r="C114" s="144">
        <v>-115.5</v>
      </c>
      <c r="D114" s="109"/>
      <c r="E114" s="87"/>
      <c r="F114" s="108"/>
      <c r="G114" s="108"/>
      <c r="H114" s="108"/>
      <c r="I114" s="108"/>
      <c r="K114" s="77">
        <v>15</v>
      </c>
      <c r="L114" s="110">
        <v>23.5</v>
      </c>
      <c r="M114" s="109"/>
      <c r="N114" s="87"/>
      <c r="O114" s="108"/>
    </row>
    <row r="115" spans="2:15" x14ac:dyDescent="0.2">
      <c r="B115" s="77">
        <v>16</v>
      </c>
      <c r="C115" s="144">
        <v>-104.3</v>
      </c>
      <c r="D115" s="109"/>
      <c r="E115" s="87"/>
      <c r="F115" s="108"/>
      <c r="G115" s="108"/>
      <c r="H115" s="108"/>
      <c r="I115" s="108"/>
      <c r="K115" s="77">
        <v>16</v>
      </c>
      <c r="L115" s="110">
        <v>22.4</v>
      </c>
      <c r="M115" s="109"/>
      <c r="N115" s="87"/>
      <c r="O115" s="108"/>
    </row>
    <row r="116" spans="2:15" x14ac:dyDescent="0.2">
      <c r="B116" s="77">
        <v>17</v>
      </c>
      <c r="C116" s="144">
        <v>-120</v>
      </c>
      <c r="D116" s="109"/>
      <c r="E116" s="87"/>
      <c r="F116" s="108"/>
      <c r="G116" s="108"/>
      <c r="H116" s="108"/>
      <c r="I116" s="108"/>
      <c r="K116" s="77">
        <v>17</v>
      </c>
      <c r="L116" s="110">
        <v>21.5</v>
      </c>
      <c r="M116" s="109"/>
      <c r="N116" s="87"/>
      <c r="O116" s="108"/>
    </row>
    <row r="117" spans="2:15" x14ac:dyDescent="0.2">
      <c r="B117" s="77">
        <v>18</v>
      </c>
      <c r="C117" s="144">
        <v>-109.3</v>
      </c>
      <c r="D117" s="109"/>
      <c r="E117" s="87"/>
      <c r="F117" s="108"/>
      <c r="G117" s="108"/>
      <c r="H117" s="108"/>
      <c r="I117" s="108"/>
      <c r="K117" s="77">
        <v>18</v>
      </c>
      <c r="L117" s="110">
        <v>22.1</v>
      </c>
      <c r="M117" s="109"/>
      <c r="N117" s="87"/>
      <c r="O117" s="108"/>
    </row>
    <row r="118" spans="2:15" x14ac:dyDescent="0.2">
      <c r="B118" s="77">
        <v>22</v>
      </c>
      <c r="C118" s="144">
        <v>-105.5</v>
      </c>
      <c r="D118" s="109"/>
      <c r="E118" s="87"/>
      <c r="F118" s="108"/>
      <c r="G118" s="108"/>
      <c r="H118" s="108"/>
      <c r="I118" s="108"/>
      <c r="K118" s="77">
        <v>22</v>
      </c>
      <c r="L118" s="110">
        <v>20.3</v>
      </c>
      <c r="M118" s="109"/>
      <c r="N118" s="87"/>
      <c r="O118" s="108"/>
    </row>
    <row r="119" spans="2:15" x14ac:dyDescent="0.2">
      <c r="B119" s="77">
        <v>23</v>
      </c>
      <c r="C119" s="144">
        <v>-109.8</v>
      </c>
      <c r="D119" s="109"/>
      <c r="E119" s="87"/>
      <c r="F119" s="108"/>
      <c r="G119" s="108"/>
      <c r="H119" s="108"/>
      <c r="I119" s="108"/>
      <c r="K119" s="77">
        <v>23</v>
      </c>
      <c r="L119" s="110">
        <v>19.899999999999999</v>
      </c>
      <c r="M119" s="109"/>
      <c r="N119" s="87"/>
      <c r="O119" s="108"/>
    </row>
    <row r="120" spans="2:15" x14ac:dyDescent="0.2">
      <c r="B120" s="77">
        <v>24</v>
      </c>
      <c r="C120" s="144">
        <v>-105.1</v>
      </c>
      <c r="D120" s="109"/>
      <c r="E120" s="87"/>
      <c r="F120" s="108"/>
      <c r="G120" s="108"/>
      <c r="H120" s="108"/>
      <c r="I120" s="108"/>
      <c r="K120" s="77">
        <v>24</v>
      </c>
      <c r="L120" s="110">
        <v>20.399999999999999</v>
      </c>
      <c r="M120" s="109"/>
      <c r="N120" s="87"/>
      <c r="O120" s="108"/>
    </row>
    <row r="121" spans="2:15" x14ac:dyDescent="0.2">
      <c r="B121" s="77">
        <v>25</v>
      </c>
      <c r="C121" s="144">
        <v>-116.6</v>
      </c>
      <c r="D121" s="109"/>
      <c r="E121" s="87"/>
      <c r="F121" s="108"/>
      <c r="G121" s="108"/>
      <c r="H121" s="108"/>
      <c r="I121" s="108"/>
      <c r="K121" s="77">
        <v>25</v>
      </c>
      <c r="L121" s="110">
        <v>21.9</v>
      </c>
      <c r="M121" s="109"/>
      <c r="N121" s="87"/>
      <c r="O121" s="108"/>
    </row>
    <row r="122" spans="2:15" x14ac:dyDescent="0.2">
      <c r="B122" s="77">
        <v>28</v>
      </c>
      <c r="C122" s="144">
        <v>-130.69999999999999</v>
      </c>
      <c r="D122" s="109"/>
      <c r="E122" s="87"/>
      <c r="F122" s="108"/>
      <c r="G122" s="108"/>
      <c r="H122" s="108"/>
      <c r="I122" s="108"/>
      <c r="K122" s="77">
        <v>28</v>
      </c>
      <c r="L122" s="110">
        <v>22.7</v>
      </c>
      <c r="M122" s="109"/>
      <c r="N122" s="87"/>
      <c r="O122" s="108"/>
    </row>
    <row r="123" spans="2:15" x14ac:dyDescent="0.2">
      <c r="B123" s="77">
        <v>29</v>
      </c>
      <c r="C123" s="144">
        <v>-124.2</v>
      </c>
      <c r="D123" s="109"/>
      <c r="E123" s="87"/>
      <c r="F123" s="108"/>
      <c r="G123" s="108"/>
      <c r="H123" s="108"/>
      <c r="I123" s="108"/>
      <c r="K123" s="77">
        <v>29</v>
      </c>
      <c r="L123" s="110">
        <v>22</v>
      </c>
      <c r="M123" s="109"/>
      <c r="N123" s="87"/>
      <c r="O123" s="108"/>
    </row>
    <row r="124" spans="2:15" ht="13.5" thickBot="1" x14ac:dyDescent="0.25">
      <c r="B124" s="77">
        <v>30</v>
      </c>
      <c r="C124" s="144">
        <v>-147.1</v>
      </c>
      <c r="D124" s="109"/>
      <c r="E124" s="87"/>
      <c r="F124" s="108"/>
      <c r="G124" s="108"/>
      <c r="H124" s="108"/>
      <c r="I124" s="108"/>
      <c r="K124" s="77">
        <v>30</v>
      </c>
      <c r="L124" s="110">
        <v>20.5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v>8</v>
      </c>
      <c r="D125" s="105"/>
      <c r="K125" s="75" t="s">
        <v>0</v>
      </c>
      <c r="L125" s="106">
        <f>COUNTIF(L105:L124,"&gt;0")</f>
        <v>20</v>
      </c>
      <c r="M125" s="105"/>
    </row>
    <row r="126" spans="2:15" x14ac:dyDescent="0.2">
      <c r="B126" s="73" t="s">
        <v>1</v>
      </c>
      <c r="C126" s="104">
        <f>AVERAGE(C105:C124)</f>
        <v>-121.42499999999995</v>
      </c>
      <c r="D126" s="102"/>
      <c r="K126" s="73" t="s">
        <v>1</v>
      </c>
      <c r="L126" s="104">
        <f>AVERAGE(L105:L124)</f>
        <v>21.104999999999997</v>
      </c>
      <c r="M126" s="102"/>
    </row>
    <row r="127" spans="2:15" x14ac:dyDescent="0.2">
      <c r="B127" s="71" t="s">
        <v>2</v>
      </c>
      <c r="C127" s="103">
        <f>STDEV(C105:C124)</f>
        <v>12.335565824498135</v>
      </c>
      <c r="D127" s="102"/>
      <c r="K127" s="71" t="s">
        <v>2</v>
      </c>
      <c r="L127" s="103">
        <f>STDEV(L105:L124)</f>
        <v>1.1852048457189965</v>
      </c>
      <c r="M127" s="102"/>
    </row>
    <row r="128" spans="2:15" ht="13.5" thickBot="1" x14ac:dyDescent="0.25">
      <c r="B128" s="69" t="s">
        <v>3</v>
      </c>
      <c r="C128" s="101">
        <f>CONFIDENCE(0.05,C127,C125)</f>
        <v>8.547953925844574</v>
      </c>
      <c r="D128" s="99"/>
      <c r="K128" s="69" t="s">
        <v>3</v>
      </c>
      <c r="L128" s="100">
        <f>CONFIDENCE(0.05,L127,L125)</f>
        <v>0.51942938123664495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211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109</v>
      </c>
      <c r="C133" s="91" t="s">
        <v>175</v>
      </c>
      <c r="D133" s="115"/>
      <c r="E133" s="90" t="s">
        <v>1</v>
      </c>
      <c r="F133" s="113">
        <f>C157</f>
        <v>-109.07499999999997</v>
      </c>
      <c r="G133" s="113"/>
      <c r="H133" s="113"/>
      <c r="I133" s="113"/>
      <c r="K133" s="116" t="s">
        <v>17</v>
      </c>
      <c r="L133" s="91" t="s">
        <v>175</v>
      </c>
      <c r="M133" s="115"/>
      <c r="N133" s="90" t="s">
        <v>1</v>
      </c>
      <c r="O133" s="113">
        <f>L157</f>
        <v>24.94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10.329562837848107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1.8743139095623624</v>
      </c>
    </row>
    <row r="135" spans="2:15" ht="13.5" thickBot="1" x14ac:dyDescent="0.25">
      <c r="B135" s="181"/>
      <c r="C135" s="201"/>
      <c r="D135" s="105"/>
      <c r="E135" s="87" t="s">
        <v>3</v>
      </c>
      <c r="F135" s="113">
        <f>C159</f>
        <v>4.5270473308380321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0.82143919492381334</v>
      </c>
    </row>
    <row r="136" spans="2:15" x14ac:dyDescent="0.2">
      <c r="B136" s="77">
        <v>1</v>
      </c>
      <c r="C136" s="145">
        <v>-123.1</v>
      </c>
      <c r="D136" s="109"/>
      <c r="E136" s="87" t="s">
        <v>10</v>
      </c>
      <c r="F136" s="108">
        <f>MAX(C136:C155)</f>
        <v>-89.6</v>
      </c>
      <c r="G136" s="108"/>
      <c r="H136" s="108"/>
      <c r="I136" s="108"/>
      <c r="K136" s="77">
        <v>1</v>
      </c>
      <c r="L136" s="110">
        <v>21.7</v>
      </c>
      <c r="M136" s="109"/>
      <c r="N136" s="87" t="s">
        <v>10</v>
      </c>
      <c r="O136" s="108">
        <f>MAX(L136:L155)</f>
        <v>29.1</v>
      </c>
    </row>
    <row r="137" spans="2:15" x14ac:dyDescent="0.2">
      <c r="B137" s="77">
        <v>4</v>
      </c>
      <c r="C137" s="144">
        <v>-118.1</v>
      </c>
      <c r="D137" s="109"/>
      <c r="E137" s="87" t="s">
        <v>11</v>
      </c>
      <c r="F137" s="108">
        <f>MIN(C136:C155)</f>
        <v>-127.1</v>
      </c>
      <c r="G137" s="108"/>
      <c r="H137" s="108"/>
      <c r="I137" s="108"/>
      <c r="K137" s="77">
        <v>4</v>
      </c>
      <c r="L137" s="110">
        <v>22.5</v>
      </c>
      <c r="M137" s="109"/>
      <c r="N137" s="87" t="s">
        <v>11</v>
      </c>
      <c r="O137" s="108">
        <f>MIN(L136:L155)</f>
        <v>21.7</v>
      </c>
    </row>
    <row r="138" spans="2:15" ht="13.5" thickBot="1" x14ac:dyDescent="0.25">
      <c r="B138" s="77">
        <v>5</v>
      </c>
      <c r="C138" s="144">
        <v>-112.7</v>
      </c>
      <c r="D138" s="109"/>
      <c r="E138" s="89" t="s">
        <v>12</v>
      </c>
      <c r="F138" s="111">
        <f>F136-F137</f>
        <v>37.5</v>
      </c>
      <c r="G138" s="108"/>
      <c r="H138" s="108"/>
      <c r="I138" s="108"/>
      <c r="K138" s="77">
        <v>5</v>
      </c>
      <c r="L138" s="110">
        <v>23.3</v>
      </c>
      <c r="M138" s="109"/>
      <c r="N138" s="89" t="s">
        <v>12</v>
      </c>
      <c r="O138" s="111">
        <f>O136-O137</f>
        <v>7.4000000000000021</v>
      </c>
    </row>
    <row r="139" spans="2:15" x14ac:dyDescent="0.2">
      <c r="B139" s="77">
        <v>6</v>
      </c>
      <c r="C139" s="144">
        <v>-117.5</v>
      </c>
      <c r="D139" s="109"/>
      <c r="E139" s="87"/>
      <c r="F139" s="108"/>
      <c r="G139" s="108"/>
      <c r="H139" s="108"/>
      <c r="I139" s="108"/>
      <c r="K139" s="77">
        <v>6</v>
      </c>
      <c r="L139" s="110">
        <v>22.7</v>
      </c>
      <c r="M139" s="109"/>
      <c r="N139" s="87"/>
      <c r="O139" s="108"/>
    </row>
    <row r="140" spans="2:15" x14ac:dyDescent="0.2">
      <c r="B140" s="77">
        <v>7</v>
      </c>
      <c r="C140" s="144">
        <v>-127.1</v>
      </c>
      <c r="D140" s="109"/>
      <c r="E140" s="87"/>
      <c r="F140" s="108"/>
      <c r="G140" s="108"/>
      <c r="H140" s="108"/>
      <c r="I140" s="108"/>
      <c r="K140" s="77">
        <v>7</v>
      </c>
      <c r="L140" s="110">
        <v>22.5</v>
      </c>
      <c r="M140" s="109"/>
      <c r="N140" s="87"/>
      <c r="O140" s="108"/>
    </row>
    <row r="141" spans="2:15" x14ac:dyDescent="0.2">
      <c r="B141" s="77">
        <v>8</v>
      </c>
      <c r="C141" s="144">
        <v>-118.7</v>
      </c>
      <c r="D141" s="109"/>
      <c r="E141" s="87"/>
      <c r="F141" s="108"/>
      <c r="G141" s="108"/>
      <c r="H141" s="108"/>
      <c r="I141" s="108"/>
      <c r="K141" s="77">
        <v>8</v>
      </c>
      <c r="L141" s="110">
        <v>24.9</v>
      </c>
      <c r="M141" s="109"/>
      <c r="N141" s="87"/>
      <c r="O141" s="108"/>
    </row>
    <row r="142" spans="2:15" x14ac:dyDescent="0.2">
      <c r="B142" s="77">
        <v>11</v>
      </c>
      <c r="C142" s="144">
        <v>-123.2</v>
      </c>
      <c r="D142" s="109"/>
      <c r="E142" s="87"/>
      <c r="F142" s="108"/>
      <c r="G142" s="108"/>
      <c r="H142" s="108"/>
      <c r="I142" s="108"/>
      <c r="K142" s="77">
        <v>11</v>
      </c>
      <c r="L142" s="110">
        <v>23.2</v>
      </c>
      <c r="M142" s="109"/>
      <c r="N142" s="87"/>
      <c r="O142" s="108"/>
    </row>
    <row r="143" spans="2:15" x14ac:dyDescent="0.2">
      <c r="B143" s="77">
        <v>12</v>
      </c>
      <c r="C143" s="144">
        <v>-112.5</v>
      </c>
      <c r="D143" s="109"/>
      <c r="E143" s="87"/>
      <c r="F143" s="108"/>
      <c r="G143" s="108"/>
      <c r="H143" s="108"/>
      <c r="I143" s="108"/>
      <c r="K143" s="77">
        <v>12</v>
      </c>
      <c r="L143" s="110">
        <v>23.8</v>
      </c>
      <c r="M143" s="109"/>
      <c r="N143" s="87"/>
      <c r="O143" s="108"/>
    </row>
    <row r="144" spans="2:15" x14ac:dyDescent="0.2">
      <c r="B144" s="77">
        <v>13</v>
      </c>
      <c r="C144" s="144">
        <v>-112.7</v>
      </c>
      <c r="D144" s="109"/>
      <c r="E144" s="87"/>
      <c r="F144" s="108"/>
      <c r="G144" s="108"/>
      <c r="H144" s="108"/>
      <c r="I144" s="108"/>
      <c r="K144" s="77">
        <v>13</v>
      </c>
      <c r="L144" s="110">
        <v>25.8</v>
      </c>
      <c r="M144" s="109"/>
      <c r="N144" s="87"/>
      <c r="O144" s="108"/>
    </row>
    <row r="145" spans="2:15" x14ac:dyDescent="0.2">
      <c r="B145" s="77">
        <v>14</v>
      </c>
      <c r="C145" s="144">
        <v>-108.8</v>
      </c>
      <c r="D145" s="109"/>
      <c r="E145" s="87"/>
      <c r="F145" s="108"/>
      <c r="G145" s="108"/>
      <c r="H145" s="108"/>
      <c r="I145" s="108"/>
      <c r="K145" s="77">
        <v>14</v>
      </c>
      <c r="L145" s="110">
        <v>25.1</v>
      </c>
      <c r="M145" s="109"/>
      <c r="N145" s="87"/>
      <c r="O145" s="108"/>
    </row>
    <row r="146" spans="2:15" x14ac:dyDescent="0.2">
      <c r="B146" s="77">
        <v>15</v>
      </c>
      <c r="C146" s="144">
        <v>-110.2</v>
      </c>
      <c r="D146" s="109"/>
      <c r="E146" s="87"/>
      <c r="F146" s="108"/>
      <c r="G146" s="108"/>
      <c r="H146" s="108"/>
      <c r="I146" s="108"/>
      <c r="K146" s="77">
        <v>15</v>
      </c>
      <c r="L146" s="110">
        <v>29.1</v>
      </c>
      <c r="M146" s="109"/>
      <c r="N146" s="87"/>
      <c r="O146" s="108"/>
    </row>
    <row r="147" spans="2:15" x14ac:dyDescent="0.2">
      <c r="B147" s="77">
        <v>18</v>
      </c>
      <c r="C147" s="144">
        <v>-105.1</v>
      </c>
      <c r="D147" s="109"/>
      <c r="E147" s="87"/>
      <c r="F147" s="108"/>
      <c r="G147" s="108"/>
      <c r="H147" s="108"/>
      <c r="I147" s="108"/>
      <c r="K147" s="77">
        <v>18</v>
      </c>
      <c r="L147" s="110">
        <v>26.3</v>
      </c>
      <c r="M147" s="109"/>
      <c r="N147" s="87"/>
      <c r="O147" s="108"/>
    </row>
    <row r="148" spans="2:15" x14ac:dyDescent="0.2">
      <c r="B148" s="77">
        <v>19</v>
      </c>
      <c r="C148" s="144">
        <v>-103.3</v>
      </c>
      <c r="D148" s="109"/>
      <c r="E148" s="87"/>
      <c r="F148" s="108"/>
      <c r="G148" s="108"/>
      <c r="H148" s="108"/>
      <c r="I148" s="108"/>
      <c r="K148" s="77">
        <v>19</v>
      </c>
      <c r="L148" s="110">
        <v>27.2</v>
      </c>
      <c r="M148" s="109"/>
      <c r="N148" s="87"/>
      <c r="O148" s="108"/>
    </row>
    <row r="149" spans="2:15" x14ac:dyDescent="0.2">
      <c r="B149" s="77">
        <v>20</v>
      </c>
      <c r="C149" s="144">
        <v>-93.1</v>
      </c>
      <c r="D149" s="109"/>
      <c r="E149" s="87"/>
      <c r="F149" s="108"/>
      <c r="G149" s="108"/>
      <c r="H149" s="108"/>
      <c r="I149" s="108"/>
      <c r="K149" s="77">
        <v>20</v>
      </c>
      <c r="L149" s="110">
        <v>26.1</v>
      </c>
      <c r="M149" s="109"/>
      <c r="N149" s="87"/>
      <c r="O149" s="108"/>
    </row>
    <row r="150" spans="2:15" x14ac:dyDescent="0.2">
      <c r="B150" s="77">
        <v>21</v>
      </c>
      <c r="C150" s="144">
        <v>-101.1</v>
      </c>
      <c r="D150" s="109"/>
      <c r="E150" s="87"/>
      <c r="F150" s="108"/>
      <c r="G150" s="108"/>
      <c r="H150" s="108"/>
      <c r="I150" s="108"/>
      <c r="K150" s="77">
        <v>21</v>
      </c>
      <c r="L150" s="110">
        <v>25.7</v>
      </c>
      <c r="M150" s="109"/>
      <c r="N150" s="87"/>
      <c r="O150" s="108"/>
    </row>
    <row r="151" spans="2:15" x14ac:dyDescent="0.2">
      <c r="B151" s="77">
        <v>22</v>
      </c>
      <c r="C151" s="144">
        <v>-89.6</v>
      </c>
      <c r="D151" s="109"/>
      <c r="E151" s="87"/>
      <c r="F151" s="108"/>
      <c r="G151" s="108"/>
      <c r="H151" s="108"/>
      <c r="I151" s="108"/>
      <c r="K151" s="77">
        <v>22</v>
      </c>
      <c r="L151" s="110">
        <v>25.7</v>
      </c>
      <c r="M151" s="109"/>
      <c r="N151" s="87"/>
      <c r="O151" s="108"/>
    </row>
    <row r="152" spans="2:15" x14ac:dyDescent="0.2">
      <c r="B152" s="77">
        <v>25</v>
      </c>
      <c r="C152" s="144">
        <v>-105.1</v>
      </c>
      <c r="D152" s="109"/>
      <c r="E152" s="87"/>
      <c r="F152" s="108"/>
      <c r="G152" s="108"/>
      <c r="H152" s="108"/>
      <c r="I152" s="108"/>
      <c r="K152" s="77">
        <v>25</v>
      </c>
      <c r="L152" s="110">
        <v>26.3</v>
      </c>
      <c r="M152" s="109"/>
      <c r="N152" s="87"/>
      <c r="O152" s="108"/>
    </row>
    <row r="153" spans="2:15" x14ac:dyDescent="0.2">
      <c r="B153" s="77">
        <v>26</v>
      </c>
      <c r="C153" s="144">
        <v>-100.4</v>
      </c>
      <c r="D153" s="109"/>
      <c r="E153" s="87"/>
      <c r="F153" s="108"/>
      <c r="G153" s="108"/>
      <c r="H153" s="108"/>
      <c r="I153" s="108"/>
      <c r="K153" s="77">
        <v>26</v>
      </c>
      <c r="L153" s="110">
        <v>26.4</v>
      </c>
      <c r="M153" s="109"/>
      <c r="N153" s="87"/>
      <c r="O153" s="108"/>
    </row>
    <row r="154" spans="2:15" x14ac:dyDescent="0.2">
      <c r="B154" s="77">
        <v>27</v>
      </c>
      <c r="C154" s="144">
        <v>-98.2</v>
      </c>
      <c r="D154" s="109"/>
      <c r="E154" s="87"/>
      <c r="F154" s="108"/>
      <c r="G154" s="108"/>
      <c r="H154" s="108"/>
      <c r="I154" s="108"/>
      <c r="K154" s="77">
        <v>27</v>
      </c>
      <c r="L154" s="110">
        <v>25.8</v>
      </c>
      <c r="M154" s="109"/>
      <c r="N154" s="87"/>
      <c r="O154" s="108"/>
    </row>
    <row r="155" spans="2:15" ht="13.5" thickBot="1" x14ac:dyDescent="0.25">
      <c r="B155" s="77">
        <v>29</v>
      </c>
      <c r="C155" s="144">
        <v>-101</v>
      </c>
      <c r="D155" s="109"/>
      <c r="E155" s="87"/>
      <c r="F155" s="108"/>
      <c r="G155" s="108"/>
      <c r="H155" s="108"/>
      <c r="I155" s="108"/>
      <c r="K155" s="77">
        <v>29</v>
      </c>
      <c r="L155" s="110">
        <v>24.7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v>20</v>
      </c>
      <c r="D156" s="105"/>
      <c r="K156" s="75" t="s">
        <v>0</v>
      </c>
      <c r="L156" s="106">
        <f>COUNTIF(L136:L155,"&gt;0")</f>
        <v>20</v>
      </c>
      <c r="M156" s="105"/>
    </row>
    <row r="157" spans="2:15" x14ac:dyDescent="0.2">
      <c r="B157" s="73" t="s">
        <v>1</v>
      </c>
      <c r="C157" s="104">
        <f>AVERAGE(C136:C155)</f>
        <v>-109.07499999999997</v>
      </c>
      <c r="D157" s="102"/>
      <c r="K157" s="73" t="s">
        <v>1</v>
      </c>
      <c r="L157" s="104">
        <f>AVERAGE(L136:L155)</f>
        <v>24.94</v>
      </c>
      <c r="M157" s="102"/>
    </row>
    <row r="158" spans="2:15" x14ac:dyDescent="0.2">
      <c r="B158" s="71" t="s">
        <v>2</v>
      </c>
      <c r="C158" s="103">
        <f>STDEV(C136:C155)</f>
        <v>10.329562837848107</v>
      </c>
      <c r="D158" s="102"/>
      <c r="K158" s="71" t="s">
        <v>2</v>
      </c>
      <c r="L158" s="103">
        <f>STDEV(L136:L155)</f>
        <v>1.8743139095623624</v>
      </c>
      <c r="M158" s="102"/>
    </row>
    <row r="159" spans="2:15" ht="13.5" thickBot="1" x14ac:dyDescent="0.25">
      <c r="B159" s="69" t="s">
        <v>3</v>
      </c>
      <c r="C159" s="101">
        <f>CONFIDENCE(0.05,C158,C156)</f>
        <v>4.5270473308380321</v>
      </c>
      <c r="D159" s="99"/>
      <c r="K159" s="69" t="s">
        <v>3</v>
      </c>
      <c r="L159" s="100">
        <f>CONFIDENCE(0.05,L158,L156)</f>
        <v>0.82143919492381334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210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109</v>
      </c>
      <c r="C164" s="91" t="s">
        <v>174</v>
      </c>
      <c r="D164" s="115"/>
      <c r="E164" s="90" t="s">
        <v>1</v>
      </c>
      <c r="F164" s="113">
        <f>C189</f>
        <v>-104.32380952380953</v>
      </c>
      <c r="G164" s="113"/>
      <c r="H164" s="113"/>
      <c r="I164" s="113"/>
      <c r="K164" s="116" t="s">
        <v>17</v>
      </c>
      <c r="L164" s="91" t="s">
        <v>174</v>
      </c>
      <c r="M164" s="115"/>
      <c r="N164" s="90" t="s">
        <v>1</v>
      </c>
      <c r="O164" s="113">
        <f>L189</f>
        <v>24.400000000000006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16.515353606929072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1.5401298646542765</v>
      </c>
    </row>
    <row r="166" spans="2:15" ht="13.5" thickBot="1" x14ac:dyDescent="0.25">
      <c r="B166" s="181"/>
      <c r="C166" s="201"/>
      <c r="D166" s="105"/>
      <c r="E166" s="87" t="s">
        <v>3</v>
      </c>
      <c r="F166" s="113">
        <f>C191</f>
        <v>7.2380398510330384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0.65871231970255928</v>
      </c>
    </row>
    <row r="167" spans="2:15" x14ac:dyDescent="0.2">
      <c r="B167" s="77">
        <v>2</v>
      </c>
      <c r="C167" s="145">
        <v>-101</v>
      </c>
      <c r="D167" s="109"/>
      <c r="E167" s="87" t="s">
        <v>10</v>
      </c>
      <c r="F167" s="108">
        <f>MAX(C167:C187)</f>
        <v>-76.5</v>
      </c>
      <c r="G167" s="108"/>
      <c r="H167" s="108"/>
      <c r="I167" s="108"/>
      <c r="K167" s="77">
        <v>2</v>
      </c>
      <c r="L167" s="110">
        <v>20.7</v>
      </c>
      <c r="M167" s="109"/>
      <c r="N167" s="87" t="s">
        <v>10</v>
      </c>
      <c r="O167" s="108">
        <f>MAX(L167:L187)</f>
        <v>26.5</v>
      </c>
    </row>
    <row r="168" spans="2:15" x14ac:dyDescent="0.2">
      <c r="B168" s="77">
        <v>3</v>
      </c>
      <c r="C168" s="144">
        <v>-96.8</v>
      </c>
      <c r="D168" s="109"/>
      <c r="E168" s="87" t="s">
        <v>11</v>
      </c>
      <c r="F168" s="108">
        <f>MIN(C167:C187)</f>
        <v>-143.1</v>
      </c>
      <c r="G168" s="108"/>
      <c r="H168" s="108"/>
      <c r="I168" s="108"/>
      <c r="K168" s="77">
        <v>3</v>
      </c>
      <c r="L168" s="110">
        <v>21.1</v>
      </c>
      <c r="M168" s="109"/>
      <c r="N168" s="87" t="s">
        <v>11</v>
      </c>
      <c r="O168" s="108">
        <f>MIN(L167:L187)</f>
        <v>20.7</v>
      </c>
    </row>
    <row r="169" spans="2:15" ht="13.5" thickBot="1" x14ac:dyDescent="0.25">
      <c r="B169" s="77">
        <v>4</v>
      </c>
      <c r="C169" s="144">
        <v>-115.4</v>
      </c>
      <c r="D169" s="109"/>
      <c r="E169" s="89" t="s">
        <v>12</v>
      </c>
      <c r="F169" s="111">
        <f>F167-F168</f>
        <v>66.599999999999994</v>
      </c>
      <c r="G169" s="108"/>
      <c r="H169" s="108"/>
      <c r="I169" s="108"/>
      <c r="K169" s="77">
        <v>4</v>
      </c>
      <c r="L169" s="110">
        <v>22.9</v>
      </c>
      <c r="M169" s="109"/>
      <c r="N169" s="89" t="s">
        <v>12</v>
      </c>
      <c r="O169" s="111">
        <f>O167-O168</f>
        <v>5.8000000000000007</v>
      </c>
    </row>
    <row r="170" spans="2:15" x14ac:dyDescent="0.2">
      <c r="B170" s="77">
        <v>5</v>
      </c>
      <c r="C170" s="144">
        <v>-116.4</v>
      </c>
      <c r="D170" s="109"/>
      <c r="E170" s="87"/>
      <c r="F170" s="108"/>
      <c r="G170" s="108"/>
      <c r="H170" s="108"/>
      <c r="I170" s="108"/>
      <c r="K170" s="77">
        <v>5</v>
      </c>
      <c r="L170" s="110">
        <v>22.5</v>
      </c>
      <c r="M170" s="109"/>
      <c r="N170" s="87"/>
      <c r="O170" s="108"/>
    </row>
    <row r="171" spans="2:15" x14ac:dyDescent="0.2">
      <c r="B171" s="77">
        <v>6</v>
      </c>
      <c r="C171" s="144">
        <v>-116.1</v>
      </c>
      <c r="D171" s="109"/>
      <c r="E171" s="87"/>
      <c r="F171" s="108"/>
      <c r="G171" s="108"/>
      <c r="H171" s="108"/>
      <c r="I171" s="108"/>
      <c r="K171" s="77">
        <v>6</v>
      </c>
      <c r="L171" s="110">
        <v>24.8</v>
      </c>
      <c r="M171" s="109"/>
      <c r="N171" s="87"/>
      <c r="O171" s="108"/>
    </row>
    <row r="172" spans="2:15" x14ac:dyDescent="0.2">
      <c r="B172" s="77">
        <v>9</v>
      </c>
      <c r="C172" s="144">
        <v>-143.1</v>
      </c>
      <c r="D172" s="109"/>
      <c r="E172" s="87"/>
      <c r="F172" s="108"/>
      <c r="G172" s="108"/>
      <c r="H172" s="108"/>
      <c r="I172" s="108"/>
      <c r="K172" s="77">
        <v>9</v>
      </c>
      <c r="L172" s="110">
        <v>24.5</v>
      </c>
      <c r="M172" s="109"/>
      <c r="N172" s="87"/>
      <c r="O172" s="108"/>
    </row>
    <row r="173" spans="2:15" x14ac:dyDescent="0.2">
      <c r="B173" s="77">
        <v>10</v>
      </c>
      <c r="C173" s="144">
        <v>-126.6</v>
      </c>
      <c r="D173" s="109"/>
      <c r="E173" s="87"/>
      <c r="F173" s="108"/>
      <c r="G173" s="108"/>
      <c r="H173" s="108"/>
      <c r="I173" s="108"/>
      <c r="K173" s="77">
        <v>10</v>
      </c>
      <c r="L173" s="110">
        <v>25.3</v>
      </c>
      <c r="M173" s="109"/>
      <c r="N173" s="87"/>
      <c r="O173" s="108"/>
    </row>
    <row r="174" spans="2:15" x14ac:dyDescent="0.2">
      <c r="B174" s="77">
        <v>11</v>
      </c>
      <c r="C174" s="144">
        <v>-116.4</v>
      </c>
      <c r="D174" s="109"/>
      <c r="E174" s="87"/>
      <c r="F174" s="108"/>
      <c r="G174" s="108"/>
      <c r="H174" s="108"/>
      <c r="I174" s="108"/>
      <c r="K174" s="77">
        <v>11</v>
      </c>
      <c r="L174" s="110">
        <v>26.5</v>
      </c>
      <c r="M174" s="109"/>
      <c r="N174" s="87"/>
      <c r="O174" s="108"/>
    </row>
    <row r="175" spans="2:15" x14ac:dyDescent="0.2">
      <c r="B175" s="77">
        <v>12</v>
      </c>
      <c r="C175" s="144">
        <v>-117.7</v>
      </c>
      <c r="D175" s="109"/>
      <c r="E175" s="87"/>
      <c r="F175" s="108"/>
      <c r="G175" s="108"/>
      <c r="H175" s="108"/>
      <c r="I175" s="108"/>
      <c r="K175" s="77">
        <v>12</v>
      </c>
      <c r="L175" s="110">
        <v>24.6</v>
      </c>
      <c r="M175" s="109"/>
      <c r="N175" s="87"/>
      <c r="O175" s="108"/>
    </row>
    <row r="176" spans="2:15" x14ac:dyDescent="0.2">
      <c r="B176" s="77">
        <v>16</v>
      </c>
      <c r="C176" s="144">
        <v>-106.1</v>
      </c>
      <c r="D176" s="109"/>
      <c r="E176" s="87"/>
      <c r="F176" s="108"/>
      <c r="G176" s="108"/>
      <c r="H176" s="108"/>
      <c r="I176" s="108"/>
      <c r="K176" s="77">
        <v>16</v>
      </c>
      <c r="L176" s="110">
        <v>23.8</v>
      </c>
      <c r="M176" s="109"/>
      <c r="N176" s="87"/>
      <c r="O176" s="108"/>
    </row>
    <row r="177" spans="2:15" x14ac:dyDescent="0.2">
      <c r="B177" s="77">
        <v>17</v>
      </c>
      <c r="C177" s="144">
        <v>-107</v>
      </c>
      <c r="D177" s="109"/>
      <c r="E177" s="87"/>
      <c r="F177" s="108"/>
      <c r="G177" s="108"/>
      <c r="H177" s="108"/>
      <c r="I177" s="108"/>
      <c r="K177" s="77">
        <v>17</v>
      </c>
      <c r="L177" s="110">
        <v>26.2</v>
      </c>
      <c r="M177" s="109"/>
      <c r="N177" s="87"/>
      <c r="O177" s="108"/>
    </row>
    <row r="178" spans="2:15" x14ac:dyDescent="0.2">
      <c r="B178" s="77">
        <v>18</v>
      </c>
      <c r="C178" s="144">
        <v>-99.9</v>
      </c>
      <c r="D178" s="109"/>
      <c r="E178" s="87"/>
      <c r="F178" s="108"/>
      <c r="G178" s="108"/>
      <c r="H178" s="108"/>
      <c r="I178" s="108"/>
      <c r="K178" s="77">
        <v>18</v>
      </c>
      <c r="L178" s="110">
        <v>25.1</v>
      </c>
      <c r="M178" s="109"/>
      <c r="N178" s="87"/>
      <c r="O178" s="108"/>
    </row>
    <row r="179" spans="2:15" x14ac:dyDescent="0.2">
      <c r="B179" s="77">
        <v>19</v>
      </c>
      <c r="C179" s="144">
        <v>-122</v>
      </c>
      <c r="D179" s="109"/>
      <c r="E179" s="87"/>
      <c r="F179" s="108"/>
      <c r="G179" s="108"/>
      <c r="H179" s="108"/>
      <c r="I179" s="108"/>
      <c r="K179" s="77">
        <v>19</v>
      </c>
      <c r="L179" s="110">
        <v>24.2</v>
      </c>
      <c r="M179" s="109"/>
      <c r="N179" s="87"/>
      <c r="O179" s="108"/>
    </row>
    <row r="180" spans="2:15" x14ac:dyDescent="0.2">
      <c r="B180" s="77">
        <v>20</v>
      </c>
      <c r="C180" s="144">
        <v>-92.3</v>
      </c>
      <c r="D180" s="109"/>
      <c r="E180" s="87"/>
      <c r="F180" s="108"/>
      <c r="G180" s="108"/>
      <c r="H180" s="108"/>
      <c r="I180" s="108"/>
      <c r="K180" s="77">
        <v>20</v>
      </c>
      <c r="L180" s="110">
        <v>24.2</v>
      </c>
      <c r="M180" s="109"/>
      <c r="N180" s="87"/>
      <c r="O180" s="108"/>
    </row>
    <row r="181" spans="2:15" x14ac:dyDescent="0.2">
      <c r="B181" s="77">
        <v>23</v>
      </c>
      <c r="C181" s="144">
        <v>-91.4</v>
      </c>
      <c r="D181" s="109"/>
      <c r="E181" s="87"/>
      <c r="F181" s="108"/>
      <c r="G181" s="108"/>
      <c r="H181" s="108"/>
      <c r="I181" s="108"/>
      <c r="K181" s="77">
        <v>23</v>
      </c>
      <c r="L181" s="110">
        <v>26.2</v>
      </c>
      <c r="M181" s="109"/>
      <c r="N181" s="87"/>
      <c r="O181" s="108"/>
    </row>
    <row r="182" spans="2:15" x14ac:dyDescent="0.2">
      <c r="B182" s="77">
        <v>24</v>
      </c>
      <c r="C182" s="144">
        <v>-94.7</v>
      </c>
      <c r="D182" s="109"/>
      <c r="E182" s="87"/>
      <c r="F182" s="108"/>
      <c r="G182" s="108"/>
      <c r="H182" s="108"/>
      <c r="I182" s="108"/>
      <c r="K182" s="77">
        <v>24</v>
      </c>
      <c r="L182" s="110">
        <v>24.9</v>
      </c>
      <c r="M182" s="109"/>
      <c r="N182" s="87"/>
      <c r="O182" s="108"/>
    </row>
    <row r="183" spans="2:15" x14ac:dyDescent="0.2">
      <c r="B183" s="77">
        <v>25</v>
      </c>
      <c r="C183" s="144">
        <v>-91.7</v>
      </c>
      <c r="D183" s="109"/>
      <c r="E183" s="87"/>
      <c r="F183" s="108"/>
      <c r="G183" s="108"/>
      <c r="H183" s="108"/>
      <c r="I183" s="108"/>
      <c r="K183" s="77">
        <v>25</v>
      </c>
      <c r="L183" s="110">
        <v>26.3</v>
      </c>
      <c r="M183" s="109"/>
      <c r="N183" s="87"/>
      <c r="O183" s="108"/>
    </row>
    <row r="184" spans="2:15" x14ac:dyDescent="0.2">
      <c r="B184" s="77">
        <v>26</v>
      </c>
      <c r="C184" s="144">
        <v>-90</v>
      </c>
      <c r="D184" s="109"/>
      <c r="E184" s="87"/>
      <c r="F184" s="108"/>
      <c r="G184" s="108"/>
      <c r="H184" s="108"/>
      <c r="I184" s="108"/>
      <c r="K184" s="77">
        <v>26</v>
      </c>
      <c r="L184" s="110">
        <v>24.7</v>
      </c>
      <c r="M184" s="109"/>
      <c r="N184" s="87"/>
      <c r="O184" s="108"/>
    </row>
    <row r="185" spans="2:15" x14ac:dyDescent="0.2">
      <c r="B185" s="77">
        <v>27</v>
      </c>
      <c r="C185" s="144">
        <v>-87.3</v>
      </c>
      <c r="D185" s="109"/>
      <c r="E185" s="87"/>
      <c r="F185" s="108"/>
      <c r="G185" s="108"/>
      <c r="H185" s="108"/>
      <c r="I185" s="108"/>
      <c r="K185" s="77">
        <v>27</v>
      </c>
      <c r="L185" s="110">
        <v>24.8</v>
      </c>
      <c r="M185" s="109"/>
      <c r="N185" s="87"/>
      <c r="O185" s="108"/>
    </row>
    <row r="186" spans="2:15" x14ac:dyDescent="0.2">
      <c r="B186" s="77">
        <v>30</v>
      </c>
      <c r="C186" s="144">
        <v>-82.4</v>
      </c>
      <c r="D186" s="109"/>
      <c r="E186" s="87"/>
      <c r="F186" s="108"/>
      <c r="G186" s="108"/>
      <c r="H186" s="108"/>
      <c r="I186" s="108"/>
      <c r="K186" s="77">
        <v>30</v>
      </c>
      <c r="L186" s="110">
        <v>24.6</v>
      </c>
      <c r="M186" s="109"/>
      <c r="N186" s="87"/>
      <c r="O186" s="108"/>
    </row>
    <row r="187" spans="2:15" ht="13.5" thickBot="1" x14ac:dyDescent="0.25">
      <c r="B187" s="77">
        <v>31</v>
      </c>
      <c r="C187" s="144">
        <v>-76.5</v>
      </c>
      <c r="D187" s="109"/>
      <c r="E187" s="87"/>
      <c r="F187" s="108"/>
      <c r="G187" s="108"/>
      <c r="H187" s="108"/>
      <c r="I187" s="108"/>
      <c r="K187" s="77">
        <v>31</v>
      </c>
      <c r="L187" s="110">
        <v>24.5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v>20</v>
      </c>
      <c r="D188" s="105"/>
      <c r="K188" s="75" t="s">
        <v>0</v>
      </c>
      <c r="L188" s="106">
        <f>COUNTIF(L167:L187,"&gt;0")</f>
        <v>21</v>
      </c>
      <c r="M188" s="105"/>
    </row>
    <row r="189" spans="2:15" x14ac:dyDescent="0.2">
      <c r="B189" s="73" t="s">
        <v>1</v>
      </c>
      <c r="C189" s="104">
        <f>AVERAGE(C167:C187)</f>
        <v>-104.32380952380953</v>
      </c>
      <c r="D189" s="102"/>
      <c r="K189" s="73" t="s">
        <v>1</v>
      </c>
      <c r="L189" s="104">
        <f>AVERAGE(L167:L187)</f>
        <v>24.400000000000006</v>
      </c>
      <c r="M189" s="102"/>
    </row>
    <row r="190" spans="2:15" x14ac:dyDescent="0.2">
      <c r="B190" s="71" t="s">
        <v>2</v>
      </c>
      <c r="C190" s="103">
        <f>STDEV(C167:C187)</f>
        <v>16.515353606929072</v>
      </c>
      <c r="D190" s="102"/>
      <c r="K190" s="71" t="s">
        <v>2</v>
      </c>
      <c r="L190" s="103">
        <f>STDEV(L167:L187)</f>
        <v>1.5401298646542765</v>
      </c>
      <c r="M190" s="102"/>
    </row>
    <row r="191" spans="2:15" ht="13.5" thickBot="1" x14ac:dyDescent="0.25">
      <c r="B191" s="69" t="s">
        <v>3</v>
      </c>
      <c r="C191" s="101">
        <f>CONFIDENCE(0.05,C190,C188)</f>
        <v>7.2380398510330384</v>
      </c>
      <c r="D191" s="99"/>
      <c r="K191" s="69" t="s">
        <v>3</v>
      </c>
      <c r="L191" s="100">
        <f>CONFIDENCE(0.05,L190,L188)</f>
        <v>0.65871231970255928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209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109</v>
      </c>
      <c r="C196" s="91" t="s">
        <v>173</v>
      </c>
      <c r="D196" s="115"/>
      <c r="E196" s="90" t="s">
        <v>1</v>
      </c>
      <c r="F196" s="113">
        <f>C222</f>
        <v>-88.499999999999986</v>
      </c>
      <c r="G196" s="113"/>
      <c r="H196" s="113"/>
      <c r="I196" s="113"/>
      <c r="K196" s="116" t="s">
        <v>17</v>
      </c>
      <c r="L196" s="91" t="s">
        <v>173</v>
      </c>
      <c r="M196" s="115"/>
      <c r="N196" s="90" t="s">
        <v>1</v>
      </c>
      <c r="O196" s="113">
        <f>L222</f>
        <v>26.290909090909096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11.171775661396657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0.99613973532550737</v>
      </c>
    </row>
    <row r="198" spans="2:15" ht="13.5" thickBot="1" x14ac:dyDescent="0.25">
      <c r="B198" s="181"/>
      <c r="C198" s="201"/>
      <c r="D198" s="105"/>
      <c r="E198" s="87" t="s">
        <v>3</v>
      </c>
      <c r="F198" s="113">
        <f>C224</f>
        <v>4.6683021422652882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0.41625265323617144</v>
      </c>
    </row>
    <row r="199" spans="2:15" x14ac:dyDescent="0.2">
      <c r="B199" s="77">
        <v>1</v>
      </c>
      <c r="C199" s="145">
        <v>-77.099999999999994</v>
      </c>
      <c r="D199" s="109"/>
      <c r="E199" s="87" t="s">
        <v>10</v>
      </c>
      <c r="F199" s="108">
        <f>MAX(C199:C219)</f>
        <v>-70.2</v>
      </c>
      <c r="G199" s="108"/>
      <c r="H199" s="108"/>
      <c r="I199" s="108"/>
      <c r="K199" s="77">
        <v>1</v>
      </c>
      <c r="L199" s="110">
        <v>25.7</v>
      </c>
      <c r="M199" s="109"/>
      <c r="N199" s="87" t="s">
        <v>10</v>
      </c>
      <c r="O199" s="108">
        <f>MAX(L199:L219)</f>
        <v>28.8</v>
      </c>
    </row>
    <row r="200" spans="2:15" x14ac:dyDescent="0.2">
      <c r="B200" s="77">
        <v>2</v>
      </c>
      <c r="C200" s="144">
        <v>-91.1</v>
      </c>
      <c r="D200" s="109"/>
      <c r="E200" s="87" t="s">
        <v>11</v>
      </c>
      <c r="F200" s="108">
        <f>MIN(C199:C219)</f>
        <v>-107</v>
      </c>
      <c r="G200" s="108"/>
      <c r="H200" s="108"/>
      <c r="I200" s="108"/>
      <c r="K200" s="77">
        <v>2</v>
      </c>
      <c r="L200" s="110">
        <v>25.9</v>
      </c>
      <c r="M200" s="109"/>
      <c r="N200" s="87" t="s">
        <v>11</v>
      </c>
      <c r="O200" s="108">
        <f>MIN(L199:L219)</f>
        <v>24.6</v>
      </c>
    </row>
    <row r="201" spans="2:15" ht="13.5" thickBot="1" x14ac:dyDescent="0.25">
      <c r="B201" s="77">
        <v>3</v>
      </c>
      <c r="C201" s="144">
        <v>-95.2</v>
      </c>
      <c r="D201" s="109"/>
      <c r="E201" s="89" t="s">
        <v>12</v>
      </c>
      <c r="F201" s="111">
        <f>F199-F200</f>
        <v>36.799999999999997</v>
      </c>
      <c r="G201" s="108"/>
      <c r="H201" s="108"/>
      <c r="I201" s="108"/>
      <c r="K201" s="77">
        <v>3</v>
      </c>
      <c r="L201" s="110">
        <v>26.1</v>
      </c>
      <c r="M201" s="109"/>
      <c r="N201" s="89" t="s">
        <v>12</v>
      </c>
      <c r="O201" s="111">
        <f>O199-O200</f>
        <v>4.1999999999999993</v>
      </c>
    </row>
    <row r="202" spans="2:15" x14ac:dyDescent="0.2">
      <c r="B202" s="77">
        <v>6</v>
      </c>
      <c r="C202" s="144">
        <v>-96.1</v>
      </c>
      <c r="D202" s="109"/>
      <c r="E202" s="87"/>
      <c r="F202" s="108"/>
      <c r="G202" s="108"/>
      <c r="H202" s="108"/>
      <c r="I202" s="108"/>
      <c r="K202" s="77">
        <v>6</v>
      </c>
      <c r="L202" s="110">
        <v>24.7</v>
      </c>
      <c r="M202" s="109"/>
      <c r="N202" s="87"/>
      <c r="O202" s="108"/>
    </row>
    <row r="203" spans="2:15" x14ac:dyDescent="0.2">
      <c r="B203" s="77">
        <v>7</v>
      </c>
      <c r="C203" s="144">
        <v>-95.5</v>
      </c>
      <c r="D203" s="109"/>
      <c r="E203" s="87"/>
      <c r="F203" s="108"/>
      <c r="G203" s="108"/>
      <c r="H203" s="108"/>
      <c r="I203" s="108"/>
      <c r="K203" s="77">
        <v>7</v>
      </c>
      <c r="L203" s="110">
        <v>24.6</v>
      </c>
      <c r="M203" s="109"/>
      <c r="N203" s="87"/>
      <c r="O203" s="108"/>
    </row>
    <row r="204" spans="2:15" x14ac:dyDescent="0.2">
      <c r="B204" s="77">
        <v>8</v>
      </c>
      <c r="C204" s="144">
        <v>-97.8</v>
      </c>
      <c r="D204" s="109"/>
      <c r="E204" s="87"/>
      <c r="F204" s="108"/>
      <c r="G204" s="108"/>
      <c r="H204" s="108"/>
      <c r="I204" s="108"/>
      <c r="K204" s="77">
        <v>8</v>
      </c>
      <c r="L204" s="110">
        <v>26</v>
      </c>
      <c r="M204" s="109"/>
      <c r="N204" s="87"/>
      <c r="O204" s="108"/>
    </row>
    <row r="205" spans="2:15" x14ac:dyDescent="0.2">
      <c r="B205" s="77">
        <v>9</v>
      </c>
      <c r="C205" s="144">
        <v>-99.8</v>
      </c>
      <c r="D205" s="109"/>
      <c r="E205" s="87"/>
      <c r="F205" s="108"/>
      <c r="G205" s="108"/>
      <c r="H205" s="108"/>
      <c r="I205" s="108"/>
      <c r="K205" s="77">
        <v>9</v>
      </c>
      <c r="L205" s="110">
        <v>25.3</v>
      </c>
      <c r="M205" s="109"/>
      <c r="N205" s="87"/>
      <c r="O205" s="108"/>
    </row>
    <row r="206" spans="2:15" x14ac:dyDescent="0.2">
      <c r="B206" s="77">
        <v>10</v>
      </c>
      <c r="C206" s="144">
        <v>-107</v>
      </c>
      <c r="D206" s="109"/>
      <c r="E206" s="87"/>
      <c r="F206" s="108"/>
      <c r="G206" s="108"/>
      <c r="H206" s="108"/>
      <c r="I206" s="108"/>
      <c r="K206" s="77">
        <v>10</v>
      </c>
      <c r="L206" s="110">
        <v>25.6</v>
      </c>
      <c r="M206" s="109"/>
      <c r="N206" s="87"/>
      <c r="O206" s="108"/>
    </row>
    <row r="207" spans="2:15" x14ac:dyDescent="0.2">
      <c r="B207" s="77">
        <v>13</v>
      </c>
      <c r="C207" s="144">
        <v>-99.8</v>
      </c>
      <c r="D207" s="109"/>
      <c r="E207" s="87"/>
      <c r="F207" s="108"/>
      <c r="G207" s="108"/>
      <c r="H207" s="108"/>
      <c r="I207" s="108"/>
      <c r="K207" s="77">
        <v>13</v>
      </c>
      <c r="L207" s="110">
        <v>28.8</v>
      </c>
      <c r="M207" s="109"/>
      <c r="N207" s="87"/>
      <c r="O207" s="108"/>
    </row>
    <row r="208" spans="2:15" x14ac:dyDescent="0.2">
      <c r="B208" s="77">
        <v>14</v>
      </c>
      <c r="C208" s="144">
        <v>-93.9</v>
      </c>
      <c r="D208" s="109"/>
      <c r="E208" s="87"/>
      <c r="F208" s="108"/>
      <c r="G208" s="108"/>
      <c r="H208" s="108"/>
      <c r="I208" s="108"/>
      <c r="K208" s="77">
        <v>14</v>
      </c>
      <c r="L208" s="110">
        <v>25.9</v>
      </c>
      <c r="M208" s="109"/>
      <c r="N208" s="87"/>
      <c r="O208" s="108"/>
    </row>
    <row r="209" spans="2:15" x14ac:dyDescent="0.2">
      <c r="B209" s="77">
        <v>16</v>
      </c>
      <c r="C209" s="144">
        <v>-88.4</v>
      </c>
      <c r="D209" s="109"/>
      <c r="E209" s="87"/>
      <c r="F209" s="108"/>
      <c r="G209" s="108"/>
      <c r="H209" s="108"/>
      <c r="I209" s="108"/>
      <c r="K209" s="77">
        <v>16</v>
      </c>
      <c r="L209" s="110">
        <v>27.4</v>
      </c>
      <c r="M209" s="109"/>
      <c r="N209" s="87"/>
      <c r="O209" s="108"/>
    </row>
    <row r="210" spans="2:15" x14ac:dyDescent="0.2">
      <c r="B210" s="77">
        <v>17</v>
      </c>
      <c r="C210" s="144">
        <v>-70.2</v>
      </c>
      <c r="D210" s="109"/>
      <c r="E210" s="87"/>
      <c r="F210" s="108"/>
      <c r="G210" s="108"/>
      <c r="H210" s="108"/>
      <c r="I210" s="108"/>
      <c r="K210" s="77">
        <v>17</v>
      </c>
      <c r="L210" s="110">
        <v>27.9</v>
      </c>
      <c r="M210" s="109"/>
      <c r="N210" s="87"/>
      <c r="O210" s="108"/>
    </row>
    <row r="211" spans="2:15" x14ac:dyDescent="0.2">
      <c r="B211" s="77">
        <v>20</v>
      </c>
      <c r="C211" s="144">
        <v>-72.599999999999994</v>
      </c>
      <c r="D211" s="109"/>
      <c r="E211" s="87"/>
      <c r="F211" s="108"/>
      <c r="G211" s="108"/>
      <c r="H211" s="108"/>
      <c r="I211" s="108"/>
      <c r="K211" s="77">
        <v>20</v>
      </c>
      <c r="L211" s="110">
        <v>26.7</v>
      </c>
      <c r="M211" s="109"/>
      <c r="N211" s="87"/>
      <c r="O211" s="108"/>
    </row>
    <row r="212" spans="2:15" x14ac:dyDescent="0.2">
      <c r="B212" s="77">
        <v>21</v>
      </c>
      <c r="C212" s="144">
        <v>-78.7</v>
      </c>
      <c r="D212" s="109"/>
      <c r="E212" s="87"/>
      <c r="F212" s="108"/>
      <c r="G212" s="108"/>
      <c r="H212" s="108"/>
      <c r="I212" s="108"/>
      <c r="K212" s="77">
        <v>21</v>
      </c>
      <c r="L212" s="110">
        <v>27.1</v>
      </c>
      <c r="M212" s="109"/>
      <c r="N212" s="87"/>
      <c r="O212" s="108"/>
    </row>
    <row r="213" spans="2:15" x14ac:dyDescent="0.2">
      <c r="B213" s="77">
        <v>22</v>
      </c>
      <c r="C213" s="144">
        <v>-81</v>
      </c>
      <c r="D213" s="109"/>
      <c r="E213" s="87"/>
      <c r="F213" s="108"/>
      <c r="G213" s="108"/>
      <c r="H213" s="108"/>
      <c r="I213" s="108"/>
      <c r="K213" s="77">
        <v>22</v>
      </c>
      <c r="L213" s="110">
        <v>27.1</v>
      </c>
      <c r="M213" s="109"/>
      <c r="N213" s="87"/>
      <c r="O213" s="108"/>
    </row>
    <row r="214" spans="2:15" x14ac:dyDescent="0.2">
      <c r="B214" s="77">
        <v>23</v>
      </c>
      <c r="C214" s="144">
        <v>-79.8</v>
      </c>
      <c r="D214" s="109"/>
      <c r="E214" s="87"/>
      <c r="F214" s="108"/>
      <c r="G214" s="108"/>
      <c r="H214" s="108"/>
      <c r="I214" s="108"/>
      <c r="K214" s="77">
        <v>23</v>
      </c>
      <c r="L214" s="110">
        <v>25.3</v>
      </c>
      <c r="M214" s="109"/>
      <c r="N214" s="87"/>
      <c r="O214" s="108"/>
    </row>
    <row r="215" spans="2:15" x14ac:dyDescent="0.2">
      <c r="B215" s="77">
        <v>24</v>
      </c>
      <c r="C215" s="144">
        <v>-72.599999999999994</v>
      </c>
      <c r="D215" s="109"/>
      <c r="E215" s="87"/>
      <c r="F215" s="108"/>
      <c r="G215" s="108"/>
      <c r="H215" s="108"/>
      <c r="I215" s="108"/>
      <c r="K215" s="77">
        <v>24</v>
      </c>
      <c r="L215" s="110">
        <v>26.1</v>
      </c>
      <c r="M215" s="109"/>
      <c r="N215" s="87"/>
      <c r="O215" s="108"/>
    </row>
    <row r="216" spans="2:15" x14ac:dyDescent="0.2">
      <c r="B216" s="77">
        <v>27</v>
      </c>
      <c r="C216" s="144">
        <v>-73.5</v>
      </c>
      <c r="D216" s="109"/>
      <c r="E216" s="87"/>
      <c r="F216" s="108"/>
      <c r="G216" s="108"/>
      <c r="H216" s="108"/>
      <c r="I216" s="108"/>
      <c r="K216" s="77">
        <v>27</v>
      </c>
      <c r="L216" s="110">
        <v>26.8</v>
      </c>
      <c r="M216" s="109"/>
      <c r="N216" s="87"/>
      <c r="O216" s="108"/>
    </row>
    <row r="217" spans="2:15" x14ac:dyDescent="0.2">
      <c r="B217" s="77">
        <v>28</v>
      </c>
      <c r="C217" s="144">
        <v>-88.3</v>
      </c>
      <c r="D217" s="109"/>
      <c r="E217" s="87"/>
      <c r="F217" s="108"/>
      <c r="G217" s="108"/>
      <c r="H217" s="108"/>
      <c r="I217" s="108"/>
      <c r="K217" s="77">
        <v>28</v>
      </c>
      <c r="L217" s="110">
        <v>26.6</v>
      </c>
      <c r="M217" s="109"/>
      <c r="N217" s="87"/>
      <c r="O217" s="108"/>
    </row>
    <row r="218" spans="2:15" x14ac:dyDescent="0.2">
      <c r="B218" s="77">
        <v>29</v>
      </c>
      <c r="C218" s="144">
        <v>-86.6</v>
      </c>
      <c r="D218" s="109"/>
      <c r="E218" s="87"/>
      <c r="F218" s="108"/>
      <c r="G218" s="108"/>
      <c r="H218" s="108"/>
      <c r="I218" s="108"/>
      <c r="K218" s="77">
        <v>29</v>
      </c>
      <c r="L218" s="110">
        <v>25.9</v>
      </c>
      <c r="M218" s="109"/>
      <c r="N218" s="87"/>
      <c r="O218" s="108"/>
    </row>
    <row r="219" spans="2:15" x14ac:dyDescent="0.2">
      <c r="B219" s="77">
        <v>30</v>
      </c>
      <c r="C219" s="144">
        <v>-103.2</v>
      </c>
      <c r="D219" s="109"/>
      <c r="E219" s="87"/>
      <c r="F219" s="108"/>
      <c r="G219" s="108"/>
      <c r="H219" s="108"/>
      <c r="I219" s="108"/>
      <c r="K219" s="77">
        <v>30</v>
      </c>
      <c r="L219" s="110">
        <v>26.3</v>
      </c>
      <c r="M219" s="109"/>
      <c r="N219" s="87"/>
      <c r="O219" s="108"/>
    </row>
    <row r="220" spans="2:15" ht="13.5" thickBot="1" x14ac:dyDescent="0.25">
      <c r="B220" s="141">
        <v>31</v>
      </c>
      <c r="C220" s="146">
        <v>-98.8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26.6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43">
        <f>AVERAGE(C199:C220)</f>
        <v>-88.499999999999986</v>
      </c>
      <c r="D222" s="102"/>
      <c r="K222" s="73" t="s">
        <v>1</v>
      </c>
      <c r="L222" s="104">
        <f>AVERAGE(L199:L220)</f>
        <v>26.290909090909096</v>
      </c>
      <c r="M222" s="102"/>
    </row>
    <row r="223" spans="2:15" x14ac:dyDescent="0.2">
      <c r="B223" s="71" t="s">
        <v>2</v>
      </c>
      <c r="C223" s="103">
        <f>STDEV(C199:C220)</f>
        <v>11.171775661396657</v>
      </c>
      <c r="D223" s="102"/>
      <c r="K223" s="71" t="s">
        <v>2</v>
      </c>
      <c r="L223" s="103">
        <f>STDEV(L199:L220)</f>
        <v>0.99613973532550737</v>
      </c>
      <c r="M223" s="102"/>
    </row>
    <row r="224" spans="2:15" ht="13.5" thickBot="1" x14ac:dyDescent="0.25">
      <c r="B224" s="69" t="s">
        <v>3</v>
      </c>
      <c r="C224" s="101">
        <f>CONFIDENCE(0.05,C223,C221)</f>
        <v>4.6683021422652882</v>
      </c>
      <c r="D224" s="99"/>
      <c r="K224" s="69" t="s">
        <v>3</v>
      </c>
      <c r="L224" s="100">
        <f>CONFIDENCE(0.05,L223,L221)</f>
        <v>0.41625265323617144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208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109</v>
      </c>
      <c r="C229" s="91" t="s">
        <v>172</v>
      </c>
      <c r="D229" s="115"/>
      <c r="E229" s="90" t="s">
        <v>1</v>
      </c>
      <c r="F229" s="113">
        <f>C244</f>
        <v>-73.318181818181813</v>
      </c>
      <c r="G229" s="113"/>
      <c r="H229" s="113"/>
      <c r="I229" s="113"/>
      <c r="K229" s="116" t="s">
        <v>17</v>
      </c>
      <c r="L229" s="91" t="s">
        <v>172</v>
      </c>
      <c r="M229" s="115"/>
      <c r="N229" s="90" t="s">
        <v>1</v>
      </c>
      <c r="O229" s="113">
        <f>L244</f>
        <v>24.172727272727276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16.829427689723609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0.8319746499634576</v>
      </c>
    </row>
    <row r="231" spans="2:15" ht="13.5" thickBot="1" x14ac:dyDescent="0.25">
      <c r="B231" s="181"/>
      <c r="C231" s="201"/>
      <c r="D231" s="105"/>
      <c r="E231" s="87" t="s">
        <v>3</v>
      </c>
      <c r="F231" s="113">
        <f>C246</f>
        <v>9.9453734556283084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0.49165656444483125</v>
      </c>
    </row>
    <row r="232" spans="2:15" x14ac:dyDescent="0.2">
      <c r="B232" s="77">
        <v>3</v>
      </c>
      <c r="C232" s="145">
        <v>-105.4</v>
      </c>
      <c r="D232" s="109"/>
      <c r="E232" s="87" t="s">
        <v>10</v>
      </c>
      <c r="F232" s="108">
        <f>MAX(C232:C242)</f>
        <v>-55.9</v>
      </c>
      <c r="G232" s="108"/>
      <c r="H232" s="108"/>
      <c r="I232" s="108"/>
      <c r="K232" s="77">
        <v>3</v>
      </c>
      <c r="L232" s="110">
        <v>24.9</v>
      </c>
      <c r="M232" s="109"/>
      <c r="N232" s="87" t="s">
        <v>10</v>
      </c>
      <c r="O232" s="108">
        <f>MAX(L232:L242)</f>
        <v>25.3</v>
      </c>
    </row>
    <row r="233" spans="2:15" x14ac:dyDescent="0.2">
      <c r="B233" s="77">
        <v>4</v>
      </c>
      <c r="C233" s="144">
        <v>-101.9</v>
      </c>
      <c r="D233" s="109"/>
      <c r="E233" s="87" t="s">
        <v>11</v>
      </c>
      <c r="F233" s="108">
        <f>MIN(C232:C242)</f>
        <v>-105.4</v>
      </c>
      <c r="G233" s="108"/>
      <c r="H233" s="108"/>
      <c r="I233" s="108"/>
      <c r="K233" s="77">
        <v>4</v>
      </c>
      <c r="L233" s="110">
        <v>23.2</v>
      </c>
      <c r="M233" s="109"/>
      <c r="N233" s="87" t="s">
        <v>11</v>
      </c>
      <c r="O233" s="108">
        <f>MIN(L232:L242)</f>
        <v>23.2</v>
      </c>
    </row>
    <row r="234" spans="2:15" ht="13.5" thickBot="1" x14ac:dyDescent="0.25">
      <c r="B234" s="77">
        <v>14</v>
      </c>
      <c r="C234" s="144">
        <v>-80.3</v>
      </c>
      <c r="D234" s="109"/>
      <c r="E234" s="89" t="s">
        <v>12</v>
      </c>
      <c r="F234" s="111">
        <f>F232-F233</f>
        <v>49.500000000000007</v>
      </c>
      <c r="G234" s="108"/>
      <c r="H234" s="108"/>
      <c r="I234" s="108"/>
      <c r="K234" s="77">
        <v>14</v>
      </c>
      <c r="L234" s="110">
        <v>25.1</v>
      </c>
      <c r="M234" s="109"/>
      <c r="N234" s="89" t="s">
        <v>12</v>
      </c>
      <c r="O234" s="111">
        <f>O232-O233</f>
        <v>2.1000000000000014</v>
      </c>
    </row>
    <row r="235" spans="2:15" x14ac:dyDescent="0.2">
      <c r="B235" s="77">
        <v>17</v>
      </c>
      <c r="C235" s="144">
        <v>-75.5</v>
      </c>
      <c r="D235" s="109"/>
      <c r="E235" s="87"/>
      <c r="F235" s="108"/>
      <c r="G235" s="108"/>
      <c r="H235" s="108"/>
      <c r="I235" s="108"/>
      <c r="K235" s="77">
        <v>17</v>
      </c>
      <c r="L235" s="110">
        <v>24.4</v>
      </c>
      <c r="M235" s="109"/>
      <c r="N235" s="87"/>
      <c r="O235" s="108"/>
    </row>
    <row r="236" spans="2:15" x14ac:dyDescent="0.2">
      <c r="B236" s="77">
        <v>18</v>
      </c>
      <c r="C236" s="144">
        <v>-70.5</v>
      </c>
      <c r="D236" s="109"/>
      <c r="E236" s="87"/>
      <c r="F236" s="108"/>
      <c r="G236" s="108"/>
      <c r="H236" s="108"/>
      <c r="I236" s="108"/>
      <c r="K236" s="77">
        <v>18</v>
      </c>
      <c r="L236" s="110">
        <v>23.6</v>
      </c>
      <c r="M236" s="109"/>
      <c r="N236" s="87"/>
      <c r="O236" s="108"/>
    </row>
    <row r="237" spans="2:15" x14ac:dyDescent="0.2">
      <c r="B237" s="77">
        <v>19</v>
      </c>
      <c r="C237" s="144">
        <v>-73.2</v>
      </c>
      <c r="D237" s="109"/>
      <c r="E237" s="87"/>
      <c r="F237" s="108"/>
      <c r="G237" s="108"/>
      <c r="H237" s="108"/>
      <c r="I237" s="108"/>
      <c r="K237" s="77">
        <v>19</v>
      </c>
      <c r="L237" s="110">
        <v>23.3</v>
      </c>
      <c r="M237" s="109"/>
      <c r="N237" s="87"/>
      <c r="O237" s="108"/>
    </row>
    <row r="238" spans="2:15" x14ac:dyDescent="0.2">
      <c r="B238" s="77">
        <v>20</v>
      </c>
      <c r="C238" s="144">
        <v>-58.5</v>
      </c>
      <c r="D238" s="109"/>
      <c r="E238" s="87"/>
      <c r="F238" s="108"/>
      <c r="G238" s="108"/>
      <c r="H238" s="108"/>
      <c r="I238" s="108"/>
      <c r="K238" s="77">
        <v>20</v>
      </c>
      <c r="L238" s="110">
        <v>23.3</v>
      </c>
      <c r="M238" s="109"/>
      <c r="N238" s="87"/>
      <c r="O238" s="108"/>
    </row>
    <row r="239" spans="2:15" x14ac:dyDescent="0.2">
      <c r="B239" s="77">
        <v>24</v>
      </c>
      <c r="C239" s="144">
        <v>-61.1</v>
      </c>
      <c r="D239" s="109"/>
      <c r="E239" s="87"/>
      <c r="F239" s="108"/>
      <c r="G239" s="108"/>
      <c r="H239" s="108"/>
      <c r="I239" s="108"/>
      <c r="K239" s="77">
        <v>24</v>
      </c>
      <c r="L239" s="110">
        <v>25.3</v>
      </c>
      <c r="M239" s="109"/>
      <c r="N239" s="87"/>
      <c r="O239" s="108"/>
    </row>
    <row r="240" spans="2:15" x14ac:dyDescent="0.2">
      <c r="B240" s="77">
        <v>25</v>
      </c>
      <c r="C240" s="144">
        <v>-62.7</v>
      </c>
      <c r="D240" s="109"/>
      <c r="E240" s="87"/>
      <c r="F240" s="108"/>
      <c r="G240" s="108"/>
      <c r="H240" s="108"/>
      <c r="I240" s="108"/>
      <c r="K240" s="77">
        <v>25</v>
      </c>
      <c r="L240" s="110">
        <v>24</v>
      </c>
      <c r="M240" s="109"/>
      <c r="N240" s="87"/>
      <c r="O240" s="108"/>
    </row>
    <row r="241" spans="2:15" x14ac:dyDescent="0.2">
      <c r="B241" s="77">
        <v>27</v>
      </c>
      <c r="C241" s="144">
        <v>-61.5</v>
      </c>
      <c r="D241" s="109"/>
      <c r="E241" s="87"/>
      <c r="F241" s="108"/>
      <c r="G241" s="108"/>
      <c r="H241" s="108"/>
      <c r="I241" s="108"/>
      <c r="K241" s="77">
        <v>27</v>
      </c>
      <c r="L241" s="110">
        <v>23.6</v>
      </c>
      <c r="M241" s="109"/>
      <c r="N241" s="87"/>
      <c r="O241" s="108"/>
    </row>
    <row r="242" spans="2:15" ht="13.5" thickBot="1" x14ac:dyDescent="0.25">
      <c r="B242" s="77">
        <v>28</v>
      </c>
      <c r="C242" s="144">
        <v>-55.9</v>
      </c>
      <c r="D242" s="109"/>
      <c r="E242" s="87"/>
      <c r="F242" s="108"/>
      <c r="G242" s="108"/>
      <c r="H242" s="108"/>
      <c r="I242" s="108"/>
      <c r="K242" s="77">
        <v>28</v>
      </c>
      <c r="L242" s="110">
        <v>25.2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43">
        <f>AVERAGE(C232:C242)</f>
        <v>-73.318181818181813</v>
      </c>
      <c r="D244" s="102"/>
      <c r="K244" s="73" t="s">
        <v>1</v>
      </c>
      <c r="L244" s="104">
        <f>AVERAGE(L232:L242)</f>
        <v>24.172727272727276</v>
      </c>
      <c r="M244" s="102"/>
    </row>
    <row r="245" spans="2:15" x14ac:dyDescent="0.2">
      <c r="B245" s="71" t="s">
        <v>2</v>
      </c>
      <c r="C245" s="103">
        <f>STDEV(C232:C242)</f>
        <v>16.829427689723609</v>
      </c>
      <c r="D245" s="102"/>
      <c r="K245" s="71" t="s">
        <v>2</v>
      </c>
      <c r="L245" s="103">
        <f>STDEV(L232:L242)</f>
        <v>0.8319746499634576</v>
      </c>
      <c r="M245" s="102"/>
    </row>
    <row r="246" spans="2:15" ht="13.5" thickBot="1" x14ac:dyDescent="0.25">
      <c r="B246" s="69" t="s">
        <v>3</v>
      </c>
      <c r="C246" s="101">
        <f>CONFIDENCE(0.05,C245,C243)</f>
        <v>9.9453734556283084</v>
      </c>
      <c r="D246" s="99"/>
      <c r="K246" s="69" t="s">
        <v>3</v>
      </c>
      <c r="L246" s="100">
        <f>CONFIDENCE(0.05,L245,L243)</f>
        <v>0.49165656444483125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B78:B79"/>
    <mergeCell ref="C78:C79"/>
    <mergeCell ref="K78:K79"/>
    <mergeCell ref="L78:L79"/>
    <mergeCell ref="B75:B76"/>
    <mergeCell ref="C75:C76"/>
    <mergeCell ref="K75:K76"/>
    <mergeCell ref="L75:L76"/>
    <mergeCell ref="B40:B41"/>
    <mergeCell ref="C40:C41"/>
    <mergeCell ref="K40:K41"/>
    <mergeCell ref="L40:L41"/>
    <mergeCell ref="B37:B38"/>
    <mergeCell ref="C37:C38"/>
    <mergeCell ref="K37:K38"/>
    <mergeCell ref="L37:L38"/>
    <mergeCell ref="B2:B3"/>
    <mergeCell ref="C2:C3"/>
    <mergeCell ref="K2:K3"/>
    <mergeCell ref="L2:L3"/>
    <mergeCell ref="K20:K21"/>
    <mergeCell ref="L20:L21"/>
    <mergeCell ref="B20:B21"/>
    <mergeCell ref="C20:C21"/>
    <mergeCell ref="B59:B60"/>
    <mergeCell ref="C59:C60"/>
    <mergeCell ref="K59:K60"/>
    <mergeCell ref="L59:L60"/>
    <mergeCell ref="K5:K6"/>
    <mergeCell ref="L5:L6"/>
    <mergeCell ref="B56:B57"/>
    <mergeCell ref="C56:C57"/>
    <mergeCell ref="K56:K57"/>
    <mergeCell ref="L56:L57"/>
    <mergeCell ref="B23:B24"/>
    <mergeCell ref="C23:C24"/>
    <mergeCell ref="B5:B6"/>
    <mergeCell ref="C5:C6"/>
    <mergeCell ref="K23:K24"/>
    <mergeCell ref="L23:L24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topLeftCell="A22" zoomScale="93" zoomScaleNormal="93" workbookViewId="0">
      <selection activeCell="A42" sqref="A42:XFD62"/>
    </sheetView>
  </sheetViews>
  <sheetFormatPr defaultRowHeight="12.75" x14ac:dyDescent="0.2"/>
  <cols>
    <col min="2" max="2" width="10.7109375" customWidth="1"/>
    <col min="3" max="3" width="9.7109375" customWidth="1"/>
    <col min="4" max="4" width="2.7109375" customWidth="1"/>
    <col min="5" max="5" width="10.7109375" customWidth="1"/>
    <col min="6" max="6" width="16" bestFit="1" customWidth="1"/>
    <col min="11" max="11" width="10.7109375" customWidth="1"/>
    <col min="12" max="12" width="9.7109375" customWidth="1"/>
    <col min="13" max="13" width="1.85546875" customWidth="1"/>
    <col min="15" max="15" width="24.5703125" bestFit="1" customWidth="1"/>
  </cols>
  <sheetData>
    <row r="1" spans="2:15" ht="13.5" thickBot="1" x14ac:dyDescent="0.25"/>
    <row r="2" spans="2:15" ht="13.5" customHeight="1" thickBot="1" x14ac:dyDescent="0.25">
      <c r="B2" s="151"/>
      <c r="C2" s="152"/>
      <c r="E2" s="8"/>
      <c r="F2" s="44" t="s">
        <v>34</v>
      </c>
      <c r="K2" s="151"/>
      <c r="L2" s="152"/>
      <c r="N2" s="8"/>
      <c r="O2" s="44" t="s">
        <v>35</v>
      </c>
    </row>
    <row r="3" spans="2:15" ht="13.5" thickBot="1" x14ac:dyDescent="0.25">
      <c r="B3" s="153"/>
      <c r="C3" s="154"/>
      <c r="E3" s="9"/>
      <c r="F3" s="10"/>
      <c r="K3" s="153"/>
      <c r="L3" s="154"/>
      <c r="N3" s="9"/>
      <c r="O3" s="10"/>
    </row>
    <row r="4" spans="2:15" ht="13.5" customHeight="1" thickBot="1" x14ac:dyDescent="0.25">
      <c r="B4" s="151" t="s">
        <v>7</v>
      </c>
      <c r="C4" s="155"/>
      <c r="E4" s="11" t="s">
        <v>1</v>
      </c>
      <c r="F4" s="12">
        <f>C16</f>
        <v>9.2874999999999996</v>
      </c>
      <c r="K4" s="156" t="s">
        <v>16</v>
      </c>
      <c r="L4" s="157"/>
      <c r="N4" s="11" t="s">
        <v>1</v>
      </c>
      <c r="O4" s="12">
        <f>L16</f>
        <v>22.9</v>
      </c>
    </row>
    <row r="5" spans="2:15" x14ac:dyDescent="0.2">
      <c r="B5" s="158" t="s">
        <v>8</v>
      </c>
      <c r="C5" s="48" t="s">
        <v>4</v>
      </c>
      <c r="E5" s="13" t="s">
        <v>9</v>
      </c>
      <c r="F5" s="12">
        <f>C17</f>
        <v>0.46188279280106787</v>
      </c>
      <c r="K5" s="158" t="s">
        <v>8</v>
      </c>
      <c r="L5" s="48" t="s">
        <v>4</v>
      </c>
      <c r="N5" s="13" t="s">
        <v>9</v>
      </c>
      <c r="O5" s="12">
        <f t="shared" ref="O5:O6" si="0">L17</f>
        <v>0.80356349202429911</v>
      </c>
    </row>
    <row r="6" spans="2:15" x14ac:dyDescent="0.2">
      <c r="B6" s="159"/>
      <c r="C6" s="29"/>
      <c r="E6" s="13" t="s">
        <v>3</v>
      </c>
      <c r="F6" s="12">
        <f>C18</f>
        <v>0.32006256447215481</v>
      </c>
      <c r="K6" s="159"/>
      <c r="L6" s="29"/>
      <c r="N6" s="13" t="s">
        <v>3</v>
      </c>
      <c r="O6" s="12">
        <f t="shared" si="0"/>
        <v>0.55683085835212875</v>
      </c>
    </row>
    <row r="7" spans="2:15" x14ac:dyDescent="0.2">
      <c r="B7" s="20">
        <v>6</v>
      </c>
      <c r="C7" s="36">
        <v>10</v>
      </c>
      <c r="E7" s="13" t="s">
        <v>10</v>
      </c>
      <c r="F7" s="14">
        <f>MAX(C7:C14)</f>
        <v>10.02</v>
      </c>
      <c r="K7" s="20">
        <v>6</v>
      </c>
      <c r="L7" s="36">
        <v>23.9</v>
      </c>
      <c r="N7" s="13" t="s">
        <v>10</v>
      </c>
      <c r="O7" s="14">
        <f>MAX(L7:L14)</f>
        <v>23.9</v>
      </c>
    </row>
    <row r="8" spans="2:15" x14ac:dyDescent="0.2">
      <c r="B8" s="20">
        <v>8</v>
      </c>
      <c r="C8" s="36">
        <v>10.02</v>
      </c>
      <c r="E8" s="13" t="s">
        <v>11</v>
      </c>
      <c r="F8" s="14">
        <f>MIN(C7:C14)</f>
        <v>8.9</v>
      </c>
      <c r="K8" s="20">
        <v>8</v>
      </c>
      <c r="L8" s="36">
        <v>22.7</v>
      </c>
      <c r="N8" s="13" t="s">
        <v>11</v>
      </c>
      <c r="O8" s="14">
        <f>MIN(L7:L14)</f>
        <v>21.3</v>
      </c>
    </row>
    <row r="9" spans="2:15" ht="13.5" thickBot="1" x14ac:dyDescent="0.25">
      <c r="B9" s="20">
        <v>15</v>
      </c>
      <c r="C9" s="36">
        <v>9.0299999999999994</v>
      </c>
      <c r="E9" s="15" t="s">
        <v>12</v>
      </c>
      <c r="F9" s="16">
        <f>F7-F8</f>
        <v>1.1199999999999992</v>
      </c>
      <c r="K9" s="20">
        <v>15</v>
      </c>
      <c r="L9" s="36">
        <v>23.6</v>
      </c>
      <c r="N9" s="15" t="s">
        <v>12</v>
      </c>
      <c r="O9" s="16">
        <f>O7-O8</f>
        <v>2.5999999999999979</v>
      </c>
    </row>
    <row r="10" spans="2:15" x14ac:dyDescent="0.2">
      <c r="B10" s="20">
        <v>16</v>
      </c>
      <c r="C10" s="36">
        <v>8.9</v>
      </c>
      <c r="K10" s="20">
        <v>16</v>
      </c>
      <c r="L10" s="36">
        <v>23</v>
      </c>
    </row>
    <row r="11" spans="2:15" x14ac:dyDescent="0.2">
      <c r="B11" s="20">
        <v>20</v>
      </c>
      <c r="C11" s="36">
        <v>8.9</v>
      </c>
      <c r="K11" s="20">
        <v>20</v>
      </c>
      <c r="L11" s="36">
        <v>21.3</v>
      </c>
    </row>
    <row r="12" spans="2:15" x14ac:dyDescent="0.2">
      <c r="B12" s="20">
        <v>23</v>
      </c>
      <c r="C12" s="36">
        <v>9.1999999999999993</v>
      </c>
      <c r="K12" s="20">
        <v>23</v>
      </c>
      <c r="L12" s="36">
        <v>22.4</v>
      </c>
    </row>
    <row r="13" spans="2:15" x14ac:dyDescent="0.2">
      <c r="B13" s="20">
        <v>27</v>
      </c>
      <c r="C13" s="36">
        <v>9.02</v>
      </c>
      <c r="K13" s="20">
        <v>27</v>
      </c>
      <c r="L13" s="36">
        <v>23</v>
      </c>
    </row>
    <row r="14" spans="2:15" ht="13.5" thickBot="1" x14ac:dyDescent="0.25">
      <c r="B14" s="20">
        <v>28</v>
      </c>
      <c r="C14" s="36">
        <v>9.23</v>
      </c>
      <c r="K14" s="20">
        <v>28</v>
      </c>
      <c r="L14" s="36">
        <v>23.3</v>
      </c>
    </row>
    <row r="15" spans="2:15" ht="13.5" thickBot="1" x14ac:dyDescent="0.25">
      <c r="B15" s="22" t="s">
        <v>0</v>
      </c>
      <c r="C15" s="33">
        <f>COUNTIF(C7:C14,"&gt;0")</f>
        <v>8</v>
      </c>
      <c r="K15" s="22" t="s">
        <v>0</v>
      </c>
      <c r="L15" s="31">
        <f>COUNTIF(L7:L14,"&gt;0")</f>
        <v>8</v>
      </c>
    </row>
    <row r="16" spans="2:15" x14ac:dyDescent="0.2">
      <c r="B16" s="17" t="s">
        <v>1</v>
      </c>
      <c r="C16" s="5">
        <f>AVERAGE(C7:C14)</f>
        <v>9.2874999999999996</v>
      </c>
      <c r="K16" s="17" t="s">
        <v>1</v>
      </c>
      <c r="L16" s="5">
        <f>AVERAGE(L7:L14)</f>
        <v>22.9</v>
      </c>
    </row>
    <row r="17" spans="2:15" x14ac:dyDescent="0.2">
      <c r="B17" s="4" t="s">
        <v>2</v>
      </c>
      <c r="C17" s="1">
        <f>STDEV(C7:C14)</f>
        <v>0.46188279280106787</v>
      </c>
      <c r="K17" s="4" t="s">
        <v>2</v>
      </c>
      <c r="L17" s="1">
        <f>STDEV(L7:L14)</f>
        <v>0.80356349202429911</v>
      </c>
    </row>
    <row r="18" spans="2:15" ht="13.5" thickBot="1" x14ac:dyDescent="0.25">
      <c r="B18" s="18" t="s">
        <v>3</v>
      </c>
      <c r="C18" s="19">
        <f>CONFIDENCE(0.05,C17,C15)</f>
        <v>0.32006256447215481</v>
      </c>
      <c r="K18" s="18" t="s">
        <v>3</v>
      </c>
      <c r="L18" s="19">
        <f>CONFIDENCE(0.05,L17,L15)</f>
        <v>0.55683085835212875</v>
      </c>
    </row>
    <row r="20" spans="2:15" ht="13.5" thickBot="1" x14ac:dyDescent="0.25"/>
    <row r="21" spans="2:15" ht="13.5" customHeight="1" thickBot="1" x14ac:dyDescent="0.25">
      <c r="B21" s="151"/>
      <c r="C21" s="152"/>
      <c r="E21" s="8"/>
      <c r="F21" s="44" t="s">
        <v>27</v>
      </c>
      <c r="K21" s="151"/>
      <c r="L21" s="152"/>
      <c r="N21" s="8"/>
      <c r="O21" s="44" t="s">
        <v>28</v>
      </c>
    </row>
    <row r="22" spans="2:15" ht="13.5" thickBot="1" x14ac:dyDescent="0.25">
      <c r="B22" s="153"/>
      <c r="C22" s="154"/>
      <c r="E22" s="9"/>
      <c r="F22" s="10" t="s">
        <v>5</v>
      </c>
      <c r="K22" s="153"/>
      <c r="L22" s="154"/>
      <c r="N22" s="9"/>
      <c r="O22" s="10" t="s">
        <v>5</v>
      </c>
    </row>
    <row r="23" spans="2:15" ht="13.5" customHeight="1" thickBot="1" x14ac:dyDescent="0.25">
      <c r="B23" s="151" t="s">
        <v>7</v>
      </c>
      <c r="C23" s="155"/>
      <c r="E23" s="11" t="s">
        <v>1</v>
      </c>
      <c r="F23" s="12">
        <f>C31</f>
        <v>9.49</v>
      </c>
      <c r="K23" s="156" t="s">
        <v>16</v>
      </c>
      <c r="L23" s="157"/>
      <c r="N23" s="11" t="s">
        <v>1</v>
      </c>
      <c r="O23" s="12">
        <f>L31</f>
        <v>18.175000000000001</v>
      </c>
    </row>
    <row r="24" spans="2:15" x14ac:dyDescent="0.2">
      <c r="B24" s="158" t="s">
        <v>8</v>
      </c>
      <c r="C24" s="48" t="s">
        <v>4</v>
      </c>
      <c r="E24" s="13" t="s">
        <v>9</v>
      </c>
      <c r="F24" s="12">
        <f>C32</f>
        <v>9.486832980505186E-2</v>
      </c>
      <c r="K24" s="158" t="s">
        <v>8</v>
      </c>
      <c r="L24" s="48" t="s">
        <v>4</v>
      </c>
      <c r="N24" s="13" t="s">
        <v>9</v>
      </c>
      <c r="O24" s="12">
        <f t="shared" ref="O24:O25" si="1">L32</f>
        <v>1.7442763542512405</v>
      </c>
    </row>
    <row r="25" spans="2:15" x14ac:dyDescent="0.2">
      <c r="B25" s="159"/>
      <c r="C25" s="29" t="s">
        <v>5</v>
      </c>
      <c r="E25" s="13" t="s">
        <v>3</v>
      </c>
      <c r="F25" s="12">
        <f>C33</f>
        <v>0.10735164862302995</v>
      </c>
      <c r="K25" s="159"/>
      <c r="L25" s="29" t="s">
        <v>5</v>
      </c>
      <c r="N25" s="13" t="s">
        <v>3</v>
      </c>
      <c r="O25" s="12">
        <f t="shared" si="1"/>
        <v>1.9737982387570983</v>
      </c>
    </row>
    <row r="26" spans="2:15" x14ac:dyDescent="0.2">
      <c r="B26" s="20">
        <v>11</v>
      </c>
      <c r="C26" s="36">
        <v>9.36</v>
      </c>
      <c r="E26" s="13" t="s">
        <v>10</v>
      </c>
      <c r="F26" s="14">
        <f>MAX(C26:C29)</f>
        <v>9.57</v>
      </c>
      <c r="K26" s="20">
        <v>11</v>
      </c>
      <c r="L26" s="36">
        <v>19.399999999999999</v>
      </c>
      <c r="N26" s="13" t="s">
        <v>10</v>
      </c>
      <c r="O26" s="14">
        <f>MAX(L26:L29)</f>
        <v>19.399999999999999</v>
      </c>
    </row>
    <row r="27" spans="2:15" x14ac:dyDescent="0.2">
      <c r="B27" s="20">
        <v>13</v>
      </c>
      <c r="C27" s="36">
        <v>9.57</v>
      </c>
      <c r="E27" s="13" t="s">
        <v>11</v>
      </c>
      <c r="F27" s="14">
        <f>MIN(C27:C29)</f>
        <v>9.48</v>
      </c>
      <c r="K27" s="20">
        <v>13</v>
      </c>
      <c r="L27" s="36">
        <v>19.399999999999999</v>
      </c>
      <c r="N27" s="13" t="s">
        <v>11</v>
      </c>
      <c r="O27" s="14">
        <f>MIN(L27:L29)</f>
        <v>15.7</v>
      </c>
    </row>
    <row r="28" spans="2:15" ht="13.5" thickBot="1" x14ac:dyDescent="0.25">
      <c r="B28" s="20">
        <v>17</v>
      </c>
      <c r="C28" s="36">
        <v>9.48</v>
      </c>
      <c r="E28" s="15" t="s">
        <v>12</v>
      </c>
      <c r="F28" s="16">
        <f>F26-F27</f>
        <v>8.9999999999999858E-2</v>
      </c>
      <c r="K28" s="20">
        <v>17</v>
      </c>
      <c r="L28" s="36">
        <v>18.2</v>
      </c>
      <c r="N28" s="15" t="s">
        <v>12</v>
      </c>
      <c r="O28" s="16">
        <f>O26-O27</f>
        <v>3.6999999999999993</v>
      </c>
    </row>
    <row r="29" spans="2:15" ht="13.5" thickBot="1" x14ac:dyDescent="0.25">
      <c r="B29" s="20">
        <v>26</v>
      </c>
      <c r="C29" s="36">
        <v>9.5500000000000007</v>
      </c>
      <c r="K29" s="20">
        <v>26</v>
      </c>
      <c r="L29" s="36">
        <v>15.7</v>
      </c>
    </row>
    <row r="30" spans="2:15" ht="13.5" thickBot="1" x14ac:dyDescent="0.25">
      <c r="B30" s="22" t="s">
        <v>0</v>
      </c>
      <c r="C30" s="33">
        <f>COUNTIF(C27:C29,"&gt;0")</f>
        <v>3</v>
      </c>
      <c r="K30" s="22" t="s">
        <v>0</v>
      </c>
      <c r="L30" s="31">
        <f>COUNTIF(L27:L29,"&gt;0")</f>
        <v>3</v>
      </c>
    </row>
    <row r="31" spans="2:15" x14ac:dyDescent="0.2">
      <c r="B31" s="17" t="s">
        <v>1</v>
      </c>
      <c r="C31" s="5">
        <f>AVERAGE(C26:C29)</f>
        <v>9.49</v>
      </c>
      <c r="K31" s="17" t="s">
        <v>1</v>
      </c>
      <c r="L31" s="5">
        <f>AVERAGE(L26:L29)</f>
        <v>18.175000000000001</v>
      </c>
    </row>
    <row r="32" spans="2:15" x14ac:dyDescent="0.2">
      <c r="B32" s="4" t="s">
        <v>2</v>
      </c>
      <c r="C32" s="1">
        <f>STDEV(C26:C29)</f>
        <v>9.486832980505186E-2</v>
      </c>
      <c r="K32" s="4" t="s">
        <v>2</v>
      </c>
      <c r="L32" s="1">
        <f>STDEV(L26:L29)</f>
        <v>1.7442763542512405</v>
      </c>
    </row>
    <row r="33" spans="2:15" ht="13.5" thickBot="1" x14ac:dyDescent="0.25">
      <c r="B33" s="18" t="s">
        <v>3</v>
      </c>
      <c r="C33" s="19">
        <f>CONFIDENCE(0.05,C32,C30)</f>
        <v>0.10735164862302995</v>
      </c>
      <c r="K33" s="18" t="s">
        <v>3</v>
      </c>
      <c r="L33" s="19">
        <f>CONFIDENCE(0.05,L32,L30)</f>
        <v>1.9737982387570983</v>
      </c>
    </row>
    <row r="35" spans="2:15" ht="13.5" thickBot="1" x14ac:dyDescent="0.25"/>
    <row r="36" spans="2:15" ht="13.5" thickBot="1" x14ac:dyDescent="0.25">
      <c r="B36" s="151"/>
      <c r="C36" s="152"/>
      <c r="E36" s="8"/>
      <c r="F36" s="44" t="s">
        <v>43</v>
      </c>
      <c r="K36" s="151"/>
      <c r="L36" s="152"/>
      <c r="N36" s="8"/>
      <c r="O36" s="44" t="s">
        <v>44</v>
      </c>
    </row>
    <row r="37" spans="2:15" ht="13.5" thickBot="1" x14ac:dyDescent="0.25">
      <c r="B37" s="153"/>
      <c r="C37" s="154"/>
      <c r="E37" s="9"/>
      <c r="F37" s="10" t="s">
        <v>5</v>
      </c>
      <c r="K37" s="153"/>
      <c r="L37" s="154"/>
      <c r="N37" s="9"/>
      <c r="O37" s="10" t="s">
        <v>5</v>
      </c>
    </row>
    <row r="38" spans="2:15" ht="13.5" thickBot="1" x14ac:dyDescent="0.25">
      <c r="B38" s="151" t="s">
        <v>7</v>
      </c>
      <c r="C38" s="155"/>
      <c r="E38" s="11" t="s">
        <v>1</v>
      </c>
      <c r="F38" s="12">
        <f>C43</f>
        <v>10.5</v>
      </c>
      <c r="K38" s="156" t="s">
        <v>16</v>
      </c>
      <c r="L38" s="157"/>
      <c r="N38" s="11" t="s">
        <v>1</v>
      </c>
      <c r="O38" s="12">
        <f>L43</f>
        <v>16.899999999999999</v>
      </c>
    </row>
    <row r="39" spans="2:15" x14ac:dyDescent="0.2">
      <c r="B39" s="158" t="s">
        <v>8</v>
      </c>
      <c r="C39" s="48" t="s">
        <v>4</v>
      </c>
      <c r="E39" s="13" t="s">
        <v>9</v>
      </c>
      <c r="F39" s="12" t="e">
        <f>C44</f>
        <v>#DIV/0!</v>
      </c>
      <c r="K39" s="158" t="s">
        <v>8</v>
      </c>
      <c r="L39" s="48" t="s">
        <v>4</v>
      </c>
      <c r="N39" s="13" t="s">
        <v>9</v>
      </c>
      <c r="O39" s="12" t="e">
        <f t="shared" ref="O39:O40" si="2">L44</f>
        <v>#DIV/0!</v>
      </c>
    </row>
    <row r="40" spans="2:15" x14ac:dyDescent="0.2">
      <c r="B40" s="159"/>
      <c r="C40" s="29" t="s">
        <v>5</v>
      </c>
      <c r="E40" s="13" t="s">
        <v>3</v>
      </c>
      <c r="F40" s="12" t="e">
        <f>C45</f>
        <v>#DIV/0!</v>
      </c>
      <c r="K40" s="159"/>
      <c r="L40" s="29" t="s">
        <v>5</v>
      </c>
      <c r="N40" s="13" t="s">
        <v>3</v>
      </c>
      <c r="O40" s="12" t="e">
        <f t="shared" si="2"/>
        <v>#DIV/0!</v>
      </c>
    </row>
    <row r="41" spans="2:15" ht="13.5" thickBot="1" x14ac:dyDescent="0.25">
      <c r="B41" s="20">
        <v>8</v>
      </c>
      <c r="C41" s="36">
        <v>10.5</v>
      </c>
      <c r="E41" s="13" t="s">
        <v>10</v>
      </c>
      <c r="F41" s="14">
        <f>MAX(C41:C41)</f>
        <v>10.5</v>
      </c>
      <c r="K41" s="20">
        <v>8</v>
      </c>
      <c r="L41" s="36">
        <v>16.899999999999999</v>
      </c>
      <c r="N41" s="13" t="s">
        <v>10</v>
      </c>
      <c r="O41" s="14">
        <f>MAX(L41:L41)</f>
        <v>16.899999999999999</v>
      </c>
    </row>
    <row r="42" spans="2:15" ht="13.5" thickBot="1" x14ac:dyDescent="0.25">
      <c r="B42" s="22" t="s">
        <v>0</v>
      </c>
      <c r="C42" s="33" t="e">
        <f>COUNTIF(#REF!,"&gt;0")</f>
        <v>#REF!</v>
      </c>
      <c r="K42" s="22" t="s">
        <v>0</v>
      </c>
      <c r="L42" s="31" t="e">
        <f>COUNTIF(#REF!,"&gt;0")</f>
        <v>#REF!</v>
      </c>
    </row>
    <row r="43" spans="2:15" x14ac:dyDescent="0.2">
      <c r="B43" s="17" t="s">
        <v>1</v>
      </c>
      <c r="C43" s="5">
        <f>AVERAGE(C41:C41)</f>
        <v>10.5</v>
      </c>
      <c r="K43" s="17" t="s">
        <v>1</v>
      </c>
      <c r="L43" s="5">
        <f>AVERAGE(L41:L41)</f>
        <v>16.899999999999999</v>
      </c>
    </row>
    <row r="44" spans="2:15" x14ac:dyDescent="0.2">
      <c r="B44" s="4" t="s">
        <v>2</v>
      </c>
      <c r="C44" s="1" t="e">
        <f>STDEV(C41:C41)</f>
        <v>#DIV/0!</v>
      </c>
      <c r="K44" s="4" t="s">
        <v>2</v>
      </c>
      <c r="L44" s="1" t="e">
        <f>STDEV(L41:L41)</f>
        <v>#DIV/0!</v>
      </c>
    </row>
    <row r="45" spans="2:15" ht="13.5" thickBot="1" x14ac:dyDescent="0.25">
      <c r="B45" s="18" t="s">
        <v>3</v>
      </c>
      <c r="C45" s="19" t="e">
        <f>CONFIDENCE(0.05,C44,C42)</f>
        <v>#DIV/0!</v>
      </c>
      <c r="K45" s="18" t="s">
        <v>3</v>
      </c>
      <c r="L45" s="19" t="e">
        <f>CONFIDENCE(0.05,L44,L42)</f>
        <v>#DIV/0!</v>
      </c>
    </row>
  </sheetData>
  <mergeCells count="18">
    <mergeCell ref="B4:C4"/>
    <mergeCell ref="K4:L4"/>
    <mergeCell ref="B5:B6"/>
    <mergeCell ref="K5:K6"/>
    <mergeCell ref="B2:C3"/>
    <mergeCell ref="K2:L3"/>
    <mergeCell ref="K21:L22"/>
    <mergeCell ref="K23:L23"/>
    <mergeCell ref="K24:K25"/>
    <mergeCell ref="B21:C22"/>
    <mergeCell ref="B23:C23"/>
    <mergeCell ref="B24:B25"/>
    <mergeCell ref="B36:C37"/>
    <mergeCell ref="K36:L37"/>
    <mergeCell ref="B38:C38"/>
    <mergeCell ref="K38:L38"/>
    <mergeCell ref="B39:B40"/>
    <mergeCell ref="K39:K40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27" zoomScale="93" zoomScaleNormal="93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122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14</v>
      </c>
      <c r="C4" s="91" t="s">
        <v>51</v>
      </c>
      <c r="D4" s="115"/>
      <c r="E4" s="90" t="s">
        <v>1</v>
      </c>
      <c r="F4" s="113">
        <f>C15</f>
        <v>618.53142857142859</v>
      </c>
      <c r="G4" s="113"/>
      <c r="H4" s="113"/>
      <c r="I4" s="113"/>
      <c r="K4" s="116" t="s">
        <v>18</v>
      </c>
      <c r="L4" s="91" t="s">
        <v>51</v>
      </c>
      <c r="M4" s="115"/>
      <c r="N4" s="90" t="s">
        <v>1</v>
      </c>
      <c r="O4" s="113">
        <f>L15</f>
        <v>17.928571428571427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448.43737308675816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1.2671678206592396</v>
      </c>
    </row>
    <row r="6" spans="2:15" ht="13.5" thickBot="1" x14ac:dyDescent="0.25">
      <c r="B6" s="181"/>
      <c r="C6" s="201"/>
      <c r="D6" s="105"/>
      <c r="E6" s="87" t="s">
        <v>3</v>
      </c>
      <c r="F6" s="113">
        <f>C17</f>
        <v>332.20095059430929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0.93871380899396528</v>
      </c>
    </row>
    <row r="7" spans="2:15" x14ac:dyDescent="0.2">
      <c r="B7" s="77">
        <v>4</v>
      </c>
      <c r="C7" s="104">
        <v>2.9</v>
      </c>
      <c r="D7" s="109"/>
      <c r="E7" s="87" t="s">
        <v>10</v>
      </c>
      <c r="F7" s="108">
        <f>MAX(C7:C13)</f>
        <v>973</v>
      </c>
      <c r="G7" s="108"/>
      <c r="H7" s="108"/>
      <c r="I7" s="108"/>
      <c r="K7" s="77">
        <v>4</v>
      </c>
      <c r="L7" s="112">
        <v>17.399999999999999</v>
      </c>
      <c r="M7" s="109"/>
      <c r="N7" s="87" t="s">
        <v>10</v>
      </c>
      <c r="O7" s="108">
        <f>MAX(L7:L13)</f>
        <v>19.3</v>
      </c>
    </row>
    <row r="8" spans="2:15" x14ac:dyDescent="0.2">
      <c r="B8" s="77">
        <v>5</v>
      </c>
      <c r="C8" s="103">
        <v>2.82</v>
      </c>
      <c r="D8" s="109"/>
      <c r="E8" s="87" t="s">
        <v>11</v>
      </c>
      <c r="F8" s="108">
        <f>MIN(C7:C13)</f>
        <v>2.82</v>
      </c>
      <c r="G8" s="108"/>
      <c r="H8" s="108"/>
      <c r="I8" s="108"/>
      <c r="K8" s="77">
        <v>5</v>
      </c>
      <c r="L8" s="110">
        <v>18.8</v>
      </c>
      <c r="M8" s="109"/>
      <c r="N8" s="87" t="s">
        <v>11</v>
      </c>
      <c r="O8" s="108">
        <f>MIN(L7:L13)</f>
        <v>15.6</v>
      </c>
    </row>
    <row r="9" spans="2:15" ht="13.5" thickBot="1" x14ac:dyDescent="0.25">
      <c r="B9" s="77">
        <v>7</v>
      </c>
      <c r="C9" s="103">
        <v>525</v>
      </c>
      <c r="D9" s="109"/>
      <c r="E9" s="89" t="s">
        <v>12</v>
      </c>
      <c r="F9" s="111">
        <f>F7-F8</f>
        <v>970.18</v>
      </c>
      <c r="G9" s="108"/>
      <c r="H9" s="108"/>
      <c r="I9" s="108"/>
      <c r="K9" s="77">
        <v>7</v>
      </c>
      <c r="L9" s="110">
        <v>18.8</v>
      </c>
      <c r="M9" s="109"/>
      <c r="N9" s="89" t="s">
        <v>12</v>
      </c>
      <c r="O9" s="111">
        <f>O7-O8</f>
        <v>3.7000000000000011</v>
      </c>
    </row>
    <row r="10" spans="2:15" x14ac:dyDescent="0.2">
      <c r="B10" s="77">
        <v>14</v>
      </c>
      <c r="C10" s="103">
        <v>951</v>
      </c>
      <c r="D10" s="109"/>
      <c r="E10" s="87"/>
      <c r="F10" s="108"/>
      <c r="G10" s="108"/>
      <c r="H10" s="108"/>
      <c r="I10" s="108"/>
      <c r="K10" s="77">
        <v>14</v>
      </c>
      <c r="L10" s="110">
        <v>18.3</v>
      </c>
      <c r="M10" s="109"/>
      <c r="N10" s="87"/>
      <c r="O10" s="108"/>
    </row>
    <row r="11" spans="2:15" x14ac:dyDescent="0.2">
      <c r="B11" s="77">
        <v>15</v>
      </c>
      <c r="C11" s="103">
        <v>932</v>
      </c>
      <c r="D11" s="109"/>
      <c r="E11" s="87"/>
      <c r="F11" s="108"/>
      <c r="G11" s="108"/>
      <c r="H11" s="108"/>
      <c r="I11" s="108"/>
      <c r="K11" s="77">
        <v>15</v>
      </c>
      <c r="L11" s="110">
        <v>17.3</v>
      </c>
      <c r="M11" s="109"/>
      <c r="N11" s="87"/>
      <c r="O11" s="108"/>
    </row>
    <row r="12" spans="2:15" x14ac:dyDescent="0.2">
      <c r="B12" s="77">
        <v>22</v>
      </c>
      <c r="C12" s="103">
        <v>943</v>
      </c>
      <c r="D12" s="109"/>
      <c r="E12" s="87"/>
      <c r="F12" s="108"/>
      <c r="G12" s="108"/>
      <c r="H12" s="108"/>
      <c r="I12" s="108"/>
      <c r="K12" s="77">
        <v>22</v>
      </c>
      <c r="L12" s="110">
        <v>19.3</v>
      </c>
      <c r="M12" s="109"/>
      <c r="N12" s="87"/>
      <c r="O12" s="108"/>
    </row>
    <row r="13" spans="2:15" ht="13.5" thickBot="1" x14ac:dyDescent="0.25">
      <c r="B13" s="77">
        <v>29</v>
      </c>
      <c r="C13" s="103">
        <v>973</v>
      </c>
      <c r="D13" s="109"/>
      <c r="E13" s="87"/>
      <c r="F13" s="108"/>
      <c r="G13" s="108"/>
      <c r="H13" s="108"/>
      <c r="I13" s="108"/>
      <c r="K13" s="77">
        <v>29</v>
      </c>
      <c r="L13" s="110">
        <v>15.6</v>
      </c>
      <c r="M13" s="109"/>
      <c r="N13" s="87"/>
      <c r="O13" s="108"/>
    </row>
    <row r="14" spans="2:15" ht="13.5" thickBot="1" x14ac:dyDescent="0.25">
      <c r="B14" s="75" t="s">
        <v>0</v>
      </c>
      <c r="C14" s="107">
        <f>COUNTIF(C7:C13,"&gt;0")</f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618.53142857142859</v>
      </c>
      <c r="D15" s="102"/>
      <c r="K15" s="73" t="s">
        <v>1</v>
      </c>
      <c r="L15" s="104">
        <f>AVERAGE(L7:L13)</f>
        <v>17.928571428571427</v>
      </c>
      <c r="M15" s="102"/>
    </row>
    <row r="16" spans="2:15" x14ac:dyDescent="0.2">
      <c r="B16" s="71" t="s">
        <v>2</v>
      </c>
      <c r="C16" s="103">
        <f>STDEV(C7:C13)</f>
        <v>448.43737308675816</v>
      </c>
      <c r="D16" s="102"/>
      <c r="K16" s="71" t="s">
        <v>2</v>
      </c>
      <c r="L16" s="103">
        <f>STDEV(L7:L13)</f>
        <v>1.2671678206592396</v>
      </c>
      <c r="M16" s="102"/>
    </row>
    <row r="17" spans="2:15" ht="13.5" thickBot="1" x14ac:dyDescent="0.25">
      <c r="B17" s="69" t="s">
        <v>3</v>
      </c>
      <c r="C17" s="101">
        <f>CONFIDENCE(0.05,C16,C14)</f>
        <v>332.20095059430929</v>
      </c>
      <c r="D17" s="99"/>
      <c r="K17" s="69" t="s">
        <v>3</v>
      </c>
      <c r="L17" s="100">
        <f>CONFIDENCE(0.05,L16,L14)</f>
        <v>0.93871380899396528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226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14</v>
      </c>
      <c r="C22" s="91" t="s">
        <v>180</v>
      </c>
      <c r="D22" s="115"/>
      <c r="E22" s="90" t="s">
        <v>1</v>
      </c>
      <c r="F22" s="113">
        <f>C32</f>
        <v>1017.3333333333334</v>
      </c>
      <c r="G22" s="113"/>
      <c r="H22" s="113"/>
      <c r="I22" s="113"/>
      <c r="K22" s="116" t="s">
        <v>18</v>
      </c>
      <c r="L22" s="91" t="s">
        <v>180</v>
      </c>
      <c r="M22" s="115"/>
      <c r="N22" s="90" t="s">
        <v>1</v>
      </c>
      <c r="O22" s="113">
        <f>L32</f>
        <v>15.700000000000001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48.906713922187279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1.1027239001672178</v>
      </c>
    </row>
    <row r="24" spans="2:15" ht="13.5" thickBot="1" x14ac:dyDescent="0.25">
      <c r="B24" s="181"/>
      <c r="C24" s="201"/>
      <c r="D24" s="105"/>
      <c r="E24" s="87" t="s">
        <v>3</v>
      </c>
      <c r="F24" s="113">
        <f>C34</f>
        <v>39.132802320199609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0.88234667468481043</v>
      </c>
    </row>
    <row r="25" spans="2:15" x14ac:dyDescent="0.2">
      <c r="B25" s="77">
        <v>5</v>
      </c>
      <c r="C25" s="103">
        <v>992</v>
      </c>
      <c r="D25" s="109"/>
      <c r="E25" s="87" t="s">
        <v>10</v>
      </c>
      <c r="F25" s="108">
        <f>MAX(C25:C30)</f>
        <v>1086</v>
      </c>
      <c r="G25" s="108"/>
      <c r="H25" s="108"/>
      <c r="I25" s="108"/>
      <c r="K25" s="77">
        <v>5</v>
      </c>
      <c r="L25" s="110">
        <v>15.5</v>
      </c>
      <c r="M25" s="109"/>
      <c r="N25" s="87" t="s">
        <v>10</v>
      </c>
      <c r="O25" s="108">
        <f>MAX(L25:L30)</f>
        <v>17.3</v>
      </c>
    </row>
    <row r="26" spans="2:15" x14ac:dyDescent="0.2">
      <c r="B26" s="77">
        <v>8</v>
      </c>
      <c r="C26" s="103">
        <v>1006</v>
      </c>
      <c r="D26" s="109"/>
      <c r="E26" s="87" t="s">
        <v>11</v>
      </c>
      <c r="F26" s="108">
        <f>MIN(C25:C30)</f>
        <v>944</v>
      </c>
      <c r="G26" s="108"/>
      <c r="H26" s="108"/>
      <c r="I26" s="108"/>
      <c r="K26" s="77">
        <v>8</v>
      </c>
      <c r="L26" s="110">
        <v>16</v>
      </c>
      <c r="M26" s="109"/>
      <c r="N26" s="87" t="s">
        <v>11</v>
      </c>
      <c r="O26" s="108">
        <f>MIN(L25:L30)</f>
        <v>14.4</v>
      </c>
    </row>
    <row r="27" spans="2:15" ht="13.5" thickBot="1" x14ac:dyDescent="0.25">
      <c r="B27" s="77">
        <v>12</v>
      </c>
      <c r="C27" s="103">
        <v>1027</v>
      </c>
      <c r="D27" s="109"/>
      <c r="E27" s="89" t="s">
        <v>12</v>
      </c>
      <c r="F27" s="111">
        <f>F25-F26</f>
        <v>142</v>
      </c>
      <c r="G27" s="108"/>
      <c r="H27" s="108"/>
      <c r="I27" s="108"/>
      <c r="K27" s="77">
        <v>12</v>
      </c>
      <c r="L27" s="110">
        <v>14.6</v>
      </c>
      <c r="M27" s="109"/>
      <c r="N27" s="89" t="s">
        <v>12</v>
      </c>
      <c r="O27" s="111">
        <f>O25-O26</f>
        <v>2.9000000000000004</v>
      </c>
    </row>
    <row r="28" spans="2:15" x14ac:dyDescent="0.2">
      <c r="B28" s="77">
        <v>15</v>
      </c>
      <c r="C28" s="103">
        <v>1049</v>
      </c>
      <c r="D28" s="109"/>
      <c r="E28" s="87"/>
      <c r="F28" s="108"/>
      <c r="G28" s="108"/>
      <c r="H28" s="108"/>
      <c r="I28" s="108"/>
      <c r="K28" s="77">
        <v>15</v>
      </c>
      <c r="L28" s="110">
        <v>14.4</v>
      </c>
      <c r="M28" s="109"/>
      <c r="N28" s="87"/>
      <c r="O28" s="108"/>
    </row>
    <row r="29" spans="2:15" x14ac:dyDescent="0.2">
      <c r="B29" s="77">
        <v>18</v>
      </c>
      <c r="C29" s="103">
        <v>944</v>
      </c>
      <c r="D29" s="109"/>
      <c r="E29" s="87"/>
      <c r="F29" s="108"/>
      <c r="G29" s="108"/>
      <c r="H29" s="108"/>
      <c r="I29" s="108"/>
      <c r="K29" s="77">
        <v>18</v>
      </c>
      <c r="L29" s="110">
        <v>16.399999999999999</v>
      </c>
      <c r="M29" s="109"/>
      <c r="N29" s="87"/>
      <c r="O29" s="108"/>
    </row>
    <row r="30" spans="2:15" ht="13.5" thickBot="1" x14ac:dyDescent="0.25">
      <c r="B30" s="77">
        <v>24</v>
      </c>
      <c r="C30" s="103">
        <v>1086</v>
      </c>
      <c r="D30" s="109"/>
      <c r="E30" s="87"/>
      <c r="F30" s="108"/>
      <c r="G30" s="108"/>
      <c r="H30" s="108"/>
      <c r="I30" s="108"/>
      <c r="K30" s="77">
        <v>24</v>
      </c>
      <c r="L30" s="110">
        <v>17.3</v>
      </c>
      <c r="M30" s="109"/>
      <c r="N30" s="87"/>
      <c r="O30" s="108"/>
    </row>
    <row r="31" spans="2:15" ht="13.5" thickBot="1" x14ac:dyDescent="0.25">
      <c r="B31" s="75" t="s">
        <v>0</v>
      </c>
      <c r="C31" s="107">
        <f>COUNTIF(C25:C30,"&gt;0")</f>
        <v>6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1017.3333333333334</v>
      </c>
      <c r="D32" s="102"/>
      <c r="K32" s="73" t="s">
        <v>1</v>
      </c>
      <c r="L32" s="104">
        <f>AVERAGE(L25:L30)</f>
        <v>15.700000000000001</v>
      </c>
      <c r="M32" s="102"/>
    </row>
    <row r="33" spans="2:15" x14ac:dyDescent="0.2">
      <c r="B33" s="71" t="s">
        <v>2</v>
      </c>
      <c r="C33" s="103">
        <f>STDEV(C25:C30)</f>
        <v>48.906713922187279</v>
      </c>
      <c r="D33" s="102"/>
      <c r="K33" s="71" t="s">
        <v>2</v>
      </c>
      <c r="L33" s="103">
        <f>STDEV(L25:L30)</f>
        <v>1.1027239001672178</v>
      </c>
      <c r="M33" s="102"/>
    </row>
    <row r="34" spans="2:15" ht="13.5" thickBot="1" x14ac:dyDescent="0.25">
      <c r="B34" s="69" t="s">
        <v>3</v>
      </c>
      <c r="C34" s="101">
        <f>CONFIDENCE(0.05,C33,C31)</f>
        <v>39.132802320199609</v>
      </c>
      <c r="D34" s="99"/>
      <c r="K34" s="69" t="s">
        <v>3</v>
      </c>
      <c r="L34" s="100">
        <f>CONFIDENCE(0.05,L33,L31)</f>
        <v>0.88234667468481043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225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14</v>
      </c>
      <c r="C39" s="91" t="s">
        <v>179</v>
      </c>
      <c r="D39" s="115"/>
      <c r="E39" s="90" t="s">
        <v>1</v>
      </c>
      <c r="F39" s="113">
        <f>C51</f>
        <v>1208</v>
      </c>
      <c r="G39" s="113"/>
      <c r="H39" s="113"/>
      <c r="I39" s="113"/>
      <c r="K39" s="116" t="s">
        <v>18</v>
      </c>
      <c r="L39" s="91" t="s">
        <v>179</v>
      </c>
      <c r="M39" s="115"/>
      <c r="N39" s="90" t="s">
        <v>1</v>
      </c>
      <c r="O39" s="113">
        <f>L51</f>
        <v>15.275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59.940446635449277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0.9721111047611789</v>
      </c>
    </row>
    <row r="41" spans="2:15" ht="13.5" thickBot="1" x14ac:dyDescent="0.25">
      <c r="B41" s="181"/>
      <c r="C41" s="201"/>
      <c r="D41" s="105"/>
      <c r="E41" s="87" t="s">
        <v>3</v>
      </c>
      <c r="F41" s="113">
        <f>C53</f>
        <v>41.535847112648447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0.67362624889065392</v>
      </c>
    </row>
    <row r="42" spans="2:15" x14ac:dyDescent="0.2">
      <c r="B42" s="77">
        <v>8</v>
      </c>
      <c r="C42" s="103">
        <v>1154</v>
      </c>
      <c r="D42" s="109"/>
      <c r="E42" s="87" t="s">
        <v>10</v>
      </c>
      <c r="F42" s="108">
        <f>MAX(C42:C49)</f>
        <v>1302</v>
      </c>
      <c r="G42" s="108"/>
      <c r="H42" s="108"/>
      <c r="I42" s="108"/>
      <c r="K42" s="77">
        <v>8</v>
      </c>
      <c r="L42" s="110">
        <v>14.7</v>
      </c>
      <c r="M42" s="109"/>
      <c r="N42" s="87" t="s">
        <v>10</v>
      </c>
      <c r="O42" s="108">
        <f>MAX(L42:L49)</f>
        <v>16.399999999999999</v>
      </c>
    </row>
    <row r="43" spans="2:15" x14ac:dyDescent="0.2">
      <c r="B43" s="77">
        <v>15</v>
      </c>
      <c r="C43" s="103">
        <v>1216</v>
      </c>
      <c r="D43" s="109"/>
      <c r="E43" s="87" t="s">
        <v>11</v>
      </c>
      <c r="F43" s="108">
        <f>MIN(C42:C49)</f>
        <v>1154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13.5</v>
      </c>
    </row>
    <row r="44" spans="2:15" ht="13.5" thickBot="1" x14ac:dyDescent="0.25">
      <c r="B44" s="77">
        <v>16</v>
      </c>
      <c r="C44" s="103">
        <v>1155</v>
      </c>
      <c r="D44" s="109"/>
      <c r="E44" s="89" t="s">
        <v>12</v>
      </c>
      <c r="F44" s="111">
        <f>F42-F43</f>
        <v>148</v>
      </c>
      <c r="G44" s="108"/>
      <c r="H44" s="108"/>
      <c r="I44" s="108"/>
      <c r="K44" s="77">
        <v>16</v>
      </c>
      <c r="L44" s="110">
        <v>14.6</v>
      </c>
      <c r="M44" s="109"/>
      <c r="N44" s="89" t="s">
        <v>12</v>
      </c>
      <c r="O44" s="111">
        <f>O42-O43</f>
        <v>2.8999999999999986</v>
      </c>
    </row>
    <row r="45" spans="2:15" x14ac:dyDescent="0.2">
      <c r="B45" s="77">
        <v>19</v>
      </c>
      <c r="C45" s="103">
        <v>1156</v>
      </c>
      <c r="D45" s="109"/>
      <c r="E45" s="87"/>
      <c r="F45" s="108"/>
      <c r="G45" s="108"/>
      <c r="H45" s="108"/>
      <c r="I45" s="108"/>
      <c r="K45" s="77">
        <v>19</v>
      </c>
      <c r="L45" s="110">
        <v>15.8</v>
      </c>
      <c r="M45" s="109"/>
      <c r="N45" s="87"/>
      <c r="O45" s="108"/>
    </row>
    <row r="46" spans="2:15" x14ac:dyDescent="0.2">
      <c r="B46" s="77">
        <v>20</v>
      </c>
      <c r="C46" s="103">
        <v>1195</v>
      </c>
      <c r="D46" s="109"/>
      <c r="E46" s="87"/>
      <c r="F46" s="108"/>
      <c r="G46" s="108"/>
      <c r="H46" s="108"/>
      <c r="I46" s="108"/>
      <c r="K46" s="77">
        <v>20</v>
      </c>
      <c r="L46" s="110">
        <v>15.8</v>
      </c>
      <c r="M46" s="109"/>
      <c r="N46" s="87"/>
      <c r="O46" s="108"/>
    </row>
    <row r="47" spans="2:15" x14ac:dyDescent="0.2">
      <c r="B47" s="77">
        <v>22</v>
      </c>
      <c r="C47" s="103">
        <v>1192</v>
      </c>
      <c r="D47" s="109"/>
      <c r="E47" s="87"/>
      <c r="F47" s="108"/>
      <c r="G47" s="108"/>
      <c r="H47" s="108"/>
      <c r="I47" s="108"/>
      <c r="K47" s="77">
        <v>22</v>
      </c>
      <c r="L47" s="110">
        <v>16.399999999999999</v>
      </c>
      <c r="M47" s="109"/>
      <c r="N47" s="87"/>
      <c r="O47" s="108"/>
    </row>
    <row r="48" spans="2:15" x14ac:dyDescent="0.2">
      <c r="B48" s="77">
        <v>26</v>
      </c>
      <c r="C48" s="103">
        <v>1294</v>
      </c>
      <c r="D48" s="109"/>
      <c r="E48" s="87"/>
      <c r="F48" s="108"/>
      <c r="G48" s="108"/>
      <c r="H48" s="108"/>
      <c r="I48" s="108"/>
      <c r="K48" s="77">
        <v>26</v>
      </c>
      <c r="L48" s="110">
        <v>13.5</v>
      </c>
      <c r="M48" s="109"/>
      <c r="N48" s="87"/>
      <c r="O48" s="108"/>
    </row>
    <row r="49" spans="2:15" ht="13.5" thickBot="1" x14ac:dyDescent="0.25">
      <c r="B49" s="77">
        <v>28</v>
      </c>
      <c r="C49" s="103">
        <v>1302</v>
      </c>
      <c r="D49" s="109"/>
      <c r="E49" s="87"/>
      <c r="F49" s="108"/>
      <c r="G49" s="108"/>
      <c r="H49" s="108"/>
      <c r="I49" s="108"/>
      <c r="K49" s="77">
        <v>28</v>
      </c>
      <c r="L49" s="110">
        <v>15.2</v>
      </c>
      <c r="M49" s="109"/>
      <c r="N49" s="87"/>
      <c r="O49" s="108"/>
    </row>
    <row r="50" spans="2:15" ht="13.5" thickBot="1" x14ac:dyDescent="0.25">
      <c r="B50" s="75" t="s">
        <v>0</v>
      </c>
      <c r="C50" s="107">
        <f>COUNTIF(C42:C49,"&gt;0")</f>
        <v>8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1208</v>
      </c>
      <c r="D51" s="102"/>
      <c r="K51" s="73" t="s">
        <v>1</v>
      </c>
      <c r="L51" s="104">
        <f>AVERAGE(L42:L49)</f>
        <v>15.275</v>
      </c>
      <c r="M51" s="102"/>
    </row>
    <row r="52" spans="2:15" x14ac:dyDescent="0.2">
      <c r="B52" s="71" t="s">
        <v>2</v>
      </c>
      <c r="C52" s="103">
        <f>STDEV(C42:C49)</f>
        <v>59.940446635449277</v>
      </c>
      <c r="D52" s="102"/>
      <c r="K52" s="71" t="s">
        <v>2</v>
      </c>
      <c r="L52" s="103">
        <f>STDEV(L42:L49)</f>
        <v>0.9721111047611789</v>
      </c>
      <c r="M52" s="102"/>
    </row>
    <row r="53" spans="2:15" ht="13.5" thickBot="1" x14ac:dyDescent="0.25">
      <c r="B53" s="69" t="s">
        <v>3</v>
      </c>
      <c r="C53" s="101">
        <f>CONFIDENCE(0.05,C52,C50)</f>
        <v>41.535847112648447</v>
      </c>
      <c r="D53" s="99"/>
      <c r="K53" s="69" t="s">
        <v>3</v>
      </c>
      <c r="L53" s="100">
        <f>CONFIDENCE(0.05,L52,L50)</f>
        <v>0.67362624889065392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224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14</v>
      </c>
      <c r="C58" s="91" t="s">
        <v>178</v>
      </c>
      <c r="D58" s="115"/>
      <c r="E58" s="90" t="s">
        <v>1</v>
      </c>
      <c r="F58" s="113">
        <f>C70</f>
        <v>470.49624999999997</v>
      </c>
      <c r="G58" s="113"/>
      <c r="H58" s="113"/>
      <c r="I58" s="113"/>
      <c r="K58" s="116" t="s">
        <v>18</v>
      </c>
      <c r="L58" s="91" t="s">
        <v>178</v>
      </c>
      <c r="M58" s="115"/>
      <c r="N58" s="90" t="s">
        <v>1</v>
      </c>
      <c r="O58" s="113">
        <f>L70</f>
        <v>19.3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864.03124907010329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1.6008926081586934</v>
      </c>
    </row>
    <row r="60" spans="2:15" ht="13.5" thickBot="1" x14ac:dyDescent="0.25">
      <c r="B60" s="181"/>
      <c r="C60" s="201"/>
      <c r="D60" s="105"/>
      <c r="E60" s="87" t="s">
        <v>3</v>
      </c>
      <c r="F60" s="113">
        <f>C72</f>
        <v>598.73210622194233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1.1093415940101314</v>
      </c>
    </row>
    <row r="61" spans="2:15" x14ac:dyDescent="0.2">
      <c r="B61" s="77">
        <v>6</v>
      </c>
      <c r="C61" s="103">
        <v>1908</v>
      </c>
      <c r="D61" s="109"/>
      <c r="E61" s="87" t="s">
        <v>10</v>
      </c>
      <c r="F61" s="108">
        <f>MAX(C61:C68)</f>
        <v>1908</v>
      </c>
      <c r="G61" s="108"/>
      <c r="H61" s="108"/>
      <c r="I61" s="108"/>
      <c r="K61" s="77">
        <v>6</v>
      </c>
      <c r="L61" s="110">
        <v>16</v>
      </c>
      <c r="M61" s="109"/>
      <c r="N61" s="87" t="s">
        <v>10</v>
      </c>
      <c r="O61" s="108">
        <f>MAX(L61:L68)</f>
        <v>21.3</v>
      </c>
    </row>
    <row r="62" spans="2:15" x14ac:dyDescent="0.2">
      <c r="B62" s="77">
        <v>19</v>
      </c>
      <c r="C62" s="103">
        <v>1832</v>
      </c>
      <c r="D62" s="109"/>
      <c r="E62" s="87" t="s">
        <v>11</v>
      </c>
      <c r="F62" s="108">
        <f>MIN(C61:C68)</f>
        <v>3.95</v>
      </c>
      <c r="G62" s="108"/>
      <c r="H62" s="108"/>
      <c r="I62" s="108"/>
      <c r="K62" s="77">
        <v>19</v>
      </c>
      <c r="L62" s="110">
        <v>18.899999999999999</v>
      </c>
      <c r="M62" s="109"/>
      <c r="N62" s="87" t="s">
        <v>11</v>
      </c>
      <c r="O62" s="108">
        <f>MIN(L61:L68)</f>
        <v>16</v>
      </c>
    </row>
    <row r="63" spans="2:15" ht="13.5" thickBot="1" x14ac:dyDescent="0.25">
      <c r="B63" s="77">
        <v>21</v>
      </c>
      <c r="C63" s="103">
        <v>3.99</v>
      </c>
      <c r="D63" s="109"/>
      <c r="E63" s="89" t="s">
        <v>12</v>
      </c>
      <c r="F63" s="111">
        <f>F61-F62</f>
        <v>1904.05</v>
      </c>
      <c r="G63" s="108"/>
      <c r="H63" s="108"/>
      <c r="I63" s="108"/>
      <c r="K63" s="77">
        <v>21</v>
      </c>
      <c r="L63" s="110">
        <v>19.8</v>
      </c>
      <c r="M63" s="109"/>
      <c r="N63" s="89" t="s">
        <v>12</v>
      </c>
      <c r="O63" s="111">
        <f>O61-O62</f>
        <v>5.3000000000000007</v>
      </c>
    </row>
    <row r="64" spans="2:15" x14ac:dyDescent="0.2">
      <c r="B64" s="77">
        <v>22</v>
      </c>
      <c r="C64" s="103">
        <v>3.98</v>
      </c>
      <c r="D64" s="109"/>
      <c r="E64" s="87"/>
      <c r="F64" s="108"/>
      <c r="G64" s="108"/>
      <c r="H64" s="108"/>
      <c r="I64" s="108"/>
      <c r="K64" s="77">
        <v>22</v>
      </c>
      <c r="L64" s="110">
        <v>19.3</v>
      </c>
      <c r="M64" s="109"/>
      <c r="N64" s="87"/>
      <c r="O64" s="108"/>
    </row>
    <row r="65" spans="2:15" x14ac:dyDescent="0.2">
      <c r="B65" s="77">
        <v>23</v>
      </c>
      <c r="C65" s="103">
        <v>3.99</v>
      </c>
      <c r="D65" s="109"/>
      <c r="E65" s="87"/>
      <c r="F65" s="108"/>
      <c r="G65" s="108"/>
      <c r="H65" s="108"/>
      <c r="I65" s="108"/>
      <c r="K65" s="77">
        <v>23</v>
      </c>
      <c r="L65" s="110">
        <v>21.3</v>
      </c>
      <c r="M65" s="109"/>
      <c r="N65" s="87"/>
      <c r="O65" s="108"/>
    </row>
    <row r="66" spans="2:15" x14ac:dyDescent="0.2">
      <c r="B66" s="77">
        <v>26</v>
      </c>
      <c r="C66" s="103">
        <v>3.95</v>
      </c>
      <c r="D66" s="109"/>
      <c r="E66" s="87"/>
      <c r="F66" s="108"/>
      <c r="G66" s="108"/>
      <c r="H66" s="108"/>
      <c r="I66" s="108"/>
      <c r="K66" s="77">
        <v>26</v>
      </c>
      <c r="L66" s="110">
        <v>20.3</v>
      </c>
      <c r="M66" s="109"/>
      <c r="N66" s="87"/>
      <c r="O66" s="108"/>
    </row>
    <row r="67" spans="2:15" x14ac:dyDescent="0.2">
      <c r="B67" s="77">
        <v>27</v>
      </c>
      <c r="C67" s="103">
        <v>4.05</v>
      </c>
      <c r="D67" s="109"/>
      <c r="E67" s="87"/>
      <c r="F67" s="108"/>
      <c r="G67" s="108"/>
      <c r="H67" s="108"/>
      <c r="I67" s="108"/>
      <c r="K67" s="77">
        <v>27</v>
      </c>
      <c r="L67" s="110">
        <v>20.3</v>
      </c>
      <c r="M67" s="109"/>
      <c r="N67" s="87"/>
      <c r="O67" s="108"/>
    </row>
    <row r="68" spans="2:15" ht="13.5" thickBot="1" x14ac:dyDescent="0.25">
      <c r="B68" s="77">
        <v>28</v>
      </c>
      <c r="C68" s="103">
        <v>4.01</v>
      </c>
      <c r="D68" s="109"/>
      <c r="E68" s="87"/>
      <c r="F68" s="108"/>
      <c r="G68" s="108"/>
      <c r="H68" s="108"/>
      <c r="I68" s="108"/>
      <c r="K68" s="77">
        <v>28</v>
      </c>
      <c r="L68" s="110">
        <v>18.5</v>
      </c>
      <c r="M68" s="109"/>
      <c r="N68" s="87"/>
      <c r="O68" s="108"/>
    </row>
    <row r="69" spans="2:15" ht="13.5" thickBot="1" x14ac:dyDescent="0.25">
      <c r="B69" s="75" t="s">
        <v>0</v>
      </c>
      <c r="C69" s="107">
        <f>COUNTIF(C61:C68,"&gt;0")</f>
        <v>8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470.49624999999997</v>
      </c>
      <c r="D70" s="102"/>
      <c r="K70" s="73" t="s">
        <v>1</v>
      </c>
      <c r="L70" s="104">
        <f>AVERAGE(L61:L68)</f>
        <v>19.3</v>
      </c>
      <c r="M70" s="102"/>
    </row>
    <row r="71" spans="2:15" x14ac:dyDescent="0.2">
      <c r="B71" s="71" t="s">
        <v>2</v>
      </c>
      <c r="C71" s="103">
        <f>STDEV(C61:C68)</f>
        <v>864.03124907010329</v>
      </c>
      <c r="D71" s="102"/>
      <c r="K71" s="71" t="s">
        <v>2</v>
      </c>
      <c r="L71" s="103">
        <f>STDEV(L61:L68)</f>
        <v>1.6008926081586934</v>
      </c>
      <c r="M71" s="102"/>
    </row>
    <row r="72" spans="2:15" ht="13.5" thickBot="1" x14ac:dyDescent="0.25">
      <c r="B72" s="69" t="s">
        <v>3</v>
      </c>
      <c r="C72" s="101">
        <f>CONFIDENCE(0.05,C71,C69)</f>
        <v>598.73210622194233</v>
      </c>
      <c r="D72" s="99"/>
      <c r="K72" s="69" t="s">
        <v>3</v>
      </c>
      <c r="L72" s="100">
        <f>CONFIDENCE(0.05,L71,L69)</f>
        <v>1.1093415940101314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223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14</v>
      </c>
      <c r="C77" s="91" t="s">
        <v>177</v>
      </c>
      <c r="D77" s="115"/>
      <c r="E77" s="90" t="s">
        <v>1</v>
      </c>
      <c r="F77" s="113">
        <f>C95</f>
        <v>4.0442857142857145</v>
      </c>
      <c r="G77" s="113"/>
      <c r="H77" s="113"/>
      <c r="I77" s="113"/>
      <c r="K77" s="116" t="s">
        <v>18</v>
      </c>
      <c r="L77" s="91" t="s">
        <v>177</v>
      </c>
      <c r="M77" s="115"/>
      <c r="N77" s="90" t="s">
        <v>1</v>
      </c>
      <c r="O77" s="113">
        <f>L95</f>
        <v>17.764285714285712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>
        <f>C96</f>
        <v>0.27421816933894877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1.5814341800827707</v>
      </c>
    </row>
    <row r="79" spans="2:15" ht="13.5" thickBot="1" x14ac:dyDescent="0.25">
      <c r="B79" s="181"/>
      <c r="C79" s="201"/>
      <c r="D79" s="105"/>
      <c r="E79" s="87" t="s">
        <v>3</v>
      </c>
      <c r="F79" s="113">
        <f>C97</f>
        <v>0.14364162194824617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0.82839066127198169</v>
      </c>
    </row>
    <row r="80" spans="2:15" x14ac:dyDescent="0.2">
      <c r="B80" s="77">
        <v>3</v>
      </c>
      <c r="C80" s="103">
        <v>4.0999999999999996</v>
      </c>
      <c r="D80" s="109"/>
      <c r="E80" s="87" t="s">
        <v>10</v>
      </c>
      <c r="F80" s="108">
        <f>MAX(C80:C93)</f>
        <v>4.18</v>
      </c>
      <c r="G80" s="108"/>
      <c r="H80" s="108"/>
      <c r="I80" s="108"/>
      <c r="K80" s="77">
        <v>3</v>
      </c>
      <c r="L80" s="110">
        <v>17</v>
      </c>
      <c r="M80" s="109"/>
      <c r="N80" s="87" t="s">
        <v>10</v>
      </c>
      <c r="O80" s="108">
        <f>MAX(L80:L93)</f>
        <v>21</v>
      </c>
    </row>
    <row r="81" spans="2:15" x14ac:dyDescent="0.2">
      <c r="B81" s="77">
        <v>4</v>
      </c>
      <c r="C81" s="103">
        <v>3.1</v>
      </c>
      <c r="D81" s="109"/>
      <c r="E81" s="87" t="s">
        <v>11</v>
      </c>
      <c r="F81" s="108">
        <f>MIN(C80:C93)</f>
        <v>3.1</v>
      </c>
      <c r="G81" s="108"/>
      <c r="H81" s="108"/>
      <c r="I81" s="108"/>
      <c r="K81" s="77">
        <v>4</v>
      </c>
      <c r="L81" s="110">
        <v>16.3</v>
      </c>
      <c r="M81" s="109"/>
      <c r="N81" s="87" t="s">
        <v>11</v>
      </c>
      <c r="O81" s="108">
        <f>MIN(L80:L93)</f>
        <v>16</v>
      </c>
    </row>
    <row r="82" spans="2:15" ht="13.5" thickBot="1" x14ac:dyDescent="0.25">
      <c r="B82" s="77">
        <v>5</v>
      </c>
      <c r="C82" s="103">
        <v>4.0599999999999996</v>
      </c>
      <c r="D82" s="109"/>
      <c r="E82" s="89" t="s">
        <v>12</v>
      </c>
      <c r="F82" s="111">
        <f>F80-F81</f>
        <v>1.0799999999999996</v>
      </c>
      <c r="G82" s="108"/>
      <c r="H82" s="108"/>
      <c r="I82" s="108"/>
      <c r="K82" s="77">
        <v>5</v>
      </c>
      <c r="L82" s="110">
        <v>16.7</v>
      </c>
      <c r="M82" s="109"/>
      <c r="N82" s="89" t="s">
        <v>12</v>
      </c>
      <c r="O82" s="111">
        <f>O80-O81</f>
        <v>5</v>
      </c>
    </row>
    <row r="83" spans="2:15" x14ac:dyDescent="0.2">
      <c r="B83" s="77">
        <v>9</v>
      </c>
      <c r="C83" s="103">
        <v>4.07</v>
      </c>
      <c r="D83" s="109"/>
      <c r="E83" s="87"/>
      <c r="F83" s="108"/>
      <c r="G83" s="108"/>
      <c r="H83" s="108"/>
      <c r="I83" s="108"/>
      <c r="K83" s="77">
        <v>9</v>
      </c>
      <c r="L83" s="110">
        <v>16.600000000000001</v>
      </c>
      <c r="M83" s="109"/>
      <c r="N83" s="87"/>
      <c r="O83" s="108"/>
    </row>
    <row r="84" spans="2:15" x14ac:dyDescent="0.2">
      <c r="B84" s="77">
        <v>10</v>
      </c>
      <c r="C84" s="103">
        <v>4.07</v>
      </c>
      <c r="D84" s="109"/>
      <c r="E84" s="87"/>
      <c r="F84" s="108"/>
      <c r="G84" s="108"/>
      <c r="H84" s="108"/>
      <c r="I84" s="108"/>
      <c r="K84" s="77">
        <v>10</v>
      </c>
      <c r="L84" s="110">
        <v>18.100000000000001</v>
      </c>
      <c r="M84" s="109"/>
      <c r="N84" s="87"/>
      <c r="O84" s="108"/>
    </row>
    <row r="85" spans="2:15" x14ac:dyDescent="0.2">
      <c r="B85" s="77">
        <v>11</v>
      </c>
      <c r="C85" s="103">
        <v>4.0999999999999996</v>
      </c>
      <c r="D85" s="109"/>
      <c r="E85" s="87"/>
      <c r="F85" s="108"/>
      <c r="G85" s="108"/>
      <c r="H85" s="108"/>
      <c r="I85" s="108"/>
      <c r="K85" s="77">
        <v>11</v>
      </c>
      <c r="L85" s="110">
        <v>19.399999999999999</v>
      </c>
      <c r="M85" s="109"/>
      <c r="N85" s="87"/>
      <c r="O85" s="108"/>
    </row>
    <row r="86" spans="2:15" x14ac:dyDescent="0.2">
      <c r="B86" s="77">
        <v>12</v>
      </c>
      <c r="C86" s="103">
        <v>4.1100000000000003</v>
      </c>
      <c r="D86" s="109"/>
      <c r="E86" s="87"/>
      <c r="F86" s="108"/>
      <c r="G86" s="108"/>
      <c r="H86" s="108"/>
      <c r="I86" s="108"/>
      <c r="K86" s="77">
        <v>12</v>
      </c>
      <c r="L86" s="110">
        <v>17.2</v>
      </c>
      <c r="M86" s="109"/>
      <c r="N86" s="87"/>
      <c r="O86" s="108"/>
    </row>
    <row r="87" spans="2:15" x14ac:dyDescent="0.2">
      <c r="B87" s="77">
        <v>13</v>
      </c>
      <c r="C87" s="103">
        <v>4.0999999999999996</v>
      </c>
      <c r="D87" s="109"/>
      <c r="E87" s="87"/>
      <c r="F87" s="108"/>
      <c r="G87" s="108"/>
      <c r="H87" s="108"/>
      <c r="I87" s="108"/>
      <c r="K87" s="77">
        <v>13</v>
      </c>
      <c r="L87" s="110">
        <v>17.8</v>
      </c>
      <c r="M87" s="109"/>
      <c r="N87" s="87"/>
      <c r="O87" s="108"/>
    </row>
    <row r="88" spans="2:15" x14ac:dyDescent="0.2">
      <c r="B88" s="77">
        <v>17</v>
      </c>
      <c r="C88" s="103">
        <v>4.13</v>
      </c>
      <c r="D88" s="109"/>
      <c r="E88" s="87"/>
      <c r="F88" s="108"/>
      <c r="G88" s="108"/>
      <c r="H88" s="108"/>
      <c r="I88" s="108"/>
      <c r="K88" s="77">
        <v>17</v>
      </c>
      <c r="L88" s="110">
        <v>19.5</v>
      </c>
      <c r="M88" s="109"/>
      <c r="N88" s="87"/>
      <c r="O88" s="108"/>
    </row>
    <row r="89" spans="2:15" x14ac:dyDescent="0.2">
      <c r="B89" s="77">
        <v>18</v>
      </c>
      <c r="C89" s="103">
        <v>4.1500000000000004</v>
      </c>
      <c r="D89" s="109"/>
      <c r="E89" s="87"/>
      <c r="F89" s="108"/>
      <c r="G89" s="108"/>
      <c r="H89" s="108"/>
      <c r="I89" s="108"/>
      <c r="K89" s="77">
        <v>18</v>
      </c>
      <c r="L89" s="110">
        <v>16.2</v>
      </c>
      <c r="M89" s="109"/>
      <c r="N89" s="87"/>
      <c r="O89" s="108"/>
    </row>
    <row r="90" spans="2:15" x14ac:dyDescent="0.2">
      <c r="B90" s="77">
        <v>19</v>
      </c>
      <c r="C90" s="103">
        <v>4.1399999999999997</v>
      </c>
      <c r="D90" s="109"/>
      <c r="E90" s="87"/>
      <c r="F90" s="108"/>
      <c r="G90" s="108"/>
      <c r="H90" s="108"/>
      <c r="I90" s="108"/>
      <c r="K90" s="77">
        <v>19</v>
      </c>
      <c r="L90" s="110">
        <v>16</v>
      </c>
      <c r="M90" s="109"/>
      <c r="N90" s="87"/>
      <c r="O90" s="108"/>
    </row>
    <row r="91" spans="2:15" x14ac:dyDescent="0.2">
      <c r="B91" s="77">
        <v>20</v>
      </c>
      <c r="C91" s="103">
        <v>4.1500000000000004</v>
      </c>
      <c r="D91" s="109"/>
      <c r="E91" s="87"/>
      <c r="F91" s="108"/>
      <c r="G91" s="108"/>
      <c r="H91" s="108"/>
      <c r="I91" s="108"/>
      <c r="K91" s="77">
        <v>20</v>
      </c>
      <c r="L91" s="110">
        <v>17</v>
      </c>
      <c r="M91" s="109"/>
      <c r="N91" s="87"/>
      <c r="O91" s="108"/>
    </row>
    <row r="92" spans="2:15" x14ac:dyDescent="0.2">
      <c r="B92" s="77">
        <v>23</v>
      </c>
      <c r="C92" s="103">
        <v>4.16</v>
      </c>
      <c r="D92" s="109"/>
      <c r="E92" s="87"/>
      <c r="F92" s="108"/>
      <c r="G92" s="108"/>
      <c r="H92" s="108"/>
      <c r="I92" s="108"/>
      <c r="K92" s="77">
        <v>23</v>
      </c>
      <c r="L92" s="110">
        <v>19.899999999999999</v>
      </c>
      <c r="M92" s="109"/>
      <c r="N92" s="87"/>
      <c r="O92" s="108"/>
    </row>
    <row r="93" spans="2:15" ht="13.5" thickBot="1" x14ac:dyDescent="0.25">
      <c r="B93" s="77">
        <v>24</v>
      </c>
      <c r="C93" s="103">
        <v>4.18</v>
      </c>
      <c r="D93" s="109"/>
      <c r="E93" s="87"/>
      <c r="F93" s="108"/>
      <c r="G93" s="108"/>
      <c r="H93" s="108"/>
      <c r="I93" s="108"/>
      <c r="K93" s="77">
        <v>24</v>
      </c>
      <c r="L93" s="110">
        <v>21</v>
      </c>
      <c r="M93" s="109"/>
      <c r="N93" s="87"/>
      <c r="O93" s="108"/>
    </row>
    <row r="94" spans="2:15" ht="13.5" thickBot="1" x14ac:dyDescent="0.25">
      <c r="B94" s="75" t="s">
        <v>0</v>
      </c>
      <c r="C94" s="107">
        <f>COUNTIF(C80:C93,"&gt;0")</f>
        <v>14</v>
      </c>
      <c r="D94" s="105"/>
      <c r="K94" s="75" t="s">
        <v>0</v>
      </c>
      <c r="L94" s="106">
        <f>COUNTIF(L80:L93,"&gt;0")</f>
        <v>14</v>
      </c>
      <c r="M94" s="105"/>
    </row>
    <row r="95" spans="2:15" x14ac:dyDescent="0.2">
      <c r="B95" s="73" t="s">
        <v>1</v>
      </c>
      <c r="C95" s="104">
        <f>AVERAGE(C80:C93)</f>
        <v>4.0442857142857145</v>
      </c>
      <c r="D95" s="102"/>
      <c r="K95" s="73" t="s">
        <v>1</v>
      </c>
      <c r="L95" s="104">
        <f>AVERAGE(L80:L93)</f>
        <v>17.764285714285712</v>
      </c>
      <c r="M95" s="102"/>
    </row>
    <row r="96" spans="2:15" x14ac:dyDescent="0.2">
      <c r="B96" s="71" t="s">
        <v>2</v>
      </c>
      <c r="C96" s="103">
        <f>STDEV(C80:C93)</f>
        <v>0.27421816933894877</v>
      </c>
      <c r="D96" s="102"/>
      <c r="K96" s="71" t="s">
        <v>2</v>
      </c>
      <c r="L96" s="103">
        <f>STDEV(L80:L93)</f>
        <v>1.5814341800827707</v>
      </c>
      <c r="M96" s="102"/>
    </row>
    <row r="97" spans="2:15" ht="13.5" thickBot="1" x14ac:dyDescent="0.25">
      <c r="B97" s="69" t="s">
        <v>3</v>
      </c>
      <c r="C97" s="101">
        <f>CONFIDENCE(0.05,C96,C94)</f>
        <v>0.14364162194824617</v>
      </c>
      <c r="D97" s="99"/>
      <c r="K97" s="69" t="s">
        <v>3</v>
      </c>
      <c r="L97" s="100">
        <f>CONFIDENCE(0.05,L96,L94)</f>
        <v>0.82839066127198169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222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14</v>
      </c>
      <c r="C102" s="91" t="s">
        <v>176</v>
      </c>
      <c r="D102" s="115"/>
      <c r="E102" s="90" t="s">
        <v>1</v>
      </c>
      <c r="F102" s="113">
        <f>C126</f>
        <v>4.4242857142857144</v>
      </c>
      <c r="G102" s="113"/>
      <c r="H102" s="113"/>
      <c r="I102" s="113"/>
      <c r="K102" s="116" t="s">
        <v>18</v>
      </c>
      <c r="L102" s="91" t="s">
        <v>176</v>
      </c>
      <c r="M102" s="115"/>
      <c r="N102" s="90" t="s">
        <v>1</v>
      </c>
      <c r="O102" s="113">
        <f>L126</f>
        <v>21.328571428571426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>
        <f>C127</f>
        <v>9.5007229337422672E-2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>
        <f>L127</f>
        <v>1.0201271198528845</v>
      </c>
    </row>
    <row r="104" spans="2:15" ht="13.5" thickBot="1" x14ac:dyDescent="0.25">
      <c r="B104" s="181"/>
      <c r="C104" s="201"/>
      <c r="D104" s="105"/>
      <c r="E104" s="87" t="s">
        <v>3</v>
      </c>
      <c r="F104" s="113">
        <f>C128</f>
        <v>4.9766915707062272E-2</v>
      </c>
      <c r="G104" s="113"/>
      <c r="H104" s="113"/>
      <c r="I104" s="113"/>
      <c r="K104" s="181"/>
      <c r="L104" s="200"/>
      <c r="M104" s="105"/>
      <c r="N104" s="87" t="s">
        <v>3</v>
      </c>
      <c r="O104" s="113">
        <f>L128</f>
        <v>0.53436544501155481</v>
      </c>
    </row>
    <row r="105" spans="2:15" x14ac:dyDescent="0.2">
      <c r="B105" s="77">
        <v>2</v>
      </c>
      <c r="C105" s="103" t="s">
        <v>221</v>
      </c>
      <c r="D105" s="109"/>
      <c r="E105" s="87" t="s">
        <v>10</v>
      </c>
      <c r="F105" s="108">
        <f>MAX(C105:C124)</f>
        <v>4.5999999999999996</v>
      </c>
      <c r="G105" s="108"/>
      <c r="H105" s="108"/>
      <c r="I105" s="108"/>
      <c r="K105" s="77">
        <v>2</v>
      </c>
      <c r="L105" s="110" t="s">
        <v>221</v>
      </c>
      <c r="M105" s="109"/>
      <c r="N105" s="87" t="s">
        <v>10</v>
      </c>
      <c r="O105" s="108">
        <f>MAX(L105:L124)</f>
        <v>23.3</v>
      </c>
    </row>
    <row r="106" spans="2:15" x14ac:dyDescent="0.2">
      <c r="B106" s="77">
        <v>3</v>
      </c>
      <c r="C106" s="103">
        <v>4.29</v>
      </c>
      <c r="D106" s="109"/>
      <c r="E106" s="87" t="s">
        <v>11</v>
      </c>
      <c r="F106" s="108">
        <f>MIN(C105:C124)</f>
        <v>4.29</v>
      </c>
      <c r="G106" s="108"/>
      <c r="H106" s="108"/>
      <c r="I106" s="108"/>
      <c r="K106" s="77">
        <v>3</v>
      </c>
      <c r="L106" s="110">
        <v>19.899999999999999</v>
      </c>
      <c r="M106" s="109"/>
      <c r="N106" s="87" t="s">
        <v>11</v>
      </c>
      <c r="O106" s="108">
        <f>MIN(L105:L124)</f>
        <v>19.7</v>
      </c>
    </row>
    <row r="107" spans="2:15" ht="13.5" thickBot="1" x14ac:dyDescent="0.25">
      <c r="B107" s="77">
        <v>4</v>
      </c>
      <c r="C107" s="103" t="s">
        <v>221</v>
      </c>
      <c r="D107" s="109"/>
      <c r="E107" s="89" t="s">
        <v>12</v>
      </c>
      <c r="F107" s="111">
        <f>F105-F106</f>
        <v>0.30999999999999961</v>
      </c>
      <c r="G107" s="108"/>
      <c r="H107" s="108"/>
      <c r="I107" s="108"/>
      <c r="K107" s="77">
        <v>4</v>
      </c>
      <c r="L107" s="110" t="s">
        <v>221</v>
      </c>
      <c r="M107" s="109"/>
      <c r="N107" s="89" t="s">
        <v>12</v>
      </c>
      <c r="O107" s="111">
        <f>O105-O106</f>
        <v>3.6000000000000014</v>
      </c>
    </row>
    <row r="108" spans="2:15" x14ac:dyDescent="0.2">
      <c r="B108" s="77">
        <v>7</v>
      </c>
      <c r="C108" s="103" t="s">
        <v>221</v>
      </c>
      <c r="D108" s="109"/>
      <c r="E108" s="87"/>
      <c r="F108" s="108"/>
      <c r="G108" s="108"/>
      <c r="H108" s="108"/>
      <c r="I108" s="108"/>
      <c r="K108" s="77">
        <v>7</v>
      </c>
      <c r="L108" s="110" t="s">
        <v>221</v>
      </c>
      <c r="M108" s="109"/>
      <c r="N108" s="87"/>
      <c r="O108" s="108"/>
    </row>
    <row r="109" spans="2:15" x14ac:dyDescent="0.2">
      <c r="B109" s="77">
        <v>8</v>
      </c>
      <c r="C109" s="103">
        <v>4.3499999999999996</v>
      </c>
      <c r="D109" s="109"/>
      <c r="E109" s="87"/>
      <c r="F109" s="108"/>
      <c r="G109" s="108"/>
      <c r="H109" s="108"/>
      <c r="I109" s="108"/>
      <c r="K109" s="77">
        <v>8</v>
      </c>
      <c r="L109" s="110">
        <v>21.1</v>
      </c>
      <c r="M109" s="109"/>
      <c r="N109" s="87"/>
      <c r="O109" s="108"/>
    </row>
    <row r="110" spans="2:15" x14ac:dyDescent="0.2">
      <c r="B110" s="77">
        <v>9</v>
      </c>
      <c r="C110" s="103">
        <v>4.3499999999999996</v>
      </c>
      <c r="D110" s="109"/>
      <c r="E110" s="87"/>
      <c r="F110" s="108"/>
      <c r="G110" s="108"/>
      <c r="H110" s="108"/>
      <c r="I110" s="108"/>
      <c r="K110" s="77">
        <v>9</v>
      </c>
      <c r="L110" s="110">
        <v>20.8</v>
      </c>
      <c r="M110" s="109"/>
      <c r="N110" s="87"/>
      <c r="O110" s="108"/>
    </row>
    <row r="111" spans="2:15" x14ac:dyDescent="0.2">
      <c r="B111" s="77">
        <v>10</v>
      </c>
      <c r="C111" s="103">
        <v>4.37</v>
      </c>
      <c r="D111" s="109"/>
      <c r="E111" s="87"/>
      <c r="F111" s="108"/>
      <c r="G111" s="108"/>
      <c r="H111" s="108"/>
      <c r="I111" s="108"/>
      <c r="K111" s="77">
        <v>10</v>
      </c>
      <c r="L111" s="110">
        <v>20.6</v>
      </c>
      <c r="M111" s="109"/>
      <c r="N111" s="87"/>
      <c r="O111" s="108"/>
    </row>
    <row r="112" spans="2:15" x14ac:dyDescent="0.2">
      <c r="B112" s="77">
        <v>11</v>
      </c>
      <c r="C112" s="103">
        <v>4.3499999999999996</v>
      </c>
      <c r="D112" s="109"/>
      <c r="E112" s="87"/>
      <c r="F112" s="108"/>
      <c r="G112" s="108"/>
      <c r="H112" s="108"/>
      <c r="I112" s="108"/>
      <c r="K112" s="77">
        <v>11</v>
      </c>
      <c r="L112" s="110">
        <v>20.8</v>
      </c>
      <c r="M112" s="109"/>
      <c r="N112" s="87"/>
      <c r="O112" s="108"/>
    </row>
    <row r="113" spans="2:15" x14ac:dyDescent="0.2">
      <c r="B113" s="77">
        <v>14</v>
      </c>
      <c r="C113" s="103">
        <v>4.34</v>
      </c>
      <c r="D113" s="109"/>
      <c r="E113" s="87"/>
      <c r="F113" s="108"/>
      <c r="G113" s="108"/>
      <c r="H113" s="108"/>
      <c r="I113" s="108"/>
      <c r="K113" s="77">
        <v>14</v>
      </c>
      <c r="L113" s="110">
        <v>21.4</v>
      </c>
      <c r="M113" s="109"/>
      <c r="N113" s="87"/>
      <c r="O113" s="108"/>
    </row>
    <row r="114" spans="2:15" x14ac:dyDescent="0.2">
      <c r="B114" s="77">
        <v>15</v>
      </c>
      <c r="C114" s="103">
        <v>4.3600000000000003</v>
      </c>
      <c r="D114" s="109"/>
      <c r="E114" s="87"/>
      <c r="F114" s="108"/>
      <c r="G114" s="108"/>
      <c r="H114" s="108"/>
      <c r="I114" s="108"/>
      <c r="K114" s="77">
        <v>15</v>
      </c>
      <c r="L114" s="110">
        <v>23.3</v>
      </c>
      <c r="M114" s="109"/>
      <c r="N114" s="87"/>
      <c r="O114" s="108"/>
    </row>
    <row r="115" spans="2:15" x14ac:dyDescent="0.2">
      <c r="B115" s="77">
        <v>16</v>
      </c>
      <c r="C115" s="103">
        <v>4.45</v>
      </c>
      <c r="D115" s="109"/>
      <c r="E115" s="87"/>
      <c r="F115" s="108"/>
      <c r="G115" s="108"/>
      <c r="H115" s="108"/>
      <c r="I115" s="108"/>
      <c r="K115" s="77">
        <v>16</v>
      </c>
      <c r="L115" s="110">
        <v>22.1</v>
      </c>
      <c r="M115" s="109"/>
      <c r="N115" s="87"/>
      <c r="O115" s="108"/>
    </row>
    <row r="116" spans="2:15" x14ac:dyDescent="0.2">
      <c r="B116" s="77">
        <v>17</v>
      </c>
      <c r="C116" s="103">
        <v>4.4800000000000004</v>
      </c>
      <c r="D116" s="109"/>
      <c r="E116" s="87"/>
      <c r="F116" s="108"/>
      <c r="G116" s="108"/>
      <c r="H116" s="108"/>
      <c r="I116" s="108"/>
      <c r="K116" s="77">
        <v>17</v>
      </c>
      <c r="L116" s="110">
        <v>21.5</v>
      </c>
      <c r="M116" s="109"/>
      <c r="N116" s="87"/>
      <c r="O116" s="108"/>
    </row>
    <row r="117" spans="2:15" x14ac:dyDescent="0.2">
      <c r="B117" s="77">
        <v>18</v>
      </c>
      <c r="C117" s="103">
        <v>4.4800000000000004</v>
      </c>
      <c r="D117" s="109"/>
      <c r="E117" s="87"/>
      <c r="F117" s="108"/>
      <c r="G117" s="108"/>
      <c r="H117" s="108"/>
      <c r="I117" s="108"/>
      <c r="K117" s="77">
        <v>18</v>
      </c>
      <c r="L117" s="110">
        <v>22</v>
      </c>
      <c r="M117" s="109"/>
      <c r="N117" s="87"/>
      <c r="O117" s="108"/>
    </row>
    <row r="118" spans="2:15" x14ac:dyDescent="0.2">
      <c r="B118" s="77">
        <v>22</v>
      </c>
      <c r="C118" s="103">
        <v>4.47</v>
      </c>
      <c r="D118" s="109"/>
      <c r="E118" s="87"/>
      <c r="F118" s="108"/>
      <c r="G118" s="108"/>
      <c r="H118" s="108"/>
      <c r="I118" s="108"/>
      <c r="K118" s="77">
        <v>22</v>
      </c>
      <c r="L118" s="110">
        <v>19.7</v>
      </c>
      <c r="M118" s="109"/>
      <c r="N118" s="87"/>
      <c r="O118" s="108"/>
    </row>
    <row r="119" spans="2:15" x14ac:dyDescent="0.2">
      <c r="B119" s="77">
        <v>23</v>
      </c>
      <c r="C119" s="103" t="s">
        <v>221</v>
      </c>
      <c r="D119" s="109"/>
      <c r="E119" s="87"/>
      <c r="F119" s="108"/>
      <c r="G119" s="108"/>
      <c r="H119" s="108"/>
      <c r="I119" s="108"/>
      <c r="K119" s="77">
        <v>23</v>
      </c>
      <c r="L119" s="103" t="s">
        <v>221</v>
      </c>
      <c r="M119" s="109"/>
      <c r="N119" s="87"/>
      <c r="O119" s="108"/>
    </row>
    <row r="120" spans="2:15" x14ac:dyDescent="0.2">
      <c r="B120" s="77">
        <v>24</v>
      </c>
      <c r="C120" s="103" t="s">
        <v>221</v>
      </c>
      <c r="D120" s="109"/>
      <c r="E120" s="87"/>
      <c r="F120" s="108"/>
      <c r="G120" s="108"/>
      <c r="H120" s="108"/>
      <c r="I120" s="108"/>
      <c r="K120" s="77">
        <v>24</v>
      </c>
      <c r="L120" s="103" t="s">
        <v>221</v>
      </c>
      <c r="M120" s="109"/>
      <c r="N120" s="87"/>
      <c r="O120" s="108"/>
    </row>
    <row r="121" spans="2:15" x14ac:dyDescent="0.2">
      <c r="B121" s="77">
        <v>25</v>
      </c>
      <c r="C121" s="103" t="s">
        <v>221</v>
      </c>
      <c r="D121" s="109"/>
      <c r="E121" s="87"/>
      <c r="F121" s="108"/>
      <c r="G121" s="108"/>
      <c r="H121" s="108"/>
      <c r="I121" s="108"/>
      <c r="K121" s="77">
        <v>25</v>
      </c>
      <c r="L121" s="103" t="s">
        <v>221</v>
      </c>
      <c r="M121" s="109"/>
      <c r="N121" s="87"/>
      <c r="O121" s="108"/>
    </row>
    <row r="122" spans="2:15" x14ac:dyDescent="0.2">
      <c r="B122" s="77">
        <v>28</v>
      </c>
      <c r="C122" s="103">
        <v>4.46</v>
      </c>
      <c r="D122" s="109"/>
      <c r="E122" s="87"/>
      <c r="F122" s="108"/>
      <c r="G122" s="108"/>
      <c r="H122" s="108"/>
      <c r="I122" s="108"/>
      <c r="K122" s="77">
        <v>28</v>
      </c>
      <c r="L122" s="110">
        <v>22.7</v>
      </c>
      <c r="M122" s="109"/>
      <c r="N122" s="87"/>
      <c r="O122" s="108"/>
    </row>
    <row r="123" spans="2:15" x14ac:dyDescent="0.2">
      <c r="B123" s="77">
        <v>29</v>
      </c>
      <c r="C123" s="103">
        <v>4.59</v>
      </c>
      <c r="D123" s="109"/>
      <c r="E123" s="87"/>
      <c r="F123" s="108"/>
      <c r="G123" s="108"/>
      <c r="H123" s="108"/>
      <c r="I123" s="108"/>
      <c r="K123" s="77">
        <v>29</v>
      </c>
      <c r="L123" s="110">
        <v>22</v>
      </c>
      <c r="M123" s="109"/>
      <c r="N123" s="87"/>
      <c r="O123" s="108"/>
    </row>
    <row r="124" spans="2:15" ht="13.5" thickBot="1" x14ac:dyDescent="0.25">
      <c r="B124" s="77">
        <v>30</v>
      </c>
      <c r="C124" s="103">
        <v>4.5999999999999996</v>
      </c>
      <c r="D124" s="109"/>
      <c r="E124" s="87"/>
      <c r="F124" s="108"/>
      <c r="G124" s="108"/>
      <c r="H124" s="108"/>
      <c r="I124" s="108"/>
      <c r="K124" s="77">
        <v>30</v>
      </c>
      <c r="L124" s="110">
        <v>20.7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f>COUNTIF(C105:C124,"&gt;0")</f>
        <v>14</v>
      </c>
      <c r="D125" s="105"/>
      <c r="K125" s="75" t="s">
        <v>0</v>
      </c>
      <c r="L125" s="106">
        <f>COUNTIF(L105:L124,"&gt;0")</f>
        <v>14</v>
      </c>
      <c r="M125" s="105"/>
    </row>
    <row r="126" spans="2:15" x14ac:dyDescent="0.2">
      <c r="B126" s="73" t="s">
        <v>1</v>
      </c>
      <c r="C126" s="104">
        <f>AVERAGE(C105:C124)</f>
        <v>4.4242857142857144</v>
      </c>
      <c r="D126" s="102"/>
      <c r="K126" s="73" t="s">
        <v>1</v>
      </c>
      <c r="L126" s="104">
        <f>AVERAGE(L105:L124)</f>
        <v>21.328571428571426</v>
      </c>
      <c r="M126" s="102"/>
    </row>
    <row r="127" spans="2:15" x14ac:dyDescent="0.2">
      <c r="B127" s="71" t="s">
        <v>2</v>
      </c>
      <c r="C127" s="103">
        <f>STDEV(C105:C124)</f>
        <v>9.5007229337422672E-2</v>
      </c>
      <c r="D127" s="102"/>
      <c r="K127" s="71" t="s">
        <v>2</v>
      </c>
      <c r="L127" s="103">
        <f>STDEV(L105:L124)</f>
        <v>1.0201271198528845</v>
      </c>
      <c r="M127" s="102"/>
    </row>
    <row r="128" spans="2:15" ht="13.5" thickBot="1" x14ac:dyDescent="0.25">
      <c r="B128" s="69" t="s">
        <v>3</v>
      </c>
      <c r="C128" s="101">
        <f>CONFIDENCE(0.05,C127,C125)</f>
        <v>4.9766915707062272E-2</v>
      </c>
      <c r="D128" s="99"/>
      <c r="K128" s="69" t="s">
        <v>3</v>
      </c>
      <c r="L128" s="100">
        <f>CONFIDENCE(0.05,L127,L125)</f>
        <v>0.53436544501155481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220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14</v>
      </c>
      <c r="C133" s="91" t="s">
        <v>175</v>
      </c>
      <c r="D133" s="115"/>
      <c r="E133" s="90" t="s">
        <v>1</v>
      </c>
      <c r="F133" s="113">
        <f>C157</f>
        <v>4.7090000000000014</v>
      </c>
      <c r="G133" s="113"/>
      <c r="H133" s="113"/>
      <c r="I133" s="113"/>
      <c r="K133" s="116" t="s">
        <v>18</v>
      </c>
      <c r="L133" s="91" t="s">
        <v>175</v>
      </c>
      <c r="M133" s="115"/>
      <c r="N133" s="90" t="s">
        <v>1</v>
      </c>
      <c r="O133" s="113">
        <f>L157</f>
        <v>24.824999999999999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0.1111613336788613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1.9289689091925715</v>
      </c>
    </row>
    <row r="135" spans="2:15" ht="13.5" thickBot="1" x14ac:dyDescent="0.25">
      <c r="B135" s="181"/>
      <c r="C135" s="201"/>
      <c r="D135" s="105"/>
      <c r="E135" s="87" t="s">
        <v>3</v>
      </c>
      <c r="F135" s="113">
        <f>C159</f>
        <v>4.8717707305038299E-2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0.84539236448935473</v>
      </c>
    </row>
    <row r="136" spans="2:15" x14ac:dyDescent="0.2">
      <c r="B136" s="77">
        <v>1</v>
      </c>
      <c r="C136" s="103">
        <v>4.62</v>
      </c>
      <c r="D136" s="109"/>
      <c r="E136" s="87" t="s">
        <v>10</v>
      </c>
      <c r="F136" s="108">
        <f>MAX(C136:C155)</f>
        <v>4.9000000000000004</v>
      </c>
      <c r="G136" s="108"/>
      <c r="H136" s="108"/>
      <c r="I136" s="108"/>
      <c r="K136" s="77">
        <v>1</v>
      </c>
      <c r="L136" s="110">
        <v>21.5</v>
      </c>
      <c r="M136" s="109"/>
      <c r="N136" s="87" t="s">
        <v>10</v>
      </c>
      <c r="O136" s="108">
        <f>MAX(L136:L155)</f>
        <v>29.3</v>
      </c>
    </row>
    <row r="137" spans="2:15" x14ac:dyDescent="0.2">
      <c r="B137" s="77">
        <v>4</v>
      </c>
      <c r="C137" s="103">
        <v>4.57</v>
      </c>
      <c r="D137" s="109"/>
      <c r="E137" s="87" t="s">
        <v>11</v>
      </c>
      <c r="F137" s="108">
        <f>MIN(C136:C155)</f>
        <v>4.4800000000000004</v>
      </c>
      <c r="G137" s="108"/>
      <c r="H137" s="108"/>
      <c r="I137" s="108"/>
      <c r="K137" s="77">
        <v>4</v>
      </c>
      <c r="L137" s="110">
        <v>22</v>
      </c>
      <c r="M137" s="109"/>
      <c r="N137" s="87" t="s">
        <v>11</v>
      </c>
      <c r="O137" s="108">
        <f>MIN(L136:L155)</f>
        <v>21.5</v>
      </c>
    </row>
    <row r="138" spans="2:15" ht="13.5" thickBot="1" x14ac:dyDescent="0.25">
      <c r="B138" s="77">
        <v>5</v>
      </c>
      <c r="C138" s="103">
        <v>4.66</v>
      </c>
      <c r="D138" s="109"/>
      <c r="E138" s="89" t="s">
        <v>12</v>
      </c>
      <c r="F138" s="111">
        <f>F136-F137</f>
        <v>0.41999999999999993</v>
      </c>
      <c r="G138" s="108"/>
      <c r="H138" s="108"/>
      <c r="I138" s="108"/>
      <c r="K138" s="77">
        <v>5</v>
      </c>
      <c r="L138" s="110">
        <v>23.1</v>
      </c>
      <c r="M138" s="109"/>
      <c r="N138" s="89" t="s">
        <v>12</v>
      </c>
      <c r="O138" s="111">
        <f>O136-O137</f>
        <v>7.8000000000000007</v>
      </c>
    </row>
    <row r="139" spans="2:15" x14ac:dyDescent="0.2">
      <c r="B139" s="77">
        <v>6</v>
      </c>
      <c r="C139" s="103">
        <v>4.6399999999999997</v>
      </c>
      <c r="D139" s="109"/>
      <c r="E139" s="87"/>
      <c r="F139" s="108"/>
      <c r="G139" s="108"/>
      <c r="H139" s="108"/>
      <c r="I139" s="108"/>
      <c r="K139" s="77">
        <v>6</v>
      </c>
      <c r="L139" s="110">
        <v>22.7</v>
      </c>
      <c r="M139" s="109"/>
      <c r="N139" s="87"/>
      <c r="O139" s="108"/>
    </row>
    <row r="140" spans="2:15" x14ac:dyDescent="0.2">
      <c r="B140" s="77">
        <v>7</v>
      </c>
      <c r="C140" s="103">
        <v>4.7</v>
      </c>
      <c r="D140" s="109"/>
      <c r="E140" s="87"/>
      <c r="F140" s="108"/>
      <c r="G140" s="108"/>
      <c r="H140" s="108"/>
      <c r="I140" s="108"/>
      <c r="K140" s="77">
        <v>7</v>
      </c>
      <c r="L140" s="110">
        <v>22.6</v>
      </c>
      <c r="M140" s="109"/>
      <c r="N140" s="87"/>
      <c r="O140" s="108"/>
    </row>
    <row r="141" spans="2:15" x14ac:dyDescent="0.2">
      <c r="B141" s="77">
        <v>8</v>
      </c>
      <c r="C141" s="103">
        <v>4.4800000000000004</v>
      </c>
      <c r="D141" s="109"/>
      <c r="E141" s="87"/>
      <c r="F141" s="108"/>
      <c r="G141" s="108"/>
      <c r="H141" s="108"/>
      <c r="I141" s="108"/>
      <c r="K141" s="77">
        <v>8</v>
      </c>
      <c r="L141" s="110">
        <v>24.9</v>
      </c>
      <c r="M141" s="109"/>
      <c r="N141" s="87"/>
      <c r="O141" s="108"/>
    </row>
    <row r="142" spans="2:15" x14ac:dyDescent="0.2">
      <c r="B142" s="77">
        <v>11</v>
      </c>
      <c r="C142" s="103">
        <v>4.68</v>
      </c>
      <c r="D142" s="109"/>
      <c r="E142" s="87"/>
      <c r="F142" s="108"/>
      <c r="G142" s="108"/>
      <c r="H142" s="108"/>
      <c r="I142" s="108"/>
      <c r="K142" s="77">
        <v>11</v>
      </c>
      <c r="L142" s="110">
        <v>23</v>
      </c>
      <c r="M142" s="109"/>
      <c r="N142" s="87"/>
      <c r="O142" s="108"/>
    </row>
    <row r="143" spans="2:15" x14ac:dyDescent="0.2">
      <c r="B143" s="77">
        <v>12</v>
      </c>
      <c r="C143" s="103">
        <v>4.7300000000000004</v>
      </c>
      <c r="D143" s="109"/>
      <c r="E143" s="87"/>
      <c r="F143" s="108"/>
      <c r="G143" s="108"/>
      <c r="H143" s="108"/>
      <c r="I143" s="108"/>
      <c r="K143" s="77">
        <v>12</v>
      </c>
      <c r="L143" s="110">
        <v>23.8</v>
      </c>
      <c r="M143" s="109"/>
      <c r="N143" s="87"/>
      <c r="O143" s="108"/>
    </row>
    <row r="144" spans="2:15" x14ac:dyDescent="0.2">
      <c r="B144" s="77">
        <v>13</v>
      </c>
      <c r="C144" s="103">
        <v>4.71</v>
      </c>
      <c r="D144" s="109"/>
      <c r="E144" s="87"/>
      <c r="F144" s="108"/>
      <c r="G144" s="108"/>
      <c r="H144" s="108"/>
      <c r="I144" s="108"/>
      <c r="K144" s="77">
        <v>13</v>
      </c>
      <c r="L144" s="110">
        <v>25.2</v>
      </c>
      <c r="M144" s="109"/>
      <c r="N144" s="87"/>
      <c r="O144" s="108"/>
    </row>
    <row r="145" spans="2:15" x14ac:dyDescent="0.2">
      <c r="B145" s="77">
        <v>14</v>
      </c>
      <c r="C145" s="103">
        <v>4.68</v>
      </c>
      <c r="D145" s="109"/>
      <c r="E145" s="87"/>
      <c r="F145" s="108"/>
      <c r="G145" s="108"/>
      <c r="H145" s="108"/>
      <c r="I145" s="108"/>
      <c r="K145" s="77">
        <v>14</v>
      </c>
      <c r="L145" s="110">
        <v>24.9</v>
      </c>
      <c r="M145" s="109"/>
      <c r="N145" s="87"/>
      <c r="O145" s="108"/>
    </row>
    <row r="146" spans="2:15" x14ac:dyDescent="0.2">
      <c r="B146" s="77">
        <v>15</v>
      </c>
      <c r="C146" s="103">
        <v>4.68</v>
      </c>
      <c r="D146" s="109"/>
      <c r="E146" s="87"/>
      <c r="F146" s="108"/>
      <c r="G146" s="108"/>
      <c r="H146" s="108"/>
      <c r="I146" s="108"/>
      <c r="K146" s="77">
        <v>15</v>
      </c>
      <c r="L146" s="110">
        <v>29.3</v>
      </c>
      <c r="M146" s="109"/>
      <c r="N146" s="87"/>
      <c r="O146" s="108"/>
    </row>
    <row r="147" spans="2:15" x14ac:dyDescent="0.2">
      <c r="B147" s="77">
        <v>18</v>
      </c>
      <c r="C147" s="103">
        <v>4.54</v>
      </c>
      <c r="D147" s="109"/>
      <c r="E147" s="87"/>
      <c r="F147" s="108"/>
      <c r="G147" s="108"/>
      <c r="H147" s="108"/>
      <c r="I147" s="108"/>
      <c r="K147" s="77">
        <v>18</v>
      </c>
      <c r="L147" s="110">
        <v>26.2</v>
      </c>
      <c r="M147" s="109"/>
      <c r="N147" s="87"/>
      <c r="O147" s="108"/>
    </row>
    <row r="148" spans="2:15" x14ac:dyDescent="0.2">
      <c r="B148" s="77">
        <v>19</v>
      </c>
      <c r="C148" s="103">
        <v>4.8</v>
      </c>
      <c r="D148" s="109"/>
      <c r="E148" s="87"/>
      <c r="F148" s="108"/>
      <c r="G148" s="108"/>
      <c r="H148" s="108"/>
      <c r="I148" s="108"/>
      <c r="K148" s="77">
        <v>19</v>
      </c>
      <c r="L148" s="110">
        <v>26.8</v>
      </c>
      <c r="M148" s="109"/>
      <c r="N148" s="87"/>
      <c r="O148" s="108"/>
    </row>
    <row r="149" spans="2:15" x14ac:dyDescent="0.2">
      <c r="B149" s="77">
        <v>20</v>
      </c>
      <c r="C149" s="103">
        <v>4.79</v>
      </c>
      <c r="D149" s="109"/>
      <c r="E149" s="87"/>
      <c r="F149" s="108"/>
      <c r="G149" s="108"/>
      <c r="H149" s="108"/>
      <c r="I149" s="108"/>
      <c r="K149" s="77">
        <v>20</v>
      </c>
      <c r="L149" s="110">
        <v>26.2</v>
      </c>
      <c r="M149" s="109"/>
      <c r="N149" s="87"/>
      <c r="O149" s="108"/>
    </row>
    <row r="150" spans="2:15" x14ac:dyDescent="0.2">
      <c r="B150" s="77">
        <v>21</v>
      </c>
      <c r="C150" s="103">
        <v>4.8099999999999996</v>
      </c>
      <c r="D150" s="109"/>
      <c r="E150" s="87"/>
      <c r="F150" s="108"/>
      <c r="G150" s="108"/>
      <c r="H150" s="108"/>
      <c r="I150" s="108"/>
      <c r="K150" s="77">
        <v>21</v>
      </c>
      <c r="L150" s="110">
        <v>25.8</v>
      </c>
      <c r="M150" s="109"/>
      <c r="N150" s="87"/>
      <c r="O150" s="108"/>
    </row>
    <row r="151" spans="2:15" x14ac:dyDescent="0.2">
      <c r="B151" s="77">
        <v>22</v>
      </c>
      <c r="C151" s="103">
        <v>4.67</v>
      </c>
      <c r="D151" s="109"/>
      <c r="E151" s="87"/>
      <c r="F151" s="108"/>
      <c r="G151" s="108"/>
      <c r="H151" s="108"/>
      <c r="I151" s="108"/>
      <c r="K151" s="77">
        <v>22</v>
      </c>
      <c r="L151" s="103">
        <v>25.6</v>
      </c>
      <c r="M151" s="109"/>
      <c r="N151" s="87"/>
      <c r="O151" s="108"/>
    </row>
    <row r="152" spans="2:15" x14ac:dyDescent="0.2">
      <c r="B152" s="77">
        <v>25</v>
      </c>
      <c r="C152" s="103">
        <v>4.8099999999999996</v>
      </c>
      <c r="D152" s="109"/>
      <c r="E152" s="87"/>
      <c r="F152" s="108"/>
      <c r="G152" s="108"/>
      <c r="H152" s="108"/>
      <c r="I152" s="108"/>
      <c r="K152" s="77">
        <v>25</v>
      </c>
      <c r="L152" s="103">
        <v>26.2</v>
      </c>
      <c r="M152" s="109"/>
      <c r="N152" s="87"/>
      <c r="O152" s="108"/>
    </row>
    <row r="153" spans="2:15" x14ac:dyDescent="0.2">
      <c r="B153" s="77">
        <v>26</v>
      </c>
      <c r="C153" s="103">
        <v>4.84</v>
      </c>
      <c r="D153" s="109"/>
      <c r="E153" s="87"/>
      <c r="F153" s="108"/>
      <c r="G153" s="108"/>
      <c r="H153" s="108"/>
      <c r="I153" s="108"/>
      <c r="K153" s="77">
        <v>26</v>
      </c>
      <c r="L153" s="103">
        <v>26.4</v>
      </c>
      <c r="M153" s="109"/>
      <c r="N153" s="87"/>
      <c r="O153" s="108"/>
    </row>
    <row r="154" spans="2:15" x14ac:dyDescent="0.2">
      <c r="B154" s="77">
        <v>27</v>
      </c>
      <c r="C154" s="103">
        <v>4.87</v>
      </c>
      <c r="D154" s="109"/>
      <c r="E154" s="87"/>
      <c r="F154" s="108"/>
      <c r="G154" s="108"/>
      <c r="H154" s="108"/>
      <c r="I154" s="108"/>
      <c r="K154" s="77">
        <v>27</v>
      </c>
      <c r="L154" s="110">
        <v>25.8</v>
      </c>
      <c r="M154" s="109"/>
      <c r="N154" s="87"/>
      <c r="O154" s="108"/>
    </row>
    <row r="155" spans="2:15" ht="13.5" thickBot="1" x14ac:dyDescent="0.25">
      <c r="B155" s="77">
        <v>29</v>
      </c>
      <c r="C155" s="103">
        <v>4.9000000000000004</v>
      </c>
      <c r="D155" s="109"/>
      <c r="E155" s="87"/>
      <c r="F155" s="108"/>
      <c r="G155" s="108"/>
      <c r="H155" s="108"/>
      <c r="I155" s="108"/>
      <c r="K155" s="77">
        <v>29</v>
      </c>
      <c r="L155" s="110">
        <v>24.5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f>COUNTIF(C136:C155,"&gt;0")</f>
        <v>20</v>
      </c>
      <c r="D156" s="105"/>
      <c r="K156" s="75" t="s">
        <v>0</v>
      </c>
      <c r="L156" s="106">
        <f>COUNTIF(L136:L155,"&gt;0")</f>
        <v>20</v>
      </c>
      <c r="M156" s="105"/>
    </row>
    <row r="157" spans="2:15" x14ac:dyDescent="0.2">
      <c r="B157" s="73" t="s">
        <v>1</v>
      </c>
      <c r="C157" s="104">
        <f>AVERAGE(C136:C155)</f>
        <v>4.7090000000000014</v>
      </c>
      <c r="D157" s="102"/>
      <c r="K157" s="73" t="s">
        <v>1</v>
      </c>
      <c r="L157" s="104">
        <f>AVERAGE(L136:L155)</f>
        <v>24.824999999999999</v>
      </c>
      <c r="M157" s="102"/>
    </row>
    <row r="158" spans="2:15" x14ac:dyDescent="0.2">
      <c r="B158" s="71" t="s">
        <v>2</v>
      </c>
      <c r="C158" s="103">
        <f>STDEV(C136:C155)</f>
        <v>0.1111613336788613</v>
      </c>
      <c r="D158" s="102"/>
      <c r="K158" s="71" t="s">
        <v>2</v>
      </c>
      <c r="L158" s="103">
        <f>STDEV(L136:L155)</f>
        <v>1.9289689091925715</v>
      </c>
      <c r="M158" s="102"/>
    </row>
    <row r="159" spans="2:15" ht="13.5" thickBot="1" x14ac:dyDescent="0.25">
      <c r="B159" s="69" t="s">
        <v>3</v>
      </c>
      <c r="C159" s="101">
        <f>CONFIDENCE(0.05,C158,C156)</f>
        <v>4.8717707305038299E-2</v>
      </c>
      <c r="D159" s="99"/>
      <c r="K159" s="69" t="s">
        <v>3</v>
      </c>
      <c r="L159" s="100">
        <f>CONFIDENCE(0.05,L158,L156)</f>
        <v>0.84539236448935473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219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14</v>
      </c>
      <c r="C164" s="91" t="s">
        <v>174</v>
      </c>
      <c r="D164" s="115"/>
      <c r="E164" s="90" t="s">
        <v>1</v>
      </c>
      <c r="F164" s="113">
        <f>C189</f>
        <v>5.0533333333333337</v>
      </c>
      <c r="G164" s="113"/>
      <c r="H164" s="113"/>
      <c r="I164" s="113"/>
      <c r="K164" s="116" t="s">
        <v>18</v>
      </c>
      <c r="L164" s="91" t="s">
        <v>174</v>
      </c>
      <c r="M164" s="115"/>
      <c r="N164" s="90" t="s">
        <v>1</v>
      </c>
      <c r="O164" s="113">
        <f>L189</f>
        <v>24.404761904761909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0.16252179341040185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1.4735929527777298</v>
      </c>
    </row>
    <row r="166" spans="2:15" ht="13.5" thickBot="1" x14ac:dyDescent="0.25">
      <c r="B166" s="181"/>
      <c r="C166" s="201"/>
      <c r="D166" s="105"/>
      <c r="E166" s="87" t="s">
        <v>3</v>
      </c>
      <c r="F166" s="113">
        <f>C191</f>
        <v>6.9510441941606868E-2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0.63025453534689835</v>
      </c>
    </row>
    <row r="167" spans="2:15" x14ac:dyDescent="0.2">
      <c r="B167" s="77">
        <v>2</v>
      </c>
      <c r="C167" s="103">
        <v>4.97</v>
      </c>
      <c r="D167" s="109"/>
      <c r="E167" s="87" t="s">
        <v>10</v>
      </c>
      <c r="F167" s="108">
        <f>MAX(C167:C187)</f>
        <v>5.29</v>
      </c>
      <c r="G167" s="108"/>
      <c r="H167" s="108"/>
      <c r="I167" s="108"/>
      <c r="K167" s="77">
        <v>2</v>
      </c>
      <c r="L167" s="110">
        <v>20.6</v>
      </c>
      <c r="M167" s="109"/>
      <c r="N167" s="87" t="s">
        <v>10</v>
      </c>
      <c r="O167" s="108">
        <f>MAX(L167:L187)</f>
        <v>26.6</v>
      </c>
    </row>
    <row r="168" spans="2:15" x14ac:dyDescent="0.2">
      <c r="B168" s="77">
        <v>3</v>
      </c>
      <c r="C168" s="103">
        <v>4.96</v>
      </c>
      <c r="D168" s="109"/>
      <c r="E168" s="87" t="s">
        <v>11</v>
      </c>
      <c r="F168" s="108">
        <f>MIN(C167:C187)</f>
        <v>4.55</v>
      </c>
      <c r="G168" s="108"/>
      <c r="H168" s="108"/>
      <c r="I168" s="108"/>
      <c r="K168" s="77">
        <v>3</v>
      </c>
      <c r="L168" s="110">
        <v>21.6</v>
      </c>
      <c r="M168" s="109"/>
      <c r="N168" s="87" t="s">
        <v>11</v>
      </c>
      <c r="O168" s="108">
        <f>MIN(L167:L187)</f>
        <v>20.6</v>
      </c>
    </row>
    <row r="169" spans="2:15" ht="13.5" thickBot="1" x14ac:dyDescent="0.25">
      <c r="B169" s="77">
        <v>4</v>
      </c>
      <c r="C169" s="103">
        <v>5</v>
      </c>
      <c r="D169" s="109"/>
      <c r="E169" s="89" t="s">
        <v>12</v>
      </c>
      <c r="F169" s="111">
        <f>F167-F168</f>
        <v>0.74000000000000021</v>
      </c>
      <c r="G169" s="108"/>
      <c r="H169" s="108"/>
      <c r="I169" s="108"/>
      <c r="K169" s="77">
        <v>4</v>
      </c>
      <c r="L169" s="110">
        <v>23.5</v>
      </c>
      <c r="M169" s="109"/>
      <c r="N169" s="89" t="s">
        <v>12</v>
      </c>
      <c r="O169" s="111">
        <f>O167-O168</f>
        <v>6</v>
      </c>
    </row>
    <row r="170" spans="2:15" x14ac:dyDescent="0.2">
      <c r="B170" s="77">
        <v>5</v>
      </c>
      <c r="C170" s="103">
        <v>4.55</v>
      </c>
      <c r="D170" s="109"/>
      <c r="E170" s="87"/>
      <c r="F170" s="108"/>
      <c r="G170" s="108"/>
      <c r="H170" s="108"/>
      <c r="I170" s="108"/>
      <c r="K170" s="77">
        <v>5</v>
      </c>
      <c r="L170" s="110">
        <v>22.3</v>
      </c>
      <c r="M170" s="109"/>
      <c r="N170" s="87"/>
      <c r="O170" s="108"/>
    </row>
    <row r="171" spans="2:15" x14ac:dyDescent="0.2">
      <c r="B171" s="77">
        <v>6</v>
      </c>
      <c r="C171" s="103">
        <v>5.01</v>
      </c>
      <c r="D171" s="109"/>
      <c r="E171" s="87"/>
      <c r="F171" s="108"/>
      <c r="G171" s="108"/>
      <c r="H171" s="108"/>
      <c r="I171" s="108"/>
      <c r="K171" s="77">
        <v>6</v>
      </c>
      <c r="L171" s="110">
        <v>24.7</v>
      </c>
      <c r="M171" s="109"/>
      <c r="N171" s="87"/>
      <c r="O171" s="108"/>
    </row>
    <row r="172" spans="2:15" x14ac:dyDescent="0.2">
      <c r="B172" s="77">
        <v>9</v>
      </c>
      <c r="C172" s="103">
        <v>4.9000000000000004</v>
      </c>
      <c r="D172" s="109"/>
      <c r="E172" s="87"/>
      <c r="F172" s="108"/>
      <c r="G172" s="108"/>
      <c r="H172" s="108"/>
      <c r="I172" s="108"/>
      <c r="K172" s="77">
        <v>9</v>
      </c>
      <c r="L172" s="110">
        <v>24.7</v>
      </c>
      <c r="M172" s="109"/>
      <c r="N172" s="87"/>
      <c r="O172" s="108"/>
    </row>
    <row r="173" spans="2:15" x14ac:dyDescent="0.2">
      <c r="B173" s="77">
        <v>10</v>
      </c>
      <c r="C173" s="103">
        <v>5.0599999999999996</v>
      </c>
      <c r="D173" s="109"/>
      <c r="E173" s="87"/>
      <c r="F173" s="108"/>
      <c r="G173" s="108"/>
      <c r="H173" s="108"/>
      <c r="I173" s="108"/>
      <c r="K173" s="77">
        <v>10</v>
      </c>
      <c r="L173" s="110">
        <v>25.3</v>
      </c>
      <c r="M173" s="109"/>
      <c r="N173" s="87"/>
      <c r="O173" s="108"/>
    </row>
    <row r="174" spans="2:15" x14ac:dyDescent="0.2">
      <c r="B174" s="77">
        <v>11</v>
      </c>
      <c r="C174" s="103">
        <v>5</v>
      </c>
      <c r="D174" s="109"/>
      <c r="E174" s="87"/>
      <c r="F174" s="108"/>
      <c r="G174" s="108"/>
      <c r="H174" s="108"/>
      <c r="I174" s="108"/>
      <c r="K174" s="77">
        <v>11</v>
      </c>
      <c r="L174" s="110">
        <v>26.6</v>
      </c>
      <c r="M174" s="109"/>
      <c r="N174" s="87"/>
      <c r="O174" s="108"/>
    </row>
    <row r="175" spans="2:15" x14ac:dyDescent="0.2">
      <c r="B175" s="77">
        <v>12</v>
      </c>
      <c r="C175" s="103">
        <v>4.9000000000000004</v>
      </c>
      <c r="D175" s="109"/>
      <c r="E175" s="87"/>
      <c r="F175" s="108"/>
      <c r="G175" s="108"/>
      <c r="H175" s="108"/>
      <c r="I175" s="108"/>
      <c r="K175" s="77">
        <v>12</v>
      </c>
      <c r="L175" s="110">
        <v>24.6</v>
      </c>
      <c r="M175" s="109"/>
      <c r="N175" s="87"/>
      <c r="O175" s="108"/>
    </row>
    <row r="176" spans="2:15" x14ac:dyDescent="0.2">
      <c r="B176" s="77">
        <v>16</v>
      </c>
      <c r="C176" s="103">
        <v>4.9800000000000004</v>
      </c>
      <c r="D176" s="109"/>
      <c r="E176" s="87"/>
      <c r="F176" s="108"/>
      <c r="G176" s="108"/>
      <c r="H176" s="108"/>
      <c r="I176" s="108"/>
      <c r="K176" s="77">
        <v>16</v>
      </c>
      <c r="L176" s="110">
        <v>23.7</v>
      </c>
      <c r="M176" s="109"/>
      <c r="N176" s="87"/>
      <c r="O176" s="108"/>
    </row>
    <row r="177" spans="2:15" x14ac:dyDescent="0.2">
      <c r="B177" s="77">
        <v>17</v>
      </c>
      <c r="C177" s="103">
        <v>5.0599999999999996</v>
      </c>
      <c r="D177" s="109"/>
      <c r="E177" s="87"/>
      <c r="F177" s="108"/>
      <c r="G177" s="108"/>
      <c r="H177" s="108"/>
      <c r="I177" s="108"/>
      <c r="K177" s="77">
        <v>17</v>
      </c>
      <c r="L177" s="110">
        <v>26</v>
      </c>
      <c r="M177" s="109"/>
      <c r="N177" s="87"/>
      <c r="O177" s="108"/>
    </row>
    <row r="178" spans="2:15" x14ac:dyDescent="0.2">
      <c r="B178" s="77">
        <v>18</v>
      </c>
      <c r="C178" s="103">
        <v>5</v>
      </c>
      <c r="D178" s="109"/>
      <c r="E178" s="87"/>
      <c r="F178" s="108"/>
      <c r="G178" s="108"/>
      <c r="H178" s="108"/>
      <c r="I178" s="108"/>
      <c r="K178" s="77">
        <v>18</v>
      </c>
      <c r="L178" s="110">
        <v>24.8</v>
      </c>
      <c r="M178" s="109"/>
      <c r="N178" s="87"/>
      <c r="O178" s="108"/>
    </row>
    <row r="179" spans="2:15" x14ac:dyDescent="0.2">
      <c r="B179" s="77">
        <v>19</v>
      </c>
      <c r="C179" s="103">
        <v>5.12</v>
      </c>
      <c r="D179" s="109"/>
      <c r="E179" s="87"/>
      <c r="F179" s="108"/>
      <c r="G179" s="108"/>
      <c r="H179" s="108"/>
      <c r="I179" s="108"/>
      <c r="K179" s="77">
        <v>19</v>
      </c>
      <c r="L179" s="110">
        <v>24.1</v>
      </c>
      <c r="M179" s="109"/>
      <c r="N179" s="87"/>
      <c r="O179" s="108"/>
    </row>
    <row r="180" spans="2:15" x14ac:dyDescent="0.2">
      <c r="B180" s="77">
        <v>20</v>
      </c>
      <c r="C180" s="103">
        <v>5.2</v>
      </c>
      <c r="D180" s="109"/>
      <c r="E180" s="87"/>
      <c r="F180" s="108"/>
      <c r="G180" s="108"/>
      <c r="H180" s="108"/>
      <c r="I180" s="108"/>
      <c r="K180" s="77">
        <v>20</v>
      </c>
      <c r="L180" s="110">
        <v>24.3</v>
      </c>
      <c r="M180" s="109"/>
      <c r="N180" s="87"/>
      <c r="O180" s="108"/>
    </row>
    <row r="181" spans="2:15" x14ac:dyDescent="0.2">
      <c r="B181" s="77">
        <v>23</v>
      </c>
      <c r="C181" s="103">
        <v>5.13</v>
      </c>
      <c r="D181" s="109"/>
      <c r="E181" s="87"/>
      <c r="F181" s="108"/>
      <c r="G181" s="108"/>
      <c r="H181" s="108"/>
      <c r="I181" s="108"/>
      <c r="K181" s="77">
        <v>23</v>
      </c>
      <c r="L181" s="110">
        <v>26</v>
      </c>
      <c r="M181" s="109"/>
      <c r="N181" s="87"/>
      <c r="O181" s="108"/>
    </row>
    <row r="182" spans="2:15" x14ac:dyDescent="0.2">
      <c r="B182" s="77">
        <v>24</v>
      </c>
      <c r="C182" s="103">
        <v>5.17</v>
      </c>
      <c r="D182" s="109"/>
      <c r="E182" s="87"/>
      <c r="F182" s="108"/>
      <c r="G182" s="108"/>
      <c r="H182" s="108"/>
      <c r="I182" s="108"/>
      <c r="K182" s="77">
        <v>24</v>
      </c>
      <c r="L182" s="110">
        <v>24.9</v>
      </c>
      <c r="M182" s="109"/>
      <c r="N182" s="87"/>
      <c r="O182" s="108"/>
    </row>
    <row r="183" spans="2:15" x14ac:dyDescent="0.2">
      <c r="B183" s="77">
        <v>25</v>
      </c>
      <c r="C183" s="103">
        <v>5.17</v>
      </c>
      <c r="D183" s="109"/>
      <c r="E183" s="87"/>
      <c r="F183" s="108"/>
      <c r="G183" s="108"/>
      <c r="H183" s="108"/>
      <c r="I183" s="108"/>
      <c r="K183" s="77">
        <v>25</v>
      </c>
      <c r="L183" s="103">
        <v>26.3</v>
      </c>
      <c r="M183" s="109"/>
      <c r="N183" s="87"/>
      <c r="O183" s="108"/>
    </row>
    <row r="184" spans="2:15" x14ac:dyDescent="0.2">
      <c r="B184" s="77">
        <v>26</v>
      </c>
      <c r="C184" s="103">
        <v>5.19</v>
      </c>
      <c r="D184" s="109"/>
      <c r="E184" s="87"/>
      <c r="F184" s="108"/>
      <c r="G184" s="108"/>
      <c r="H184" s="108"/>
      <c r="I184" s="108"/>
      <c r="K184" s="77">
        <v>26</v>
      </c>
      <c r="L184" s="103">
        <v>24.6</v>
      </c>
      <c r="M184" s="109"/>
      <c r="N184" s="87"/>
      <c r="O184" s="108"/>
    </row>
    <row r="185" spans="2:15" x14ac:dyDescent="0.2">
      <c r="B185" s="77">
        <v>27</v>
      </c>
      <c r="C185" s="103">
        <v>5.22</v>
      </c>
      <c r="D185" s="109"/>
      <c r="E185" s="87"/>
      <c r="F185" s="108"/>
      <c r="G185" s="108"/>
      <c r="H185" s="108"/>
      <c r="I185" s="108"/>
      <c r="K185" s="77">
        <v>27</v>
      </c>
      <c r="L185" s="103">
        <v>24.9</v>
      </c>
      <c r="M185" s="109"/>
      <c r="N185" s="87"/>
      <c r="O185" s="108"/>
    </row>
    <row r="186" spans="2:15" x14ac:dyDescent="0.2">
      <c r="B186" s="77">
        <v>30</v>
      </c>
      <c r="C186" s="103">
        <v>5.24</v>
      </c>
      <c r="D186" s="109"/>
      <c r="E186" s="87"/>
      <c r="F186" s="108"/>
      <c r="G186" s="108"/>
      <c r="H186" s="108"/>
      <c r="I186" s="108"/>
      <c r="K186" s="77">
        <v>30</v>
      </c>
      <c r="L186" s="110">
        <v>24.6</v>
      </c>
      <c r="M186" s="109"/>
      <c r="N186" s="87"/>
      <c r="O186" s="108"/>
    </row>
    <row r="187" spans="2:15" ht="13.5" thickBot="1" x14ac:dyDescent="0.25">
      <c r="B187" s="77">
        <v>31</v>
      </c>
      <c r="C187" s="103">
        <v>5.29</v>
      </c>
      <c r="D187" s="109"/>
      <c r="E187" s="87"/>
      <c r="F187" s="108"/>
      <c r="G187" s="108"/>
      <c r="H187" s="108"/>
      <c r="I187" s="108"/>
      <c r="K187" s="77">
        <v>31</v>
      </c>
      <c r="L187" s="110">
        <v>24.4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f>COUNTIF(C167:C187,"&gt;0")</f>
        <v>21</v>
      </c>
      <c r="D188" s="105"/>
      <c r="K188" s="75" t="s">
        <v>0</v>
      </c>
      <c r="L188" s="106">
        <f>COUNTIF(L167:L187,"&gt;0")</f>
        <v>21</v>
      </c>
      <c r="M188" s="105"/>
    </row>
    <row r="189" spans="2:15" x14ac:dyDescent="0.2">
      <c r="B189" s="73" t="s">
        <v>1</v>
      </c>
      <c r="C189" s="104">
        <f>AVERAGE(C167:C187)</f>
        <v>5.0533333333333337</v>
      </c>
      <c r="D189" s="102"/>
      <c r="K189" s="73" t="s">
        <v>1</v>
      </c>
      <c r="L189" s="104">
        <f>AVERAGE(L167:L187)</f>
        <v>24.404761904761909</v>
      </c>
      <c r="M189" s="102"/>
    </row>
    <row r="190" spans="2:15" x14ac:dyDescent="0.2">
      <c r="B190" s="71" t="s">
        <v>2</v>
      </c>
      <c r="C190" s="103">
        <f>STDEV(C167:C187)</f>
        <v>0.16252179341040185</v>
      </c>
      <c r="D190" s="102"/>
      <c r="K190" s="71" t="s">
        <v>2</v>
      </c>
      <c r="L190" s="103">
        <f>STDEV(L167:L187)</f>
        <v>1.4735929527777298</v>
      </c>
      <c r="M190" s="102"/>
    </row>
    <row r="191" spans="2:15" ht="13.5" thickBot="1" x14ac:dyDescent="0.25">
      <c r="B191" s="69" t="s">
        <v>3</v>
      </c>
      <c r="C191" s="101">
        <f>CONFIDENCE(0.05,C190,C188)</f>
        <v>6.9510441941606868E-2</v>
      </c>
      <c r="D191" s="99"/>
      <c r="K191" s="69" t="s">
        <v>3</v>
      </c>
      <c r="L191" s="100">
        <f>CONFIDENCE(0.05,L190,L188)</f>
        <v>0.63025453534689835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218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14</v>
      </c>
      <c r="C196" s="91" t="s">
        <v>173</v>
      </c>
      <c r="D196" s="115"/>
      <c r="E196" s="90" t="s">
        <v>1</v>
      </c>
      <c r="F196" s="113">
        <f>C222</f>
        <v>5.5895454545454548</v>
      </c>
      <c r="G196" s="113"/>
      <c r="H196" s="113"/>
      <c r="I196" s="113"/>
      <c r="K196" s="116" t="s">
        <v>18</v>
      </c>
      <c r="L196" s="91" t="s">
        <v>173</v>
      </c>
      <c r="M196" s="115"/>
      <c r="N196" s="90" t="s">
        <v>1</v>
      </c>
      <c r="O196" s="113">
        <f>L222</f>
        <v>26.368181818181821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0.31911301584723373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1.0458017492341936</v>
      </c>
    </row>
    <row r="198" spans="2:15" ht="13.5" thickBot="1" x14ac:dyDescent="0.25">
      <c r="B198" s="181"/>
      <c r="C198" s="201"/>
      <c r="D198" s="105"/>
      <c r="E198" s="87" t="s">
        <v>3</v>
      </c>
      <c r="F198" s="113">
        <f>C224</f>
        <v>0.13334639189470968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0.43700470670966063</v>
      </c>
    </row>
    <row r="199" spans="2:15" x14ac:dyDescent="0.2">
      <c r="B199" s="77">
        <v>1</v>
      </c>
      <c r="C199" s="103">
        <v>5.3</v>
      </c>
      <c r="D199" s="109"/>
      <c r="E199" s="87" t="s">
        <v>10</v>
      </c>
      <c r="F199" s="108">
        <f>MAX(C199:C219)</f>
        <v>6.64</v>
      </c>
      <c r="G199" s="108"/>
      <c r="H199" s="108"/>
      <c r="I199" s="108"/>
      <c r="K199" s="77">
        <v>1</v>
      </c>
      <c r="L199" s="110">
        <v>25.8</v>
      </c>
      <c r="M199" s="109"/>
      <c r="N199" s="87" t="s">
        <v>10</v>
      </c>
      <c r="O199" s="108">
        <f>MAX(L199:L219)</f>
        <v>29.1</v>
      </c>
    </row>
    <row r="200" spans="2:15" x14ac:dyDescent="0.2">
      <c r="B200" s="77">
        <v>2</v>
      </c>
      <c r="C200" s="103">
        <v>5.3</v>
      </c>
      <c r="D200" s="109"/>
      <c r="E200" s="87" t="s">
        <v>11</v>
      </c>
      <c r="F200" s="108">
        <f>MIN(C199:C219)</f>
        <v>4.9000000000000004</v>
      </c>
      <c r="G200" s="108"/>
      <c r="H200" s="108"/>
      <c r="I200" s="108"/>
      <c r="K200" s="77">
        <v>2</v>
      </c>
      <c r="L200" s="110">
        <v>25.9</v>
      </c>
      <c r="M200" s="109"/>
      <c r="N200" s="87" t="s">
        <v>11</v>
      </c>
      <c r="O200" s="108">
        <f>MIN(L199:L219)</f>
        <v>24.6</v>
      </c>
    </row>
    <row r="201" spans="2:15" ht="13.5" thickBot="1" x14ac:dyDescent="0.25">
      <c r="B201" s="77">
        <v>3</v>
      </c>
      <c r="C201" s="103">
        <v>5.35</v>
      </c>
      <c r="D201" s="109"/>
      <c r="E201" s="89" t="s">
        <v>12</v>
      </c>
      <c r="F201" s="111">
        <f>F199-F200</f>
        <v>1.7399999999999993</v>
      </c>
      <c r="G201" s="108"/>
      <c r="H201" s="108"/>
      <c r="I201" s="108"/>
      <c r="K201" s="77">
        <v>3</v>
      </c>
      <c r="L201" s="110">
        <v>26.2</v>
      </c>
      <c r="M201" s="109"/>
      <c r="N201" s="89" t="s">
        <v>12</v>
      </c>
      <c r="O201" s="111">
        <f>O199-O200</f>
        <v>4.5</v>
      </c>
    </row>
    <row r="202" spans="2:15" x14ac:dyDescent="0.2">
      <c r="B202" s="77">
        <v>6</v>
      </c>
      <c r="C202" s="103">
        <v>5.4</v>
      </c>
      <c r="D202" s="109"/>
      <c r="E202" s="87"/>
      <c r="F202" s="108"/>
      <c r="G202" s="108"/>
      <c r="H202" s="108"/>
      <c r="I202" s="108"/>
      <c r="K202" s="77">
        <v>6</v>
      </c>
      <c r="L202" s="110">
        <v>24.7</v>
      </c>
      <c r="M202" s="109"/>
      <c r="N202" s="87"/>
      <c r="O202" s="108"/>
    </row>
    <row r="203" spans="2:15" x14ac:dyDescent="0.2">
      <c r="B203" s="77">
        <v>7</v>
      </c>
      <c r="C203" s="103">
        <v>5.41</v>
      </c>
      <c r="D203" s="109"/>
      <c r="E203" s="87"/>
      <c r="F203" s="108"/>
      <c r="G203" s="108"/>
      <c r="H203" s="108"/>
      <c r="I203" s="108"/>
      <c r="K203" s="77">
        <v>7</v>
      </c>
      <c r="L203" s="110">
        <v>24.6</v>
      </c>
      <c r="M203" s="109"/>
      <c r="N203" s="87"/>
      <c r="O203" s="108"/>
    </row>
    <row r="204" spans="2:15" x14ac:dyDescent="0.2">
      <c r="B204" s="77">
        <v>8</v>
      </c>
      <c r="C204" s="103">
        <v>5.44</v>
      </c>
      <c r="D204" s="109"/>
      <c r="E204" s="87"/>
      <c r="F204" s="108"/>
      <c r="G204" s="108"/>
      <c r="H204" s="108"/>
      <c r="I204" s="108"/>
      <c r="K204" s="77">
        <v>8</v>
      </c>
      <c r="L204" s="110">
        <v>26</v>
      </c>
      <c r="M204" s="109"/>
      <c r="N204" s="87"/>
      <c r="O204" s="108"/>
    </row>
    <row r="205" spans="2:15" x14ac:dyDescent="0.2">
      <c r="B205" s="77">
        <v>9</v>
      </c>
      <c r="C205" s="103">
        <v>5.46</v>
      </c>
      <c r="D205" s="109"/>
      <c r="E205" s="87"/>
      <c r="F205" s="108"/>
      <c r="G205" s="108"/>
      <c r="H205" s="108"/>
      <c r="I205" s="108"/>
      <c r="K205" s="77">
        <v>9</v>
      </c>
      <c r="L205" s="110">
        <v>25.6</v>
      </c>
      <c r="M205" s="109"/>
      <c r="N205" s="87"/>
      <c r="O205" s="108"/>
    </row>
    <row r="206" spans="2:15" x14ac:dyDescent="0.2">
      <c r="B206" s="77">
        <v>10</v>
      </c>
      <c r="C206" s="103">
        <v>5.51</v>
      </c>
      <c r="D206" s="109"/>
      <c r="E206" s="87"/>
      <c r="F206" s="108"/>
      <c r="G206" s="108"/>
      <c r="H206" s="108"/>
      <c r="I206" s="108"/>
      <c r="K206" s="77">
        <v>10</v>
      </c>
      <c r="L206" s="110">
        <v>25.6</v>
      </c>
      <c r="M206" s="109"/>
      <c r="N206" s="87"/>
      <c r="O206" s="108"/>
    </row>
    <row r="207" spans="2:15" x14ac:dyDescent="0.2">
      <c r="B207" s="77">
        <v>13</v>
      </c>
      <c r="C207" s="103">
        <v>5.55</v>
      </c>
      <c r="D207" s="109"/>
      <c r="E207" s="87"/>
      <c r="F207" s="108"/>
      <c r="G207" s="108"/>
      <c r="H207" s="108"/>
      <c r="I207" s="108"/>
      <c r="K207" s="77">
        <v>13</v>
      </c>
      <c r="L207" s="110">
        <v>29.1</v>
      </c>
      <c r="M207" s="109"/>
      <c r="N207" s="87"/>
      <c r="O207" s="108"/>
    </row>
    <row r="208" spans="2:15" x14ac:dyDescent="0.2">
      <c r="B208" s="77">
        <v>14</v>
      </c>
      <c r="C208" s="103">
        <v>5.56</v>
      </c>
      <c r="D208" s="109"/>
      <c r="E208" s="87"/>
      <c r="F208" s="108"/>
      <c r="G208" s="108"/>
      <c r="H208" s="108"/>
      <c r="I208" s="108"/>
      <c r="K208" s="77">
        <v>14</v>
      </c>
      <c r="L208" s="110">
        <v>25.9</v>
      </c>
      <c r="M208" s="109"/>
      <c r="N208" s="87"/>
      <c r="O208" s="108"/>
    </row>
    <row r="209" spans="2:15" x14ac:dyDescent="0.2">
      <c r="B209" s="77">
        <v>16</v>
      </c>
      <c r="C209" s="103">
        <v>5.66</v>
      </c>
      <c r="D209" s="109"/>
      <c r="E209" s="87"/>
      <c r="F209" s="108"/>
      <c r="G209" s="108"/>
      <c r="H209" s="108"/>
      <c r="I209" s="108"/>
      <c r="K209" s="77">
        <v>16</v>
      </c>
      <c r="L209" s="110">
        <v>27.5</v>
      </c>
      <c r="M209" s="109"/>
      <c r="N209" s="87"/>
      <c r="O209" s="108"/>
    </row>
    <row r="210" spans="2:15" x14ac:dyDescent="0.2">
      <c r="B210" s="77">
        <v>17</v>
      </c>
      <c r="C210" s="103">
        <v>4.9000000000000004</v>
      </c>
      <c r="D210" s="109"/>
      <c r="E210" s="87"/>
      <c r="F210" s="108"/>
      <c r="G210" s="108"/>
      <c r="H210" s="108"/>
      <c r="I210" s="108"/>
      <c r="K210" s="77">
        <v>17</v>
      </c>
      <c r="L210" s="110">
        <v>28.1</v>
      </c>
      <c r="M210" s="109"/>
      <c r="N210" s="87"/>
      <c r="O210" s="108"/>
    </row>
    <row r="211" spans="2:15" x14ac:dyDescent="0.2">
      <c r="B211" s="77">
        <v>20</v>
      </c>
      <c r="C211" s="103">
        <v>5.66</v>
      </c>
      <c r="D211" s="109"/>
      <c r="E211" s="87"/>
      <c r="F211" s="108"/>
      <c r="G211" s="108"/>
      <c r="H211" s="108"/>
      <c r="I211" s="108"/>
      <c r="K211" s="77">
        <v>20</v>
      </c>
      <c r="L211" s="110">
        <v>26.8</v>
      </c>
      <c r="M211" s="109"/>
      <c r="N211" s="87"/>
      <c r="O211" s="108"/>
    </row>
    <row r="212" spans="2:15" x14ac:dyDescent="0.2">
      <c r="B212" s="77">
        <v>21</v>
      </c>
      <c r="C212" s="103">
        <v>5.73</v>
      </c>
      <c r="D212" s="109"/>
      <c r="E212" s="87"/>
      <c r="F212" s="108"/>
      <c r="G212" s="108"/>
      <c r="H212" s="108"/>
      <c r="I212" s="108"/>
      <c r="K212" s="77">
        <v>21</v>
      </c>
      <c r="L212" s="110">
        <v>27.1</v>
      </c>
      <c r="M212" s="109"/>
      <c r="N212" s="87"/>
      <c r="O212" s="108"/>
    </row>
    <row r="213" spans="2:15" x14ac:dyDescent="0.2">
      <c r="B213" s="77">
        <v>22</v>
      </c>
      <c r="C213" s="103">
        <v>5.75</v>
      </c>
      <c r="D213" s="109"/>
      <c r="E213" s="87"/>
      <c r="F213" s="108"/>
      <c r="G213" s="108"/>
      <c r="H213" s="108"/>
      <c r="I213" s="108"/>
      <c r="K213" s="77">
        <v>22</v>
      </c>
      <c r="L213" s="110">
        <v>27.3</v>
      </c>
      <c r="M213" s="109"/>
      <c r="N213" s="87"/>
      <c r="O213" s="108"/>
    </row>
    <row r="214" spans="2:15" x14ac:dyDescent="0.2">
      <c r="B214" s="77">
        <v>23</v>
      </c>
      <c r="C214" s="103">
        <v>5.63</v>
      </c>
      <c r="D214" s="109"/>
      <c r="E214" s="87"/>
      <c r="F214" s="108"/>
      <c r="G214" s="108"/>
      <c r="H214" s="108"/>
      <c r="I214" s="108"/>
      <c r="K214" s="77">
        <v>23</v>
      </c>
      <c r="L214" s="110">
        <v>25.5</v>
      </c>
      <c r="M214" s="109"/>
      <c r="N214" s="87"/>
      <c r="O214" s="108"/>
    </row>
    <row r="215" spans="2:15" x14ac:dyDescent="0.2">
      <c r="B215" s="77">
        <v>24</v>
      </c>
      <c r="C215" s="103">
        <v>6.64</v>
      </c>
      <c r="D215" s="109"/>
      <c r="E215" s="87"/>
      <c r="F215" s="108"/>
      <c r="G215" s="108"/>
      <c r="H215" s="108"/>
      <c r="I215" s="108"/>
      <c r="K215" s="77">
        <v>24</v>
      </c>
      <c r="L215" s="103">
        <v>26</v>
      </c>
      <c r="M215" s="109"/>
      <c r="N215" s="87"/>
      <c r="O215" s="108"/>
    </row>
    <row r="216" spans="2:15" x14ac:dyDescent="0.2">
      <c r="B216" s="77">
        <v>27</v>
      </c>
      <c r="C216" s="103">
        <v>5.69</v>
      </c>
      <c r="D216" s="109"/>
      <c r="E216" s="87"/>
      <c r="F216" s="108"/>
      <c r="G216" s="108"/>
      <c r="H216" s="108"/>
      <c r="I216" s="108"/>
      <c r="K216" s="77">
        <v>27</v>
      </c>
      <c r="L216" s="103">
        <v>26.9</v>
      </c>
      <c r="M216" s="109"/>
      <c r="N216" s="87"/>
      <c r="O216" s="108"/>
    </row>
    <row r="217" spans="2:15" x14ac:dyDescent="0.2">
      <c r="B217" s="77">
        <v>28</v>
      </c>
      <c r="C217" s="103">
        <v>5.63</v>
      </c>
      <c r="D217" s="109"/>
      <c r="E217" s="87"/>
      <c r="F217" s="108"/>
      <c r="G217" s="108"/>
      <c r="H217" s="108"/>
      <c r="I217" s="108"/>
      <c r="K217" s="77">
        <v>28</v>
      </c>
      <c r="L217" s="103">
        <v>26.6</v>
      </c>
      <c r="M217" s="109"/>
      <c r="N217" s="87"/>
      <c r="O217" s="108"/>
    </row>
    <row r="218" spans="2:15" x14ac:dyDescent="0.2">
      <c r="B218" s="77">
        <v>29</v>
      </c>
      <c r="C218" s="103">
        <v>5.72</v>
      </c>
      <c r="D218" s="109"/>
      <c r="E218" s="87"/>
      <c r="F218" s="108"/>
      <c r="G218" s="108"/>
      <c r="H218" s="108"/>
      <c r="I218" s="108"/>
      <c r="K218" s="77">
        <v>29</v>
      </c>
      <c r="L218" s="110">
        <v>26</v>
      </c>
      <c r="M218" s="109"/>
      <c r="N218" s="87"/>
      <c r="O218" s="108"/>
    </row>
    <row r="219" spans="2:15" x14ac:dyDescent="0.2">
      <c r="B219" s="77">
        <v>30</v>
      </c>
      <c r="C219" s="103">
        <v>5.78</v>
      </c>
      <c r="D219" s="109"/>
      <c r="E219" s="87"/>
      <c r="F219" s="108"/>
      <c r="G219" s="108"/>
      <c r="H219" s="108"/>
      <c r="I219" s="108"/>
      <c r="K219" s="77">
        <v>30</v>
      </c>
      <c r="L219" s="110">
        <v>26.1</v>
      </c>
      <c r="M219" s="109"/>
      <c r="N219" s="87"/>
      <c r="O219" s="108"/>
    </row>
    <row r="220" spans="2:15" ht="13.5" thickBot="1" x14ac:dyDescent="0.25">
      <c r="B220" s="141">
        <v>31</v>
      </c>
      <c r="C220" s="142">
        <v>5.9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26.8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f>COUNTIF(C199:C220,"&gt;0")</f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04">
        <f>AVERAGE(C199:C220)</f>
        <v>5.5895454545454548</v>
      </c>
      <c r="D222" s="102"/>
      <c r="K222" s="73" t="s">
        <v>1</v>
      </c>
      <c r="L222" s="104">
        <f>AVERAGE(L199:L220)</f>
        <v>26.368181818181821</v>
      </c>
      <c r="M222" s="102"/>
    </row>
    <row r="223" spans="2:15" x14ac:dyDescent="0.2">
      <c r="B223" s="71" t="s">
        <v>2</v>
      </c>
      <c r="C223" s="103">
        <f>STDEV('2018Condutividade &amp; Temperatura'!C199:C220)</f>
        <v>0.31911301584723373</v>
      </c>
      <c r="D223" s="102"/>
      <c r="K223" s="71" t="s">
        <v>2</v>
      </c>
      <c r="L223" s="103">
        <f>STDEV(L199:L220)</f>
        <v>1.0458017492341936</v>
      </c>
      <c r="M223" s="102"/>
    </row>
    <row r="224" spans="2:15" ht="13.5" thickBot="1" x14ac:dyDescent="0.25">
      <c r="B224" s="69" t="s">
        <v>3</v>
      </c>
      <c r="C224" s="101">
        <f>CONFIDENCE(0.05,C223,C221)</f>
        <v>0.13334639189470968</v>
      </c>
      <c r="D224" s="99"/>
      <c r="K224" s="69" t="s">
        <v>3</v>
      </c>
      <c r="L224" s="100">
        <f>CONFIDENCE(0.05,L223,L221)</f>
        <v>0.43700470670966063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217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14</v>
      </c>
      <c r="C229" s="91" t="s">
        <v>172</v>
      </c>
      <c r="D229" s="115"/>
      <c r="E229" s="90" t="s">
        <v>1</v>
      </c>
      <c r="F229" s="113">
        <f>C244</f>
        <v>5.9927272727272713</v>
      </c>
      <c r="G229" s="113"/>
      <c r="H229" s="113"/>
      <c r="I229" s="113"/>
      <c r="K229" s="116" t="s">
        <v>18</v>
      </c>
      <c r="L229" s="91" t="s">
        <v>172</v>
      </c>
      <c r="M229" s="115"/>
      <c r="N229" s="90" t="s">
        <v>1</v>
      </c>
      <c r="O229" s="113">
        <f>L244</f>
        <v>24.172727272727272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0.11428831165879634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0.87531812398796927</v>
      </c>
    </row>
    <row r="231" spans="2:15" ht="13.5" thickBot="1" x14ac:dyDescent="0.25">
      <c r="B231" s="181"/>
      <c r="C231" s="201"/>
      <c r="D231" s="105"/>
      <c r="E231" s="87" t="s">
        <v>3</v>
      </c>
      <c r="F231" s="113">
        <f>C246</f>
        <v>6.7538835070073341E-2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0.51727045007335515</v>
      </c>
    </row>
    <row r="232" spans="2:15" x14ac:dyDescent="0.2">
      <c r="B232" s="77">
        <v>3</v>
      </c>
      <c r="C232" s="103">
        <v>5.81</v>
      </c>
      <c r="D232" s="109"/>
      <c r="E232" s="87" t="s">
        <v>10</v>
      </c>
      <c r="F232" s="108">
        <f>MAX(C232:C242)</f>
        <v>6.12</v>
      </c>
      <c r="G232" s="108"/>
      <c r="H232" s="108"/>
      <c r="I232" s="108"/>
      <c r="K232" s="77">
        <v>3</v>
      </c>
      <c r="L232" s="110">
        <v>25</v>
      </c>
      <c r="M232" s="109"/>
      <c r="N232" s="87" t="s">
        <v>10</v>
      </c>
      <c r="O232" s="108">
        <f>MAX(L232:L242)</f>
        <v>25.3</v>
      </c>
    </row>
    <row r="233" spans="2:15" x14ac:dyDescent="0.2">
      <c r="B233" s="77">
        <v>4</v>
      </c>
      <c r="C233" s="103">
        <v>5.78</v>
      </c>
      <c r="D233" s="109"/>
      <c r="E233" s="87" t="s">
        <v>11</v>
      </c>
      <c r="F233" s="108">
        <f>MIN(C232:C242)</f>
        <v>5.78</v>
      </c>
      <c r="G233" s="108"/>
      <c r="H233" s="108"/>
      <c r="I233" s="108"/>
      <c r="K233" s="77">
        <v>4</v>
      </c>
      <c r="L233" s="110">
        <v>23</v>
      </c>
      <c r="M233" s="109"/>
      <c r="N233" s="87" t="s">
        <v>11</v>
      </c>
      <c r="O233" s="108">
        <f>MIN(L232:L242)</f>
        <v>23</v>
      </c>
    </row>
    <row r="234" spans="2:15" ht="13.5" thickBot="1" x14ac:dyDescent="0.25">
      <c r="B234" s="77">
        <v>14</v>
      </c>
      <c r="C234" s="103">
        <v>5.95</v>
      </c>
      <c r="D234" s="109"/>
      <c r="E234" s="89" t="s">
        <v>12</v>
      </c>
      <c r="F234" s="111">
        <f>F232-F233</f>
        <v>0.33999999999999986</v>
      </c>
      <c r="G234" s="108"/>
      <c r="H234" s="108"/>
      <c r="I234" s="108"/>
      <c r="K234" s="77">
        <v>14</v>
      </c>
      <c r="L234" s="110">
        <v>25.3</v>
      </c>
      <c r="M234" s="109"/>
      <c r="N234" s="89" t="s">
        <v>12</v>
      </c>
      <c r="O234" s="111">
        <f>O232-O233</f>
        <v>2.3000000000000007</v>
      </c>
    </row>
    <row r="235" spans="2:15" x14ac:dyDescent="0.2">
      <c r="B235" s="77">
        <v>17</v>
      </c>
      <c r="C235" s="103">
        <v>5.97</v>
      </c>
      <c r="D235" s="109"/>
      <c r="E235" s="87"/>
      <c r="F235" s="108"/>
      <c r="G235" s="108"/>
      <c r="H235" s="108"/>
      <c r="I235" s="108"/>
      <c r="K235" s="77">
        <v>17</v>
      </c>
      <c r="L235" s="110">
        <v>24.4</v>
      </c>
      <c r="M235" s="109"/>
      <c r="N235" s="87"/>
      <c r="O235" s="108"/>
    </row>
    <row r="236" spans="2:15" x14ac:dyDescent="0.2">
      <c r="B236" s="77">
        <v>18</v>
      </c>
      <c r="C236" s="103">
        <v>6.02</v>
      </c>
      <c r="D236" s="109"/>
      <c r="E236" s="87"/>
      <c r="F236" s="108"/>
      <c r="G236" s="108"/>
      <c r="H236" s="108"/>
      <c r="I236" s="108"/>
      <c r="K236" s="77">
        <v>18</v>
      </c>
      <c r="L236" s="110">
        <v>23.7</v>
      </c>
      <c r="M236" s="109"/>
      <c r="N236" s="87"/>
      <c r="O236" s="108"/>
    </row>
    <row r="237" spans="2:15" x14ac:dyDescent="0.2">
      <c r="B237" s="77">
        <v>19</v>
      </c>
      <c r="C237" s="103">
        <v>5.98</v>
      </c>
      <c r="D237" s="109"/>
      <c r="E237" s="87"/>
      <c r="F237" s="108"/>
      <c r="G237" s="108"/>
      <c r="H237" s="108"/>
      <c r="I237" s="108"/>
      <c r="K237" s="77">
        <v>19</v>
      </c>
      <c r="L237" s="110">
        <v>23.1</v>
      </c>
      <c r="M237" s="109"/>
      <c r="N237" s="87"/>
      <c r="O237" s="108"/>
    </row>
    <row r="238" spans="2:15" x14ac:dyDescent="0.2">
      <c r="B238" s="77">
        <v>20</v>
      </c>
      <c r="C238" s="103">
        <v>6</v>
      </c>
      <c r="D238" s="109"/>
      <c r="E238" s="87"/>
      <c r="F238" s="108"/>
      <c r="G238" s="108"/>
      <c r="H238" s="108"/>
      <c r="I238" s="108"/>
      <c r="K238" s="77">
        <v>20</v>
      </c>
      <c r="L238" s="110">
        <v>23.3</v>
      </c>
      <c r="M238" s="109"/>
      <c r="N238" s="87"/>
      <c r="O238" s="108"/>
    </row>
    <row r="239" spans="2:15" x14ac:dyDescent="0.2">
      <c r="B239" s="77">
        <v>24</v>
      </c>
      <c r="C239" s="103">
        <v>6.12</v>
      </c>
      <c r="D239" s="109"/>
      <c r="E239" s="87"/>
      <c r="F239" s="108"/>
      <c r="G239" s="108"/>
      <c r="H239" s="108"/>
      <c r="I239" s="108"/>
      <c r="K239" s="77">
        <v>24</v>
      </c>
      <c r="L239" s="110">
        <v>25.2</v>
      </c>
      <c r="M239" s="109"/>
      <c r="N239" s="87"/>
      <c r="O239" s="108"/>
    </row>
    <row r="240" spans="2:15" x14ac:dyDescent="0.2">
      <c r="B240" s="77">
        <v>25</v>
      </c>
      <c r="C240" s="103">
        <v>6.1</v>
      </c>
      <c r="D240" s="109"/>
      <c r="E240" s="87"/>
      <c r="F240" s="108"/>
      <c r="G240" s="108"/>
      <c r="H240" s="108"/>
      <c r="I240" s="108"/>
      <c r="K240" s="77">
        <v>25</v>
      </c>
      <c r="L240" s="110">
        <v>24.1</v>
      </c>
      <c r="M240" s="109"/>
      <c r="N240" s="87"/>
      <c r="O240" s="108"/>
    </row>
    <row r="241" spans="2:15" x14ac:dyDescent="0.2">
      <c r="B241" s="77">
        <v>27</v>
      </c>
      <c r="C241" s="103">
        <v>6.09</v>
      </c>
      <c r="D241" s="109"/>
      <c r="E241" s="87"/>
      <c r="F241" s="108"/>
      <c r="G241" s="108"/>
      <c r="H241" s="108"/>
      <c r="I241" s="108"/>
      <c r="K241" s="77">
        <v>27</v>
      </c>
      <c r="L241" s="103">
        <v>23.7</v>
      </c>
      <c r="M241" s="109"/>
      <c r="N241" s="87"/>
      <c r="O241" s="108"/>
    </row>
    <row r="242" spans="2:15" ht="13.5" thickBot="1" x14ac:dyDescent="0.25">
      <c r="B242" s="77">
        <v>28</v>
      </c>
      <c r="C242" s="103">
        <v>6.1</v>
      </c>
      <c r="D242" s="109"/>
      <c r="E242" s="87"/>
      <c r="F242" s="108"/>
      <c r="G242" s="108"/>
      <c r="H242" s="108"/>
      <c r="I242" s="108"/>
      <c r="K242" s="77">
        <v>28</v>
      </c>
      <c r="L242" s="103">
        <v>25.1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f>COUNTIF(C232:C242,"&gt;0")</f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04">
        <f>AVERAGE(C232:C242)</f>
        <v>5.9927272727272713</v>
      </c>
      <c r="D244" s="102"/>
      <c r="K244" s="73" t="s">
        <v>1</v>
      </c>
      <c r="L244" s="104">
        <f>AVERAGE(L232:L242)</f>
        <v>24.172727272727272</v>
      </c>
      <c r="M244" s="102"/>
    </row>
    <row r="245" spans="2:15" x14ac:dyDescent="0.2">
      <c r="B245" s="71" t="s">
        <v>2</v>
      </c>
      <c r="C245" s="103">
        <f>STDEV('2018Condutividade &amp; Temperatura'!C232:C242)</f>
        <v>0.11428831165879634</v>
      </c>
      <c r="D245" s="102"/>
      <c r="K245" s="71" t="s">
        <v>2</v>
      </c>
      <c r="L245" s="103">
        <f>STDEV(L232:L242)</f>
        <v>0.87531812398796927</v>
      </c>
      <c r="M245" s="102"/>
    </row>
    <row r="246" spans="2:15" ht="13.5" thickBot="1" x14ac:dyDescent="0.25">
      <c r="B246" s="69" t="s">
        <v>3</v>
      </c>
      <c r="C246" s="101">
        <f>CONFIDENCE(0.05,C245,C243)</f>
        <v>6.7538835070073341E-2</v>
      </c>
      <c r="D246" s="99"/>
      <c r="K246" s="69" t="s">
        <v>3</v>
      </c>
      <c r="L246" s="100">
        <f>CONFIDENCE(0.05,L245,L243)</f>
        <v>0.51727045007335515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B78:B79"/>
    <mergeCell ref="C78:C79"/>
    <mergeCell ref="K78:K79"/>
    <mergeCell ref="L78:L79"/>
    <mergeCell ref="B75:B76"/>
    <mergeCell ref="C75:C76"/>
    <mergeCell ref="K75:K76"/>
    <mergeCell ref="L75:L76"/>
    <mergeCell ref="B40:B41"/>
    <mergeCell ref="C40:C41"/>
    <mergeCell ref="K40:K41"/>
    <mergeCell ref="L40:L41"/>
    <mergeCell ref="B37:B38"/>
    <mergeCell ref="C37:C38"/>
    <mergeCell ref="K37:K38"/>
    <mergeCell ref="L37:L38"/>
    <mergeCell ref="B2:B3"/>
    <mergeCell ref="C2:C3"/>
    <mergeCell ref="K2:K3"/>
    <mergeCell ref="L2:L3"/>
    <mergeCell ref="K20:K21"/>
    <mergeCell ref="L20:L21"/>
    <mergeCell ref="B20:B21"/>
    <mergeCell ref="C20:C21"/>
    <mergeCell ref="B59:B60"/>
    <mergeCell ref="C59:C60"/>
    <mergeCell ref="K59:K60"/>
    <mergeCell ref="L59:L60"/>
    <mergeCell ref="K5:K6"/>
    <mergeCell ref="L5:L6"/>
    <mergeCell ref="B56:B57"/>
    <mergeCell ref="C56:C57"/>
    <mergeCell ref="K56:K57"/>
    <mergeCell ref="L56:L57"/>
    <mergeCell ref="B23:B24"/>
    <mergeCell ref="C23:C24"/>
    <mergeCell ref="B5:B6"/>
    <mergeCell ref="C5:C6"/>
    <mergeCell ref="K23:K24"/>
    <mergeCell ref="L23:L24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28" zoomScale="93" zoomScaleNormal="93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135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15</v>
      </c>
      <c r="C4" s="91" t="s">
        <v>51</v>
      </c>
      <c r="D4" s="115"/>
      <c r="E4" s="90" t="s">
        <v>1</v>
      </c>
      <c r="F4" s="113">
        <f>C15</f>
        <v>0.67142857142857149</v>
      </c>
      <c r="G4" s="113"/>
      <c r="H4" s="113"/>
      <c r="I4" s="113"/>
      <c r="K4" s="116" t="s">
        <v>19</v>
      </c>
      <c r="L4" s="91" t="s">
        <v>51</v>
      </c>
      <c r="M4" s="115"/>
      <c r="N4" s="90" t="s">
        <v>1</v>
      </c>
      <c r="O4" s="113">
        <f>L15</f>
        <v>17.928571428571427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0.53763149000743904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1.2671678206592396</v>
      </c>
    </row>
    <row r="6" spans="2:15" ht="13.5" thickBot="1" x14ac:dyDescent="0.25">
      <c r="B6" s="181"/>
      <c r="C6" s="201"/>
      <c r="D6" s="105"/>
      <c r="E6" s="87" t="s">
        <v>3</v>
      </c>
      <c r="F6" s="113">
        <f>C17</f>
        <v>0.39827566293265321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0.93871380899396528</v>
      </c>
    </row>
    <row r="7" spans="2:15" x14ac:dyDescent="0.2">
      <c r="B7" s="77">
        <v>4</v>
      </c>
      <c r="C7" s="104">
        <v>1.5</v>
      </c>
      <c r="D7" s="109"/>
      <c r="E7" s="87" t="s">
        <v>10</v>
      </c>
      <c r="F7" s="108">
        <f>MAX(C7:C13)</f>
        <v>1.5</v>
      </c>
      <c r="G7" s="108"/>
      <c r="H7" s="108"/>
      <c r="I7" s="108"/>
      <c r="K7" s="77">
        <v>4</v>
      </c>
      <c r="L7" s="112">
        <v>17.399999999999999</v>
      </c>
      <c r="M7" s="109"/>
      <c r="N7" s="87" t="s">
        <v>10</v>
      </c>
      <c r="O7" s="108">
        <f>MAX(L7:L13)</f>
        <v>19.3</v>
      </c>
    </row>
    <row r="8" spans="2:15" x14ac:dyDescent="0.2">
      <c r="B8" s="77">
        <v>5</v>
      </c>
      <c r="C8" s="103">
        <v>1.4</v>
      </c>
      <c r="D8" s="109"/>
      <c r="E8" s="87" t="s">
        <v>11</v>
      </c>
      <c r="F8" s="108">
        <f>MIN(C7:C13)</f>
        <v>0.2</v>
      </c>
      <c r="G8" s="108"/>
      <c r="H8" s="108"/>
      <c r="I8" s="108"/>
      <c r="K8" s="77">
        <v>5</v>
      </c>
      <c r="L8" s="110">
        <v>18.8</v>
      </c>
      <c r="M8" s="109"/>
      <c r="N8" s="87" t="s">
        <v>11</v>
      </c>
      <c r="O8" s="108">
        <f>MIN(L7:L13)</f>
        <v>15.6</v>
      </c>
    </row>
    <row r="9" spans="2:15" ht="13.5" thickBot="1" x14ac:dyDescent="0.25">
      <c r="B9" s="77">
        <v>7</v>
      </c>
      <c r="C9" s="103">
        <v>0.2</v>
      </c>
      <c r="D9" s="109"/>
      <c r="E9" s="89" t="s">
        <v>12</v>
      </c>
      <c r="F9" s="111">
        <f>F7-F8</f>
        <v>1.3</v>
      </c>
      <c r="G9" s="108"/>
      <c r="H9" s="108"/>
      <c r="I9" s="108"/>
      <c r="K9" s="77">
        <v>7</v>
      </c>
      <c r="L9" s="110">
        <v>18.8</v>
      </c>
      <c r="M9" s="109"/>
      <c r="N9" s="89" t="s">
        <v>12</v>
      </c>
      <c r="O9" s="111">
        <f>O7-O8</f>
        <v>3.7000000000000011</v>
      </c>
    </row>
    <row r="10" spans="2:15" x14ac:dyDescent="0.2">
      <c r="B10" s="77">
        <v>14</v>
      </c>
      <c r="C10" s="103">
        <v>0.4</v>
      </c>
      <c r="D10" s="109"/>
      <c r="E10" s="87"/>
      <c r="F10" s="108"/>
      <c r="G10" s="108"/>
      <c r="H10" s="108"/>
      <c r="I10" s="108"/>
      <c r="K10" s="77">
        <v>14</v>
      </c>
      <c r="L10" s="110">
        <v>18.3</v>
      </c>
      <c r="M10" s="109"/>
      <c r="N10" s="87"/>
      <c r="O10" s="108"/>
    </row>
    <row r="11" spans="2:15" x14ac:dyDescent="0.2">
      <c r="B11" s="77">
        <v>15</v>
      </c>
      <c r="C11" s="103">
        <v>0.4</v>
      </c>
      <c r="D11" s="109"/>
      <c r="E11" s="87"/>
      <c r="F11" s="108"/>
      <c r="G11" s="108"/>
      <c r="H11" s="108"/>
      <c r="I11" s="108"/>
      <c r="K11" s="77">
        <v>15</v>
      </c>
      <c r="L11" s="110">
        <v>17.3</v>
      </c>
      <c r="M11" s="109"/>
      <c r="N11" s="87"/>
      <c r="O11" s="108"/>
    </row>
    <row r="12" spans="2:15" x14ac:dyDescent="0.2">
      <c r="B12" s="77">
        <v>22</v>
      </c>
      <c r="C12" s="103">
        <v>0.4</v>
      </c>
      <c r="D12" s="109"/>
      <c r="E12" s="87"/>
      <c r="F12" s="108"/>
      <c r="G12" s="108"/>
      <c r="H12" s="108"/>
      <c r="I12" s="108"/>
      <c r="K12" s="77">
        <v>22</v>
      </c>
      <c r="L12" s="110">
        <v>19.3</v>
      </c>
      <c r="M12" s="109"/>
      <c r="N12" s="87"/>
      <c r="O12" s="108"/>
    </row>
    <row r="13" spans="2:15" ht="13.5" thickBot="1" x14ac:dyDescent="0.25">
      <c r="B13" s="77">
        <v>29</v>
      </c>
      <c r="C13" s="103">
        <v>0.4</v>
      </c>
      <c r="D13" s="109"/>
      <c r="E13" s="87"/>
      <c r="F13" s="108"/>
      <c r="G13" s="108"/>
      <c r="H13" s="108"/>
      <c r="I13" s="108"/>
      <c r="K13" s="77">
        <v>29</v>
      </c>
      <c r="L13" s="110">
        <v>15.6</v>
      </c>
      <c r="M13" s="109"/>
      <c r="N13" s="87"/>
      <c r="O13" s="108"/>
    </row>
    <row r="14" spans="2:15" ht="13.5" thickBot="1" x14ac:dyDescent="0.25">
      <c r="B14" s="75" t="s">
        <v>0</v>
      </c>
      <c r="C14" s="107">
        <f>COUNTIF(C7:C13,"&gt;0")</f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0.67142857142857149</v>
      </c>
      <c r="D15" s="102"/>
      <c r="K15" s="73" t="s">
        <v>1</v>
      </c>
      <c r="L15" s="104">
        <f>AVERAGE(L7:L13)</f>
        <v>17.928571428571427</v>
      </c>
      <c r="M15" s="102"/>
    </row>
    <row r="16" spans="2:15" x14ac:dyDescent="0.2">
      <c r="B16" s="71" t="s">
        <v>2</v>
      </c>
      <c r="C16" s="103">
        <f>STDEV(C7:C13)</f>
        <v>0.53763149000743904</v>
      </c>
      <c r="D16" s="102"/>
      <c r="K16" s="71" t="s">
        <v>2</v>
      </c>
      <c r="L16" s="103">
        <f>STDEV(L7:L13)</f>
        <v>1.2671678206592396</v>
      </c>
      <c r="M16" s="102"/>
    </row>
    <row r="17" spans="2:15" ht="13.5" thickBot="1" x14ac:dyDescent="0.25">
      <c r="B17" s="69" t="s">
        <v>3</v>
      </c>
      <c r="C17" s="101">
        <f>CONFIDENCE(0.05,C16,C14)</f>
        <v>0.39827566293265321</v>
      </c>
      <c r="D17" s="99"/>
      <c r="K17" s="69" t="s">
        <v>3</v>
      </c>
      <c r="L17" s="100">
        <f>CONFIDENCE(0.05,L16,L14)</f>
        <v>0.93871380899396528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236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15</v>
      </c>
      <c r="C22" s="91" t="s">
        <v>180</v>
      </c>
      <c r="D22" s="115"/>
      <c r="E22" s="90" t="s">
        <v>1</v>
      </c>
      <c r="F22" s="113">
        <f>C32</f>
        <v>0.43333333333333335</v>
      </c>
      <c r="G22" s="113"/>
      <c r="H22" s="113"/>
      <c r="I22" s="113"/>
      <c r="K22" s="116" t="s">
        <v>19</v>
      </c>
      <c r="L22" s="91" t="s">
        <v>180</v>
      </c>
      <c r="M22" s="115"/>
      <c r="N22" s="90" t="s">
        <v>1</v>
      </c>
      <c r="O22" s="113">
        <f>L32</f>
        <v>15.533333333333333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5.1639777949432392E-2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0.8617811013631399</v>
      </c>
    </row>
    <row r="24" spans="2:15" ht="13.5" thickBot="1" x14ac:dyDescent="0.25">
      <c r="B24" s="181"/>
      <c r="C24" s="201"/>
      <c r="D24" s="105"/>
      <c r="E24" s="87" t="s">
        <v>3</v>
      </c>
      <c r="F24" s="113">
        <f>C34</f>
        <v>4.1319668820304231E-2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0.68955582533277282</v>
      </c>
    </row>
    <row r="25" spans="2:15" x14ac:dyDescent="0.2">
      <c r="B25" s="77">
        <v>5</v>
      </c>
      <c r="C25" s="103">
        <v>0.4</v>
      </c>
      <c r="D25" s="109"/>
      <c r="E25" s="87" t="s">
        <v>10</v>
      </c>
      <c r="F25" s="108">
        <f>MAX(C25:C30)</f>
        <v>0.5</v>
      </c>
      <c r="G25" s="108"/>
      <c r="H25" s="108"/>
      <c r="I25" s="108"/>
      <c r="K25" s="77">
        <v>5</v>
      </c>
      <c r="L25" s="110">
        <v>15.5</v>
      </c>
      <c r="M25" s="109"/>
      <c r="N25" s="87" t="s">
        <v>10</v>
      </c>
      <c r="O25" s="108">
        <f>MAX(L25:L30)</f>
        <v>16.399999999999999</v>
      </c>
    </row>
    <row r="26" spans="2:15" x14ac:dyDescent="0.2">
      <c r="B26" s="77">
        <v>8</v>
      </c>
      <c r="C26" s="103">
        <v>0.4</v>
      </c>
      <c r="D26" s="109"/>
      <c r="E26" s="87" t="s">
        <v>11</v>
      </c>
      <c r="F26" s="108">
        <f>MIN(C25:C30)</f>
        <v>0.4</v>
      </c>
      <c r="G26" s="108"/>
      <c r="H26" s="108"/>
      <c r="I26" s="108"/>
      <c r="K26" s="77">
        <v>8</v>
      </c>
      <c r="L26" s="110">
        <v>16</v>
      </c>
      <c r="M26" s="109"/>
      <c r="N26" s="87" t="s">
        <v>11</v>
      </c>
      <c r="O26" s="108">
        <f>MIN(L25:L30)</f>
        <v>14.4</v>
      </c>
    </row>
    <row r="27" spans="2:15" ht="13.5" thickBot="1" x14ac:dyDescent="0.25">
      <c r="B27" s="77">
        <v>12</v>
      </c>
      <c r="C27" s="103">
        <v>0.4</v>
      </c>
      <c r="D27" s="109"/>
      <c r="E27" s="89" t="s">
        <v>12</v>
      </c>
      <c r="F27" s="111">
        <f>F25-F26</f>
        <v>9.9999999999999978E-2</v>
      </c>
      <c r="G27" s="108"/>
      <c r="H27" s="108"/>
      <c r="I27" s="108"/>
      <c r="K27" s="77">
        <v>12</v>
      </c>
      <c r="L27" s="110">
        <v>14.6</v>
      </c>
      <c r="M27" s="109"/>
      <c r="N27" s="89" t="s">
        <v>12</v>
      </c>
      <c r="O27" s="111">
        <f>O25-O26</f>
        <v>1.9999999999999982</v>
      </c>
    </row>
    <row r="28" spans="2:15" x14ac:dyDescent="0.2">
      <c r="B28" s="77">
        <v>15</v>
      </c>
      <c r="C28" s="103">
        <v>0.5</v>
      </c>
      <c r="D28" s="109"/>
      <c r="E28" s="87"/>
      <c r="F28" s="108"/>
      <c r="G28" s="108"/>
      <c r="H28" s="108"/>
      <c r="I28" s="108"/>
      <c r="K28" s="77">
        <v>15</v>
      </c>
      <c r="L28" s="110">
        <v>14.4</v>
      </c>
      <c r="M28" s="109"/>
      <c r="N28" s="87"/>
      <c r="O28" s="108"/>
    </row>
    <row r="29" spans="2:15" x14ac:dyDescent="0.2">
      <c r="B29" s="77">
        <v>18</v>
      </c>
      <c r="C29" s="103">
        <v>0.4</v>
      </c>
      <c r="D29" s="109"/>
      <c r="E29" s="87"/>
      <c r="F29" s="108"/>
      <c r="G29" s="108"/>
      <c r="H29" s="108"/>
      <c r="I29" s="108"/>
      <c r="K29" s="77">
        <v>18</v>
      </c>
      <c r="L29" s="110">
        <v>16.399999999999999</v>
      </c>
      <c r="M29" s="109"/>
      <c r="N29" s="87"/>
      <c r="O29" s="108"/>
    </row>
    <row r="30" spans="2:15" ht="13.5" thickBot="1" x14ac:dyDescent="0.25">
      <c r="B30" s="77">
        <v>24</v>
      </c>
      <c r="C30" s="103">
        <v>0.5</v>
      </c>
      <c r="D30" s="109"/>
      <c r="E30" s="87"/>
      <c r="F30" s="108"/>
      <c r="G30" s="108"/>
      <c r="H30" s="108"/>
      <c r="I30" s="108"/>
      <c r="K30" s="77">
        <v>24</v>
      </c>
      <c r="L30" s="110">
        <v>16.3</v>
      </c>
      <c r="M30" s="109"/>
      <c r="N30" s="87"/>
      <c r="O30" s="108"/>
    </row>
    <row r="31" spans="2:15" ht="13.5" thickBot="1" x14ac:dyDescent="0.25">
      <c r="B31" s="75" t="s">
        <v>0</v>
      </c>
      <c r="C31" s="107">
        <f>COUNTIF(C25:C30,"&gt;0")</f>
        <v>6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0.43333333333333335</v>
      </c>
      <c r="D32" s="102"/>
      <c r="K32" s="73" t="s">
        <v>1</v>
      </c>
      <c r="L32" s="104">
        <f>AVERAGE(L25:L30)</f>
        <v>15.533333333333333</v>
      </c>
      <c r="M32" s="102"/>
    </row>
    <row r="33" spans="2:15" x14ac:dyDescent="0.2">
      <c r="B33" s="71" t="s">
        <v>2</v>
      </c>
      <c r="C33" s="103">
        <f>STDEV(C25:C30)</f>
        <v>5.1639777949432392E-2</v>
      </c>
      <c r="D33" s="102"/>
      <c r="K33" s="71" t="s">
        <v>2</v>
      </c>
      <c r="L33" s="103">
        <f>STDEV(L25:L30)</f>
        <v>0.8617811013631399</v>
      </c>
      <c r="M33" s="102"/>
    </row>
    <row r="34" spans="2:15" ht="13.5" thickBot="1" x14ac:dyDescent="0.25">
      <c r="B34" s="69" t="s">
        <v>3</v>
      </c>
      <c r="C34" s="101">
        <f>CONFIDENCE(0.05,C33,C31)</f>
        <v>4.1319668820304231E-2</v>
      </c>
      <c r="D34" s="99"/>
      <c r="K34" s="69" t="s">
        <v>3</v>
      </c>
      <c r="L34" s="100">
        <f>CONFIDENCE(0.05,L33,L31)</f>
        <v>0.68955582533277282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235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15</v>
      </c>
      <c r="C39" s="91" t="s">
        <v>179</v>
      </c>
      <c r="D39" s="115"/>
      <c r="E39" s="90" t="s">
        <v>1</v>
      </c>
      <c r="F39" s="113">
        <f>C51</f>
        <v>0.51249999999999996</v>
      </c>
      <c r="G39" s="113"/>
      <c r="H39" s="113"/>
      <c r="I39" s="113"/>
      <c r="K39" s="116" t="s">
        <v>19</v>
      </c>
      <c r="L39" s="91" t="s">
        <v>179</v>
      </c>
      <c r="M39" s="115"/>
      <c r="N39" s="90" t="s">
        <v>1</v>
      </c>
      <c r="O39" s="113">
        <f>L51</f>
        <v>15.325000000000001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3.5355339059327369E-2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0.97943132188311921</v>
      </c>
    </row>
    <row r="41" spans="2:15" ht="13.5" thickBot="1" x14ac:dyDescent="0.25">
      <c r="B41" s="181"/>
      <c r="C41" s="201"/>
      <c r="D41" s="105"/>
      <c r="E41" s="87" t="s">
        <v>3</v>
      </c>
      <c r="F41" s="113">
        <f>C53</f>
        <v>2.4499549806750665E-2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0.67869880734283738</v>
      </c>
    </row>
    <row r="42" spans="2:15" x14ac:dyDescent="0.2">
      <c r="B42" s="77">
        <v>8</v>
      </c>
      <c r="C42" s="103">
        <v>0.5</v>
      </c>
      <c r="D42" s="109"/>
      <c r="E42" s="87" t="s">
        <v>10</v>
      </c>
      <c r="F42" s="108">
        <f>MAX(C42:C49)</f>
        <v>0.6</v>
      </c>
      <c r="G42" s="108"/>
      <c r="H42" s="108"/>
      <c r="I42" s="108"/>
      <c r="K42" s="77">
        <v>8</v>
      </c>
      <c r="L42" s="110">
        <v>14.7</v>
      </c>
      <c r="M42" s="109"/>
      <c r="N42" s="87" t="s">
        <v>10</v>
      </c>
      <c r="O42" s="108">
        <f>MAX(L42:L49)</f>
        <v>16.5</v>
      </c>
    </row>
    <row r="43" spans="2:15" x14ac:dyDescent="0.2">
      <c r="B43" s="77">
        <v>15</v>
      </c>
      <c r="C43" s="103">
        <v>0.5</v>
      </c>
      <c r="D43" s="109"/>
      <c r="E43" s="87" t="s">
        <v>11</v>
      </c>
      <c r="F43" s="108">
        <f>MIN(C42:C49)</f>
        <v>0.5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13.5</v>
      </c>
    </row>
    <row r="44" spans="2:15" ht="13.5" thickBot="1" x14ac:dyDescent="0.25">
      <c r="B44" s="77">
        <v>16</v>
      </c>
      <c r="C44" s="103">
        <v>0.5</v>
      </c>
      <c r="D44" s="109"/>
      <c r="E44" s="89" t="s">
        <v>12</v>
      </c>
      <c r="F44" s="111">
        <f>F42-F43</f>
        <v>9.9999999999999978E-2</v>
      </c>
      <c r="G44" s="108"/>
      <c r="H44" s="108"/>
      <c r="I44" s="108"/>
      <c r="K44" s="77">
        <v>16</v>
      </c>
      <c r="L44" s="110">
        <v>14.8</v>
      </c>
      <c r="M44" s="109"/>
      <c r="N44" s="89" t="s">
        <v>12</v>
      </c>
      <c r="O44" s="111">
        <f>O42-O43</f>
        <v>3</v>
      </c>
    </row>
    <row r="45" spans="2:15" x14ac:dyDescent="0.2">
      <c r="B45" s="77">
        <v>19</v>
      </c>
      <c r="C45" s="103">
        <v>0.5</v>
      </c>
      <c r="D45" s="109"/>
      <c r="E45" s="87"/>
      <c r="F45" s="108"/>
      <c r="G45" s="108"/>
      <c r="H45" s="108"/>
      <c r="I45" s="108"/>
      <c r="K45" s="77">
        <v>19</v>
      </c>
      <c r="L45" s="110">
        <v>15.9</v>
      </c>
      <c r="M45" s="109"/>
      <c r="N45" s="87"/>
      <c r="O45" s="108"/>
    </row>
    <row r="46" spans="2:15" x14ac:dyDescent="0.2">
      <c r="B46" s="77">
        <v>20</v>
      </c>
      <c r="C46" s="103">
        <v>0.5</v>
      </c>
      <c r="D46" s="109"/>
      <c r="E46" s="87"/>
      <c r="F46" s="108"/>
      <c r="G46" s="108"/>
      <c r="H46" s="108"/>
      <c r="I46" s="108"/>
      <c r="K46" s="77">
        <v>20</v>
      </c>
      <c r="L46" s="110">
        <v>15.8</v>
      </c>
      <c r="M46" s="109"/>
      <c r="N46" s="87"/>
      <c r="O46" s="108"/>
    </row>
    <row r="47" spans="2:15" x14ac:dyDescent="0.2">
      <c r="B47" s="77">
        <v>22</v>
      </c>
      <c r="C47" s="103">
        <v>0.5</v>
      </c>
      <c r="D47" s="109"/>
      <c r="E47" s="87"/>
      <c r="F47" s="108"/>
      <c r="G47" s="108"/>
      <c r="H47" s="108"/>
      <c r="I47" s="108"/>
      <c r="K47" s="77">
        <v>22</v>
      </c>
      <c r="L47" s="110">
        <v>16.5</v>
      </c>
      <c r="M47" s="109"/>
      <c r="N47" s="87"/>
      <c r="O47" s="108"/>
    </row>
    <row r="48" spans="2:15" x14ac:dyDescent="0.2">
      <c r="B48" s="77">
        <v>26</v>
      </c>
      <c r="C48" s="103">
        <v>0.6</v>
      </c>
      <c r="D48" s="109"/>
      <c r="E48" s="87"/>
      <c r="F48" s="108"/>
      <c r="G48" s="108"/>
      <c r="H48" s="108"/>
      <c r="I48" s="108"/>
      <c r="K48" s="77">
        <v>26</v>
      </c>
      <c r="L48" s="110">
        <v>13.5</v>
      </c>
      <c r="M48" s="109"/>
      <c r="N48" s="87"/>
      <c r="O48" s="108"/>
    </row>
    <row r="49" spans="2:15" ht="13.5" thickBot="1" x14ac:dyDescent="0.25">
      <c r="B49" s="77">
        <v>28</v>
      </c>
      <c r="C49" s="103">
        <v>0.5</v>
      </c>
      <c r="D49" s="109"/>
      <c r="E49" s="87"/>
      <c r="F49" s="108"/>
      <c r="G49" s="108"/>
      <c r="H49" s="108"/>
      <c r="I49" s="108"/>
      <c r="K49" s="77">
        <v>28</v>
      </c>
      <c r="L49" s="110">
        <v>15.2</v>
      </c>
      <c r="M49" s="109"/>
      <c r="N49" s="87"/>
      <c r="O49" s="108"/>
    </row>
    <row r="50" spans="2:15" ht="13.5" thickBot="1" x14ac:dyDescent="0.25">
      <c r="B50" s="75" t="s">
        <v>0</v>
      </c>
      <c r="C50" s="107">
        <f>COUNTIF(C42:C49,"&gt;0")</f>
        <v>8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0.51249999999999996</v>
      </c>
      <c r="D51" s="102"/>
      <c r="K51" s="73" t="s">
        <v>1</v>
      </c>
      <c r="L51" s="104">
        <f>AVERAGE(L42:L49)</f>
        <v>15.325000000000001</v>
      </c>
      <c r="M51" s="102"/>
    </row>
    <row r="52" spans="2:15" x14ac:dyDescent="0.2">
      <c r="B52" s="71" t="s">
        <v>2</v>
      </c>
      <c r="C52" s="103">
        <f>STDEV(C42:C49)</f>
        <v>3.5355339059327369E-2</v>
      </c>
      <c r="D52" s="102"/>
      <c r="K52" s="71" t="s">
        <v>2</v>
      </c>
      <c r="L52" s="103">
        <f>STDEV(L42:L49)</f>
        <v>0.97943132188311921</v>
      </c>
      <c r="M52" s="102"/>
    </row>
    <row r="53" spans="2:15" ht="13.5" thickBot="1" x14ac:dyDescent="0.25">
      <c r="B53" s="69" t="s">
        <v>3</v>
      </c>
      <c r="C53" s="101">
        <f>CONFIDENCE(0.05,C52,C50)</f>
        <v>2.4499549806750665E-2</v>
      </c>
      <c r="D53" s="99"/>
      <c r="K53" s="69" t="s">
        <v>3</v>
      </c>
      <c r="L53" s="100">
        <f>CONFIDENCE(0.05,L52,L50)</f>
        <v>0.67869880734283738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234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15</v>
      </c>
      <c r="C58" s="91" t="s">
        <v>178</v>
      </c>
      <c r="D58" s="115"/>
      <c r="E58" s="90" t="s">
        <v>1</v>
      </c>
      <c r="F58" s="113">
        <f>C70</f>
        <v>1.8249999999999997</v>
      </c>
      <c r="G58" s="113"/>
      <c r="H58" s="113"/>
      <c r="I58" s="113"/>
      <c r="K58" s="116" t="s">
        <v>19</v>
      </c>
      <c r="L58" s="91" t="s">
        <v>178</v>
      </c>
      <c r="M58" s="115"/>
      <c r="N58" s="90" t="s">
        <v>1</v>
      </c>
      <c r="O58" s="113">
        <f>L70</f>
        <v>19.25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0.51199888392735615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1.6256866681058633</v>
      </c>
    </row>
    <row r="60" spans="2:15" ht="13.5" thickBot="1" x14ac:dyDescent="0.25">
      <c r="B60" s="181"/>
      <c r="C60" s="201"/>
      <c r="D60" s="105"/>
      <c r="E60" s="87" t="s">
        <v>3</v>
      </c>
      <c r="F60" s="113">
        <f>C72</f>
        <v>0.35479060564884474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1.1265226852611003</v>
      </c>
    </row>
    <row r="61" spans="2:15" x14ac:dyDescent="0.2">
      <c r="B61" s="77">
        <v>6</v>
      </c>
      <c r="C61" s="103">
        <v>0.9</v>
      </c>
      <c r="D61" s="109"/>
      <c r="E61" s="87" t="s">
        <v>10</v>
      </c>
      <c r="F61" s="108">
        <f>MAX(C61:C68)</f>
        <v>2.1</v>
      </c>
      <c r="G61" s="108"/>
      <c r="H61" s="108"/>
      <c r="I61" s="108"/>
      <c r="K61" s="77">
        <v>6</v>
      </c>
      <c r="L61" s="110">
        <v>15.9</v>
      </c>
      <c r="M61" s="109"/>
      <c r="N61" s="87" t="s">
        <v>10</v>
      </c>
      <c r="O61" s="108">
        <f>MAX(L61:L68)</f>
        <v>21.3</v>
      </c>
    </row>
    <row r="62" spans="2:15" x14ac:dyDescent="0.2">
      <c r="B62" s="77">
        <v>19</v>
      </c>
      <c r="C62" s="103">
        <v>1.1000000000000001</v>
      </c>
      <c r="D62" s="109"/>
      <c r="E62" s="87" t="s">
        <v>11</v>
      </c>
      <c r="F62" s="108">
        <f>MIN(C61:C68)</f>
        <v>0.9</v>
      </c>
      <c r="G62" s="108"/>
      <c r="H62" s="108"/>
      <c r="I62" s="108"/>
      <c r="K62" s="77">
        <v>19</v>
      </c>
      <c r="L62" s="110">
        <v>18.8</v>
      </c>
      <c r="M62" s="109"/>
      <c r="N62" s="87" t="s">
        <v>11</v>
      </c>
      <c r="O62" s="108">
        <f>MIN(L61:L68)</f>
        <v>15.9</v>
      </c>
    </row>
    <row r="63" spans="2:15" ht="13.5" thickBot="1" x14ac:dyDescent="0.25">
      <c r="B63" s="77">
        <v>21</v>
      </c>
      <c r="C63" s="103">
        <v>2.1</v>
      </c>
      <c r="D63" s="109"/>
      <c r="E63" s="89" t="s">
        <v>12</v>
      </c>
      <c r="F63" s="111">
        <f>F61-F62</f>
        <v>1.2000000000000002</v>
      </c>
      <c r="G63" s="108"/>
      <c r="H63" s="108"/>
      <c r="I63" s="108"/>
      <c r="K63" s="77">
        <v>21</v>
      </c>
      <c r="L63" s="110">
        <v>19.8</v>
      </c>
      <c r="M63" s="109"/>
      <c r="N63" s="89" t="s">
        <v>12</v>
      </c>
      <c r="O63" s="111">
        <f>O61-O62</f>
        <v>5.4</v>
      </c>
    </row>
    <row r="64" spans="2:15" x14ac:dyDescent="0.2">
      <c r="B64" s="77">
        <v>22</v>
      </c>
      <c r="C64" s="103">
        <v>2.1</v>
      </c>
      <c r="D64" s="109"/>
      <c r="E64" s="87"/>
      <c r="F64" s="108"/>
      <c r="G64" s="108"/>
      <c r="H64" s="108"/>
      <c r="I64" s="108"/>
      <c r="K64" s="77">
        <v>22</v>
      </c>
      <c r="L64" s="110">
        <v>19.2</v>
      </c>
      <c r="M64" s="109"/>
      <c r="N64" s="87"/>
      <c r="O64" s="108"/>
    </row>
    <row r="65" spans="2:15" x14ac:dyDescent="0.2">
      <c r="B65" s="77">
        <v>23</v>
      </c>
      <c r="C65" s="103">
        <v>2.1</v>
      </c>
      <c r="D65" s="109"/>
      <c r="E65" s="87"/>
      <c r="F65" s="108"/>
      <c r="G65" s="108"/>
      <c r="H65" s="108"/>
      <c r="I65" s="108"/>
      <c r="K65" s="77">
        <v>23</v>
      </c>
      <c r="L65" s="110">
        <v>21.3</v>
      </c>
      <c r="M65" s="109"/>
      <c r="N65" s="87"/>
      <c r="O65" s="108"/>
    </row>
    <row r="66" spans="2:15" x14ac:dyDescent="0.2">
      <c r="B66" s="77">
        <v>26</v>
      </c>
      <c r="C66" s="103">
        <v>2.1</v>
      </c>
      <c r="D66" s="109"/>
      <c r="E66" s="87"/>
      <c r="F66" s="108"/>
      <c r="G66" s="108"/>
      <c r="H66" s="108"/>
      <c r="I66" s="108"/>
      <c r="K66" s="77">
        <v>26</v>
      </c>
      <c r="L66" s="110">
        <v>20.3</v>
      </c>
      <c r="M66" s="109"/>
      <c r="N66" s="87"/>
      <c r="O66" s="108"/>
    </row>
    <row r="67" spans="2:15" x14ac:dyDescent="0.2">
      <c r="B67" s="77">
        <v>27</v>
      </c>
      <c r="C67" s="103">
        <v>2.1</v>
      </c>
      <c r="D67" s="109"/>
      <c r="E67" s="87"/>
      <c r="F67" s="108"/>
      <c r="G67" s="108"/>
      <c r="H67" s="108"/>
      <c r="I67" s="108"/>
      <c r="K67" s="77">
        <v>27</v>
      </c>
      <c r="L67" s="110">
        <v>20.2</v>
      </c>
      <c r="M67" s="109"/>
      <c r="N67" s="87"/>
      <c r="O67" s="108"/>
    </row>
    <row r="68" spans="2:15" ht="13.5" thickBot="1" x14ac:dyDescent="0.25">
      <c r="B68" s="77">
        <v>28</v>
      </c>
      <c r="C68" s="103">
        <v>2.1</v>
      </c>
      <c r="D68" s="109"/>
      <c r="E68" s="87"/>
      <c r="F68" s="108"/>
      <c r="G68" s="108"/>
      <c r="H68" s="108"/>
      <c r="I68" s="108"/>
      <c r="K68" s="77">
        <v>28</v>
      </c>
      <c r="L68" s="110">
        <v>18.5</v>
      </c>
      <c r="M68" s="109"/>
      <c r="N68" s="87"/>
      <c r="O68" s="108"/>
    </row>
    <row r="69" spans="2:15" ht="13.5" thickBot="1" x14ac:dyDescent="0.25">
      <c r="B69" s="75" t="s">
        <v>0</v>
      </c>
      <c r="C69" s="107">
        <f>COUNTIF(C61:C68,"&gt;0")</f>
        <v>8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1.8249999999999997</v>
      </c>
      <c r="D70" s="102"/>
      <c r="K70" s="73" t="s">
        <v>1</v>
      </c>
      <c r="L70" s="104">
        <f>AVERAGE(L61:L68)</f>
        <v>19.25</v>
      </c>
      <c r="M70" s="102"/>
    </row>
    <row r="71" spans="2:15" x14ac:dyDescent="0.2">
      <c r="B71" s="71" t="s">
        <v>2</v>
      </c>
      <c r="C71" s="103">
        <f>STDEV(C61:C68)</f>
        <v>0.51199888392735615</v>
      </c>
      <c r="D71" s="102"/>
      <c r="K71" s="71" t="s">
        <v>2</v>
      </c>
      <c r="L71" s="103">
        <f>STDEV(L61:L68)</f>
        <v>1.6256866681058633</v>
      </c>
      <c r="M71" s="102"/>
    </row>
    <row r="72" spans="2:15" ht="13.5" thickBot="1" x14ac:dyDescent="0.25">
      <c r="B72" s="69" t="s">
        <v>3</v>
      </c>
      <c r="C72" s="101">
        <f>CONFIDENCE(0.05,C71,C69)</f>
        <v>0.35479060564884474</v>
      </c>
      <c r="D72" s="99"/>
      <c r="K72" s="69" t="s">
        <v>3</v>
      </c>
      <c r="L72" s="100">
        <f>CONFIDENCE(0.05,L71,L69)</f>
        <v>1.1265226852611003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233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15</v>
      </c>
      <c r="C77" s="91" t="s">
        <v>177</v>
      </c>
      <c r="D77" s="115"/>
      <c r="E77" s="90" t="s">
        <v>1</v>
      </c>
      <c r="F77" s="113">
        <f>C95</f>
        <v>2.121428571428571</v>
      </c>
      <c r="G77" s="113"/>
      <c r="H77" s="113"/>
      <c r="I77" s="113"/>
      <c r="K77" s="116" t="s">
        <v>19</v>
      </c>
      <c r="L77" s="91" t="s">
        <v>177</v>
      </c>
      <c r="M77" s="115"/>
      <c r="N77" s="90" t="s">
        <v>1</v>
      </c>
      <c r="O77" s="113">
        <f>L95</f>
        <v>17.735714285714288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>
        <f>C96</f>
        <v>0.21187286256174931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1.5618564608809617</v>
      </c>
    </row>
    <row r="79" spans="2:15" ht="13.5" thickBot="1" x14ac:dyDescent="0.25">
      <c r="B79" s="181"/>
      <c r="C79" s="201"/>
      <c r="D79" s="105"/>
      <c r="E79" s="87" t="s">
        <v>3</v>
      </c>
      <c r="F79" s="113">
        <f>C97</f>
        <v>0.11098375318657207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0.81813541324456462</v>
      </c>
    </row>
    <row r="80" spans="2:15" x14ac:dyDescent="0.2">
      <c r="B80" s="77">
        <v>3</v>
      </c>
      <c r="C80" s="103">
        <v>2.2000000000000002</v>
      </c>
      <c r="D80" s="109"/>
      <c r="E80" s="87" t="s">
        <v>10</v>
      </c>
      <c r="F80" s="108">
        <f>MAX(C80:C93)</f>
        <v>2.2000000000000002</v>
      </c>
      <c r="G80" s="108"/>
      <c r="H80" s="108"/>
      <c r="I80" s="108"/>
      <c r="K80" s="77">
        <v>3</v>
      </c>
      <c r="L80" s="110">
        <v>17</v>
      </c>
      <c r="M80" s="109"/>
      <c r="N80" s="87" t="s">
        <v>10</v>
      </c>
      <c r="O80" s="108">
        <f>MAX(L80:L93)</f>
        <v>21</v>
      </c>
    </row>
    <row r="81" spans="2:15" x14ac:dyDescent="0.2">
      <c r="B81" s="77">
        <v>4</v>
      </c>
      <c r="C81" s="103">
        <v>1.4</v>
      </c>
      <c r="D81" s="109"/>
      <c r="E81" s="87" t="s">
        <v>11</v>
      </c>
      <c r="F81" s="108">
        <f>MIN(C80:C93)</f>
        <v>1.4</v>
      </c>
      <c r="G81" s="108"/>
      <c r="H81" s="108"/>
      <c r="I81" s="108"/>
      <c r="K81" s="77">
        <v>4</v>
      </c>
      <c r="L81" s="110">
        <v>16.3</v>
      </c>
      <c r="M81" s="109"/>
      <c r="N81" s="87" t="s">
        <v>11</v>
      </c>
      <c r="O81" s="108">
        <f>MIN(L80:L93)</f>
        <v>16</v>
      </c>
    </row>
    <row r="82" spans="2:15" ht="13.5" thickBot="1" x14ac:dyDescent="0.25">
      <c r="B82" s="77">
        <v>5</v>
      </c>
      <c r="C82" s="103">
        <v>2.1</v>
      </c>
      <c r="D82" s="109"/>
      <c r="E82" s="89" t="s">
        <v>12</v>
      </c>
      <c r="F82" s="111">
        <f>F80-F81</f>
        <v>0.80000000000000027</v>
      </c>
      <c r="G82" s="108"/>
      <c r="H82" s="108"/>
      <c r="I82" s="108"/>
      <c r="K82" s="77">
        <v>5</v>
      </c>
      <c r="L82" s="110">
        <v>16.7</v>
      </c>
      <c r="M82" s="109"/>
      <c r="N82" s="89" t="s">
        <v>12</v>
      </c>
      <c r="O82" s="111">
        <f>O80-O81</f>
        <v>5</v>
      </c>
    </row>
    <row r="83" spans="2:15" x14ac:dyDescent="0.2">
      <c r="B83" s="77">
        <v>9</v>
      </c>
      <c r="C83" s="103">
        <v>2.1</v>
      </c>
      <c r="D83" s="109"/>
      <c r="E83" s="87"/>
      <c r="F83" s="108"/>
      <c r="G83" s="108"/>
      <c r="H83" s="108"/>
      <c r="I83" s="108"/>
      <c r="K83" s="77">
        <v>9</v>
      </c>
      <c r="L83" s="110">
        <v>16.600000000000001</v>
      </c>
      <c r="M83" s="109"/>
      <c r="N83" s="87"/>
      <c r="O83" s="108"/>
    </row>
    <row r="84" spans="2:15" x14ac:dyDescent="0.2">
      <c r="B84" s="77">
        <v>10</v>
      </c>
      <c r="C84" s="103">
        <v>2.1</v>
      </c>
      <c r="D84" s="109"/>
      <c r="E84" s="87"/>
      <c r="F84" s="108"/>
      <c r="G84" s="108"/>
      <c r="H84" s="108"/>
      <c r="I84" s="108"/>
      <c r="K84" s="77">
        <v>10</v>
      </c>
      <c r="L84" s="110">
        <v>18.100000000000001</v>
      </c>
      <c r="M84" s="109"/>
      <c r="N84" s="87"/>
      <c r="O84" s="108"/>
    </row>
    <row r="85" spans="2:15" x14ac:dyDescent="0.2">
      <c r="B85" s="77">
        <v>11</v>
      </c>
      <c r="C85" s="103">
        <v>2.2000000000000002</v>
      </c>
      <c r="D85" s="109"/>
      <c r="E85" s="87"/>
      <c r="F85" s="108"/>
      <c r="G85" s="108"/>
      <c r="H85" s="108"/>
      <c r="I85" s="108"/>
      <c r="K85" s="77">
        <v>11</v>
      </c>
      <c r="L85" s="110">
        <v>19.2</v>
      </c>
      <c r="M85" s="109"/>
      <c r="N85" s="87"/>
      <c r="O85" s="108"/>
    </row>
    <row r="86" spans="2:15" x14ac:dyDescent="0.2">
      <c r="B86" s="77">
        <v>12</v>
      </c>
      <c r="C86" s="103">
        <v>2.2000000000000002</v>
      </c>
      <c r="D86" s="109"/>
      <c r="E86" s="87"/>
      <c r="F86" s="108"/>
      <c r="G86" s="108"/>
      <c r="H86" s="108"/>
      <c r="I86" s="108"/>
      <c r="K86" s="77">
        <v>12</v>
      </c>
      <c r="L86" s="110">
        <v>17.2</v>
      </c>
      <c r="M86" s="109"/>
      <c r="N86" s="87"/>
      <c r="O86" s="108"/>
    </row>
    <row r="87" spans="2:15" x14ac:dyDescent="0.2">
      <c r="B87" s="77">
        <v>13</v>
      </c>
      <c r="C87" s="103">
        <v>2.2000000000000002</v>
      </c>
      <c r="D87" s="109"/>
      <c r="E87" s="87"/>
      <c r="F87" s="108"/>
      <c r="G87" s="108"/>
      <c r="H87" s="108"/>
      <c r="I87" s="108"/>
      <c r="K87" s="77">
        <v>13</v>
      </c>
      <c r="L87" s="110">
        <v>17.8</v>
      </c>
      <c r="M87" s="109"/>
      <c r="N87" s="87"/>
      <c r="O87" s="108"/>
    </row>
    <row r="88" spans="2:15" x14ac:dyDescent="0.2">
      <c r="B88" s="77">
        <v>17</v>
      </c>
      <c r="C88" s="103">
        <v>2.2000000000000002</v>
      </c>
      <c r="D88" s="109"/>
      <c r="E88" s="87"/>
      <c r="F88" s="108"/>
      <c r="G88" s="108"/>
      <c r="H88" s="108"/>
      <c r="I88" s="108"/>
      <c r="K88" s="77">
        <v>17</v>
      </c>
      <c r="L88" s="110">
        <v>19.399999999999999</v>
      </c>
      <c r="M88" s="109"/>
      <c r="N88" s="87"/>
      <c r="O88" s="108"/>
    </row>
    <row r="89" spans="2:15" x14ac:dyDescent="0.2">
      <c r="B89" s="77">
        <v>18</v>
      </c>
      <c r="C89" s="103">
        <v>2.2000000000000002</v>
      </c>
      <c r="D89" s="109"/>
      <c r="E89" s="87"/>
      <c r="F89" s="108"/>
      <c r="G89" s="108"/>
      <c r="H89" s="108"/>
      <c r="I89" s="108"/>
      <c r="K89" s="77">
        <v>18</v>
      </c>
      <c r="L89" s="110">
        <v>16.2</v>
      </c>
      <c r="M89" s="109"/>
      <c r="N89" s="87"/>
      <c r="O89" s="108"/>
    </row>
    <row r="90" spans="2:15" x14ac:dyDescent="0.2">
      <c r="B90" s="77">
        <v>19</v>
      </c>
      <c r="C90" s="103">
        <v>2.2000000000000002</v>
      </c>
      <c r="D90" s="109"/>
      <c r="E90" s="87"/>
      <c r="F90" s="108"/>
      <c r="G90" s="108"/>
      <c r="H90" s="108"/>
      <c r="I90" s="108"/>
      <c r="K90" s="77">
        <v>19</v>
      </c>
      <c r="L90" s="110">
        <v>16</v>
      </c>
      <c r="M90" s="109"/>
      <c r="N90" s="87"/>
      <c r="O90" s="108"/>
    </row>
    <row r="91" spans="2:15" x14ac:dyDescent="0.2">
      <c r="B91" s="77">
        <v>20</v>
      </c>
      <c r="C91" s="103">
        <v>2.2000000000000002</v>
      </c>
      <c r="D91" s="109"/>
      <c r="E91" s="87"/>
      <c r="F91" s="108"/>
      <c r="G91" s="108"/>
      <c r="H91" s="108"/>
      <c r="I91" s="108"/>
      <c r="K91" s="77">
        <v>20</v>
      </c>
      <c r="L91" s="110">
        <v>16.899999999999999</v>
      </c>
      <c r="M91" s="109"/>
      <c r="N91" s="87"/>
      <c r="O91" s="108"/>
    </row>
    <row r="92" spans="2:15" x14ac:dyDescent="0.2">
      <c r="B92" s="77">
        <v>23</v>
      </c>
      <c r="C92" s="103">
        <v>2.2000000000000002</v>
      </c>
      <c r="D92" s="109"/>
      <c r="E92" s="87"/>
      <c r="F92" s="108"/>
      <c r="G92" s="108"/>
      <c r="H92" s="108"/>
      <c r="I92" s="108"/>
      <c r="K92" s="77">
        <v>23</v>
      </c>
      <c r="L92" s="110">
        <v>19.899999999999999</v>
      </c>
      <c r="M92" s="109"/>
      <c r="N92" s="87"/>
      <c r="O92" s="108"/>
    </row>
    <row r="93" spans="2:15" ht="13.5" thickBot="1" x14ac:dyDescent="0.25">
      <c r="B93" s="77">
        <v>24</v>
      </c>
      <c r="C93" s="103">
        <v>2.2000000000000002</v>
      </c>
      <c r="D93" s="109"/>
      <c r="E93" s="87"/>
      <c r="F93" s="108"/>
      <c r="G93" s="108"/>
      <c r="H93" s="108"/>
      <c r="I93" s="108"/>
      <c r="K93" s="77">
        <v>24</v>
      </c>
      <c r="L93" s="110">
        <v>21</v>
      </c>
      <c r="M93" s="109"/>
      <c r="N93" s="87"/>
      <c r="O93" s="108"/>
    </row>
    <row r="94" spans="2:15" ht="13.5" thickBot="1" x14ac:dyDescent="0.25">
      <c r="B94" s="75" t="s">
        <v>0</v>
      </c>
      <c r="C94" s="107">
        <f>COUNTIF(C80:C93,"&gt;0")</f>
        <v>14</v>
      </c>
      <c r="D94" s="105"/>
      <c r="K94" s="75" t="s">
        <v>0</v>
      </c>
      <c r="L94" s="106">
        <f>COUNTIF(L80:L93,"&gt;0")</f>
        <v>14</v>
      </c>
      <c r="M94" s="105"/>
    </row>
    <row r="95" spans="2:15" x14ac:dyDescent="0.2">
      <c r="B95" s="73" t="s">
        <v>1</v>
      </c>
      <c r="C95" s="104">
        <f>AVERAGE(C80:C93)</f>
        <v>2.121428571428571</v>
      </c>
      <c r="D95" s="102"/>
      <c r="K95" s="73" t="s">
        <v>1</v>
      </c>
      <c r="L95" s="104">
        <f>AVERAGE(L80:L93)</f>
        <v>17.735714285714288</v>
      </c>
      <c r="M95" s="102"/>
    </row>
    <row r="96" spans="2:15" x14ac:dyDescent="0.2">
      <c r="B96" s="71" t="s">
        <v>2</v>
      </c>
      <c r="C96" s="103">
        <f>STDEV(C80:C93)</f>
        <v>0.21187286256174931</v>
      </c>
      <c r="D96" s="102"/>
      <c r="K96" s="71" t="s">
        <v>2</v>
      </c>
      <c r="L96" s="103">
        <f>STDEV(L80:L93)</f>
        <v>1.5618564608809617</v>
      </c>
      <c r="M96" s="102"/>
    </row>
    <row r="97" spans="2:15" ht="13.5" thickBot="1" x14ac:dyDescent="0.25">
      <c r="B97" s="69" t="s">
        <v>3</v>
      </c>
      <c r="C97" s="101">
        <f>CONFIDENCE(0.05,C96,C94)</f>
        <v>0.11098375318657207</v>
      </c>
      <c r="D97" s="99"/>
      <c r="K97" s="69" t="s">
        <v>3</v>
      </c>
      <c r="L97" s="100">
        <f>CONFIDENCE(0.05,L96,L94)</f>
        <v>0.81813541324456462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232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15</v>
      </c>
      <c r="C102" s="91" t="s">
        <v>176</v>
      </c>
      <c r="D102" s="115"/>
      <c r="E102" s="90" t="s">
        <v>1</v>
      </c>
      <c r="F102" s="113">
        <f>C126</f>
        <v>2.3642857142857139</v>
      </c>
      <c r="G102" s="113"/>
      <c r="H102" s="113"/>
      <c r="I102" s="113"/>
      <c r="K102" s="116" t="s">
        <v>19</v>
      </c>
      <c r="L102" s="91" t="s">
        <v>176</v>
      </c>
      <c r="M102" s="115"/>
      <c r="N102" s="90" t="s">
        <v>1</v>
      </c>
      <c r="O102" s="113">
        <f>L126</f>
        <v>21.31428571428571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>
        <f>C127</f>
        <v>7.4494634366849249E-2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>
        <f>L127</f>
        <v>1.0383842055047632</v>
      </c>
    </row>
    <row r="104" spans="2:15" ht="13.5" thickBot="1" x14ac:dyDescent="0.25">
      <c r="B104" s="181"/>
      <c r="C104" s="201"/>
      <c r="D104" s="105"/>
      <c r="E104" s="87" t="s">
        <v>3</v>
      </c>
      <c r="F104" s="113">
        <f>C128</f>
        <v>3.902195880269823E-2</v>
      </c>
      <c r="G104" s="113"/>
      <c r="H104" s="113"/>
      <c r="I104" s="113"/>
      <c r="K104" s="181"/>
      <c r="L104" s="200"/>
      <c r="M104" s="105"/>
      <c r="N104" s="87" t="s">
        <v>3</v>
      </c>
      <c r="O104" s="113">
        <f>L128</f>
        <v>0.54392891559195378</v>
      </c>
    </row>
    <row r="105" spans="2:15" x14ac:dyDescent="0.2">
      <c r="B105" s="77">
        <v>2</v>
      </c>
      <c r="C105" s="103" t="s">
        <v>221</v>
      </c>
      <c r="D105" s="109"/>
      <c r="E105" s="87" t="s">
        <v>10</v>
      </c>
      <c r="F105" s="108">
        <f>MAX(C105:C124)</f>
        <v>2.5</v>
      </c>
      <c r="G105" s="108"/>
      <c r="H105" s="108"/>
      <c r="I105" s="108"/>
      <c r="K105" s="77">
        <v>2</v>
      </c>
      <c r="L105" s="110" t="s">
        <v>221</v>
      </c>
      <c r="M105" s="109"/>
      <c r="N105" s="87" t="s">
        <v>10</v>
      </c>
      <c r="O105" s="108">
        <f>MAX(L105:L124)</f>
        <v>23.3</v>
      </c>
    </row>
    <row r="106" spans="2:15" x14ac:dyDescent="0.2">
      <c r="B106" s="77">
        <v>3</v>
      </c>
      <c r="C106" s="103">
        <v>2.2999999999999998</v>
      </c>
      <c r="D106" s="109"/>
      <c r="E106" s="87" t="s">
        <v>11</v>
      </c>
      <c r="F106" s="108">
        <f>MIN(C105:C124)</f>
        <v>2.2999999999999998</v>
      </c>
      <c r="G106" s="108"/>
      <c r="H106" s="108"/>
      <c r="I106" s="108"/>
      <c r="K106" s="77">
        <v>3</v>
      </c>
      <c r="L106" s="110">
        <v>19.8</v>
      </c>
      <c r="M106" s="109"/>
      <c r="N106" s="87" t="s">
        <v>11</v>
      </c>
      <c r="O106" s="108">
        <f>MIN(L105:L124)</f>
        <v>19.7</v>
      </c>
    </row>
    <row r="107" spans="2:15" ht="13.5" thickBot="1" x14ac:dyDescent="0.25">
      <c r="B107" s="77">
        <v>4</v>
      </c>
      <c r="C107" s="103" t="s">
        <v>221</v>
      </c>
      <c r="D107" s="109"/>
      <c r="E107" s="89" t="s">
        <v>12</v>
      </c>
      <c r="F107" s="111">
        <f>F105-F106</f>
        <v>0.20000000000000018</v>
      </c>
      <c r="G107" s="108"/>
      <c r="H107" s="108"/>
      <c r="I107" s="108"/>
      <c r="K107" s="77">
        <v>4</v>
      </c>
      <c r="L107" s="110" t="s">
        <v>221</v>
      </c>
      <c r="M107" s="109"/>
      <c r="N107" s="89" t="s">
        <v>12</v>
      </c>
      <c r="O107" s="111">
        <f>O105-O106</f>
        <v>3.6000000000000014</v>
      </c>
    </row>
    <row r="108" spans="2:15" x14ac:dyDescent="0.2">
      <c r="B108" s="77">
        <v>7</v>
      </c>
      <c r="C108" s="103" t="s">
        <v>221</v>
      </c>
      <c r="D108" s="109"/>
      <c r="E108" s="87"/>
      <c r="F108" s="108"/>
      <c r="G108" s="108"/>
      <c r="H108" s="108"/>
      <c r="I108" s="108"/>
      <c r="K108" s="77">
        <v>7</v>
      </c>
      <c r="L108" s="110" t="s">
        <v>221</v>
      </c>
      <c r="M108" s="109"/>
      <c r="N108" s="87"/>
      <c r="O108" s="108"/>
    </row>
    <row r="109" spans="2:15" x14ac:dyDescent="0.2">
      <c r="B109" s="77">
        <v>8</v>
      </c>
      <c r="C109" s="103">
        <v>2.2999999999999998</v>
      </c>
      <c r="D109" s="109"/>
      <c r="E109" s="87"/>
      <c r="F109" s="108"/>
      <c r="G109" s="108"/>
      <c r="H109" s="108"/>
      <c r="I109" s="108"/>
      <c r="K109" s="77">
        <v>8</v>
      </c>
      <c r="L109" s="110">
        <v>21</v>
      </c>
      <c r="M109" s="109"/>
      <c r="N109" s="87"/>
      <c r="O109" s="108"/>
    </row>
    <row r="110" spans="2:15" x14ac:dyDescent="0.2">
      <c r="B110" s="77">
        <v>9</v>
      </c>
      <c r="C110" s="103">
        <v>2.2999999999999998</v>
      </c>
      <c r="D110" s="109"/>
      <c r="E110" s="87"/>
      <c r="F110" s="108"/>
      <c r="G110" s="108"/>
      <c r="H110" s="108"/>
      <c r="I110" s="108"/>
      <c r="K110" s="77">
        <v>9</v>
      </c>
      <c r="L110" s="110">
        <v>20.8</v>
      </c>
      <c r="M110" s="109"/>
      <c r="N110" s="87"/>
      <c r="O110" s="108"/>
    </row>
    <row r="111" spans="2:15" x14ac:dyDescent="0.2">
      <c r="B111" s="77">
        <v>10</v>
      </c>
      <c r="C111" s="103">
        <v>2.2999999999999998</v>
      </c>
      <c r="D111" s="109"/>
      <c r="E111" s="87"/>
      <c r="F111" s="108"/>
      <c r="G111" s="108"/>
      <c r="H111" s="108"/>
      <c r="I111" s="108"/>
      <c r="K111" s="77">
        <v>10</v>
      </c>
      <c r="L111" s="110">
        <v>20.6</v>
      </c>
      <c r="M111" s="109"/>
      <c r="N111" s="87"/>
      <c r="O111" s="108"/>
    </row>
    <row r="112" spans="2:15" x14ac:dyDescent="0.2">
      <c r="B112" s="77">
        <v>11</v>
      </c>
      <c r="C112" s="103">
        <v>2.2999999999999998</v>
      </c>
      <c r="D112" s="109"/>
      <c r="E112" s="87"/>
      <c r="F112" s="108"/>
      <c r="G112" s="108"/>
      <c r="H112" s="108"/>
      <c r="I112" s="108"/>
      <c r="K112" s="77">
        <v>11</v>
      </c>
      <c r="L112" s="110">
        <v>20.7</v>
      </c>
      <c r="M112" s="109"/>
      <c r="N112" s="87"/>
      <c r="O112" s="108"/>
    </row>
    <row r="113" spans="2:15" x14ac:dyDescent="0.2">
      <c r="B113" s="77">
        <v>14</v>
      </c>
      <c r="C113" s="103">
        <v>2.2999999999999998</v>
      </c>
      <c r="D113" s="109"/>
      <c r="E113" s="87"/>
      <c r="F113" s="108"/>
      <c r="G113" s="108"/>
      <c r="H113" s="108"/>
      <c r="I113" s="108"/>
      <c r="K113" s="77">
        <v>14</v>
      </c>
      <c r="L113" s="110">
        <v>21.5</v>
      </c>
      <c r="M113" s="109"/>
      <c r="N113" s="87"/>
      <c r="O113" s="108"/>
    </row>
    <row r="114" spans="2:15" x14ac:dyDescent="0.2">
      <c r="B114" s="77">
        <v>15</v>
      </c>
      <c r="C114" s="103">
        <v>2.2999999999999998</v>
      </c>
      <c r="D114" s="109"/>
      <c r="E114" s="87"/>
      <c r="F114" s="108"/>
      <c r="G114" s="108"/>
      <c r="H114" s="108"/>
      <c r="I114" s="108"/>
      <c r="K114" s="77">
        <v>15</v>
      </c>
      <c r="L114" s="110">
        <v>23.3</v>
      </c>
      <c r="M114" s="109"/>
      <c r="N114" s="87"/>
      <c r="O114" s="108"/>
    </row>
    <row r="115" spans="2:15" x14ac:dyDescent="0.2">
      <c r="B115" s="77">
        <v>16</v>
      </c>
      <c r="C115" s="103">
        <v>2.4</v>
      </c>
      <c r="D115" s="109"/>
      <c r="E115" s="87"/>
      <c r="F115" s="108"/>
      <c r="G115" s="108"/>
      <c r="H115" s="108"/>
      <c r="I115" s="108"/>
      <c r="K115" s="77">
        <v>16</v>
      </c>
      <c r="L115" s="110">
        <v>22.1</v>
      </c>
      <c r="M115" s="109"/>
      <c r="N115" s="87"/>
      <c r="O115" s="108"/>
    </row>
    <row r="116" spans="2:15" x14ac:dyDescent="0.2">
      <c r="B116" s="77">
        <v>17</v>
      </c>
      <c r="C116" s="103">
        <v>2.4</v>
      </c>
      <c r="D116" s="109"/>
      <c r="E116" s="87"/>
      <c r="F116" s="108"/>
      <c r="G116" s="108"/>
      <c r="H116" s="108"/>
      <c r="I116" s="108"/>
      <c r="K116" s="77">
        <v>17</v>
      </c>
      <c r="L116" s="110">
        <v>21.5</v>
      </c>
      <c r="M116" s="109"/>
      <c r="N116" s="87"/>
      <c r="O116" s="108"/>
    </row>
    <row r="117" spans="2:15" x14ac:dyDescent="0.2">
      <c r="B117" s="77">
        <v>18</v>
      </c>
      <c r="C117" s="103">
        <v>2.4</v>
      </c>
      <c r="D117" s="109"/>
      <c r="E117" s="87"/>
      <c r="F117" s="108"/>
      <c r="G117" s="108"/>
      <c r="H117" s="108"/>
      <c r="I117" s="108"/>
      <c r="K117" s="77">
        <v>18</v>
      </c>
      <c r="L117" s="110">
        <v>22</v>
      </c>
      <c r="M117" s="109"/>
      <c r="N117" s="87"/>
      <c r="O117" s="108"/>
    </row>
    <row r="118" spans="2:15" x14ac:dyDescent="0.2">
      <c r="B118" s="77">
        <v>22</v>
      </c>
      <c r="C118" s="103">
        <v>2.4</v>
      </c>
      <c r="D118" s="109"/>
      <c r="E118" s="87"/>
      <c r="F118" s="108"/>
      <c r="G118" s="108"/>
      <c r="H118" s="108"/>
      <c r="I118" s="108"/>
      <c r="K118" s="77">
        <v>22</v>
      </c>
      <c r="L118" s="110">
        <v>19.7</v>
      </c>
      <c r="M118" s="109"/>
      <c r="N118" s="87"/>
      <c r="O118" s="108"/>
    </row>
    <row r="119" spans="2:15" x14ac:dyDescent="0.2">
      <c r="B119" s="77">
        <v>23</v>
      </c>
      <c r="C119" s="103" t="s">
        <v>221</v>
      </c>
      <c r="D119" s="109"/>
      <c r="E119" s="87"/>
      <c r="F119" s="108"/>
      <c r="G119" s="108"/>
      <c r="H119" s="108"/>
      <c r="I119" s="108"/>
      <c r="K119" s="77">
        <v>23</v>
      </c>
      <c r="L119" s="103" t="s">
        <v>221</v>
      </c>
      <c r="M119" s="109"/>
      <c r="N119" s="87"/>
      <c r="O119" s="108"/>
    </row>
    <row r="120" spans="2:15" x14ac:dyDescent="0.2">
      <c r="B120" s="77">
        <v>24</v>
      </c>
      <c r="C120" s="103" t="s">
        <v>221</v>
      </c>
      <c r="D120" s="109"/>
      <c r="E120" s="87"/>
      <c r="F120" s="108"/>
      <c r="G120" s="108"/>
      <c r="H120" s="108"/>
      <c r="I120" s="108"/>
      <c r="K120" s="77">
        <v>24</v>
      </c>
      <c r="L120" s="103" t="s">
        <v>221</v>
      </c>
      <c r="M120" s="109"/>
      <c r="N120" s="87"/>
      <c r="O120" s="108"/>
    </row>
    <row r="121" spans="2:15" x14ac:dyDescent="0.2">
      <c r="B121" s="77">
        <v>25</v>
      </c>
      <c r="C121" s="103" t="s">
        <v>221</v>
      </c>
      <c r="D121" s="109"/>
      <c r="E121" s="87"/>
      <c r="F121" s="108"/>
      <c r="G121" s="108"/>
      <c r="H121" s="108"/>
      <c r="I121" s="108"/>
      <c r="K121" s="77">
        <v>25</v>
      </c>
      <c r="L121" s="103" t="s">
        <v>221</v>
      </c>
      <c r="M121" s="109"/>
      <c r="N121" s="87"/>
      <c r="O121" s="108"/>
    </row>
    <row r="122" spans="2:15" x14ac:dyDescent="0.2">
      <c r="B122" s="77">
        <v>28</v>
      </c>
      <c r="C122" s="103">
        <v>2.4</v>
      </c>
      <c r="D122" s="109"/>
      <c r="E122" s="87"/>
      <c r="F122" s="108"/>
      <c r="G122" s="108"/>
      <c r="H122" s="108"/>
      <c r="I122" s="108"/>
      <c r="K122" s="77">
        <v>28</v>
      </c>
      <c r="L122" s="110">
        <v>22.7</v>
      </c>
      <c r="M122" s="109"/>
      <c r="N122" s="87"/>
      <c r="O122" s="108"/>
    </row>
    <row r="123" spans="2:15" x14ac:dyDescent="0.2">
      <c r="B123" s="77">
        <v>29</v>
      </c>
      <c r="C123" s="103">
        <v>2.5</v>
      </c>
      <c r="D123" s="109"/>
      <c r="E123" s="87"/>
      <c r="F123" s="108"/>
      <c r="G123" s="108"/>
      <c r="H123" s="108"/>
      <c r="I123" s="108"/>
      <c r="K123" s="77">
        <v>29</v>
      </c>
      <c r="L123" s="110">
        <v>22</v>
      </c>
      <c r="M123" s="109"/>
      <c r="N123" s="87"/>
      <c r="O123" s="108"/>
    </row>
    <row r="124" spans="2:15" ht="13.5" thickBot="1" x14ac:dyDescent="0.25">
      <c r="B124" s="77">
        <v>30</v>
      </c>
      <c r="C124" s="103">
        <v>2.5</v>
      </c>
      <c r="D124" s="109"/>
      <c r="E124" s="87"/>
      <c r="F124" s="108"/>
      <c r="G124" s="108"/>
      <c r="H124" s="108"/>
      <c r="I124" s="108"/>
      <c r="K124" s="77">
        <v>30</v>
      </c>
      <c r="L124" s="110">
        <v>20.7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f>COUNTIF(C105:C124,"&gt;0")</f>
        <v>14</v>
      </c>
      <c r="D125" s="105"/>
      <c r="K125" s="75" t="s">
        <v>0</v>
      </c>
      <c r="L125" s="106">
        <f>COUNTIF(L105:L124,"&gt;0")</f>
        <v>14</v>
      </c>
      <c r="M125" s="105"/>
    </row>
    <row r="126" spans="2:15" x14ac:dyDescent="0.2">
      <c r="B126" s="73" t="s">
        <v>1</v>
      </c>
      <c r="C126" s="104">
        <f>AVERAGE(C105:C124)</f>
        <v>2.3642857142857139</v>
      </c>
      <c r="D126" s="102"/>
      <c r="K126" s="73" t="s">
        <v>1</v>
      </c>
      <c r="L126" s="104">
        <f>AVERAGE(L105:L124)</f>
        <v>21.31428571428571</v>
      </c>
      <c r="M126" s="102"/>
    </row>
    <row r="127" spans="2:15" x14ac:dyDescent="0.2">
      <c r="B127" s="71" t="s">
        <v>2</v>
      </c>
      <c r="C127" s="103">
        <f>STDEV(C105:C124)</f>
        <v>7.4494634366849249E-2</v>
      </c>
      <c r="D127" s="102"/>
      <c r="K127" s="71" t="s">
        <v>2</v>
      </c>
      <c r="L127" s="103">
        <f>STDEV(L105:L124)</f>
        <v>1.0383842055047632</v>
      </c>
      <c r="M127" s="102"/>
    </row>
    <row r="128" spans="2:15" ht="13.5" thickBot="1" x14ac:dyDescent="0.25">
      <c r="B128" s="69" t="s">
        <v>3</v>
      </c>
      <c r="C128" s="101">
        <f>CONFIDENCE(0.05,C127,C125)</f>
        <v>3.902195880269823E-2</v>
      </c>
      <c r="D128" s="99"/>
      <c r="K128" s="69" t="s">
        <v>3</v>
      </c>
      <c r="L128" s="100">
        <f>CONFIDENCE(0.05,L127,L125)</f>
        <v>0.54392891559195378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231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15</v>
      </c>
      <c r="C133" s="91" t="s">
        <v>175</v>
      </c>
      <c r="D133" s="115"/>
      <c r="E133" s="90" t="s">
        <v>1</v>
      </c>
      <c r="F133" s="113">
        <f>C157</f>
        <v>2.5200000000000005</v>
      </c>
      <c r="G133" s="113"/>
      <c r="H133" s="113"/>
      <c r="I133" s="113"/>
      <c r="K133" s="116" t="s">
        <v>19</v>
      </c>
      <c r="L133" s="91" t="s">
        <v>175</v>
      </c>
      <c r="M133" s="115"/>
      <c r="N133" s="90" t="s">
        <v>1</v>
      </c>
      <c r="O133" s="113">
        <f>L157</f>
        <v>34.514999999999993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6.9585237393846006E-2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42.518890848038005</v>
      </c>
    </row>
    <row r="135" spans="2:15" ht="13.5" thickBot="1" x14ac:dyDescent="0.25">
      <c r="B135" s="181"/>
      <c r="C135" s="201"/>
      <c r="D135" s="105"/>
      <c r="E135" s="87" t="s">
        <v>3</v>
      </c>
      <c r="F135" s="113">
        <f>C159</f>
        <v>3.0496514533539212E-2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18.63438311431031</v>
      </c>
    </row>
    <row r="136" spans="2:15" x14ac:dyDescent="0.2">
      <c r="B136" s="77">
        <v>1</v>
      </c>
      <c r="C136" s="103">
        <v>2.5</v>
      </c>
      <c r="D136" s="109"/>
      <c r="E136" s="87" t="s">
        <v>10</v>
      </c>
      <c r="F136" s="108">
        <f>MAX(C136:C155)</f>
        <v>2.6</v>
      </c>
      <c r="G136" s="108"/>
      <c r="H136" s="108"/>
      <c r="I136" s="108"/>
      <c r="K136" s="77">
        <v>1</v>
      </c>
      <c r="L136" s="110">
        <v>215</v>
      </c>
      <c r="M136" s="109"/>
      <c r="N136" s="87" t="s">
        <v>10</v>
      </c>
      <c r="O136" s="108">
        <f>MAX(L136:L155)</f>
        <v>215</v>
      </c>
    </row>
    <row r="137" spans="2:15" x14ac:dyDescent="0.2">
      <c r="B137" s="77">
        <v>4</v>
      </c>
      <c r="C137" s="103">
        <v>2.4</v>
      </c>
      <c r="D137" s="109"/>
      <c r="E137" s="87" t="s">
        <v>11</v>
      </c>
      <c r="F137" s="108">
        <f>MIN(C136:C155)</f>
        <v>2.4</v>
      </c>
      <c r="G137" s="108"/>
      <c r="H137" s="108"/>
      <c r="I137" s="108"/>
      <c r="K137" s="77">
        <v>4</v>
      </c>
      <c r="L137" s="110">
        <v>22</v>
      </c>
      <c r="M137" s="109"/>
      <c r="N137" s="87" t="s">
        <v>11</v>
      </c>
      <c r="O137" s="108">
        <f>MIN(L136:L155)</f>
        <v>22</v>
      </c>
    </row>
    <row r="138" spans="2:15" ht="13.5" thickBot="1" x14ac:dyDescent="0.25">
      <c r="B138" s="77">
        <v>5</v>
      </c>
      <c r="C138" s="103">
        <v>2.5</v>
      </c>
      <c r="D138" s="109"/>
      <c r="E138" s="89" t="s">
        <v>12</v>
      </c>
      <c r="F138" s="111">
        <f>F136-F137</f>
        <v>0.20000000000000018</v>
      </c>
      <c r="G138" s="108"/>
      <c r="H138" s="108"/>
      <c r="I138" s="108"/>
      <c r="K138" s="77">
        <v>5</v>
      </c>
      <c r="L138" s="110">
        <v>23.1</v>
      </c>
      <c r="M138" s="109"/>
      <c r="N138" s="89" t="s">
        <v>12</v>
      </c>
      <c r="O138" s="111">
        <f>O136-O137</f>
        <v>193</v>
      </c>
    </row>
    <row r="139" spans="2:15" x14ac:dyDescent="0.2">
      <c r="B139" s="77">
        <v>6</v>
      </c>
      <c r="C139" s="103">
        <v>2.5</v>
      </c>
      <c r="D139" s="109"/>
      <c r="E139" s="87"/>
      <c r="F139" s="108"/>
      <c r="G139" s="108"/>
      <c r="H139" s="108"/>
      <c r="I139" s="108"/>
      <c r="K139" s="77">
        <v>6</v>
      </c>
      <c r="L139" s="110">
        <v>22.7</v>
      </c>
      <c r="M139" s="109"/>
      <c r="N139" s="87"/>
      <c r="O139" s="108"/>
    </row>
    <row r="140" spans="2:15" x14ac:dyDescent="0.2">
      <c r="B140" s="77">
        <v>7</v>
      </c>
      <c r="C140" s="103">
        <v>2.5</v>
      </c>
      <c r="D140" s="109"/>
      <c r="E140" s="87"/>
      <c r="F140" s="108"/>
      <c r="G140" s="108"/>
      <c r="H140" s="108"/>
      <c r="I140" s="108"/>
      <c r="K140" s="77">
        <v>7</v>
      </c>
      <c r="L140" s="110">
        <v>22.6</v>
      </c>
      <c r="M140" s="109"/>
      <c r="N140" s="87"/>
      <c r="O140" s="108"/>
    </row>
    <row r="141" spans="2:15" x14ac:dyDescent="0.2">
      <c r="B141" s="77">
        <v>8</v>
      </c>
      <c r="C141" s="103">
        <v>2.4</v>
      </c>
      <c r="D141" s="109"/>
      <c r="E141" s="87"/>
      <c r="F141" s="108"/>
      <c r="G141" s="108"/>
      <c r="H141" s="108"/>
      <c r="I141" s="108"/>
      <c r="K141" s="77">
        <v>8</v>
      </c>
      <c r="L141" s="110">
        <v>25</v>
      </c>
      <c r="M141" s="109"/>
      <c r="N141" s="87"/>
      <c r="O141" s="108"/>
    </row>
    <row r="142" spans="2:15" x14ac:dyDescent="0.2">
      <c r="B142" s="77">
        <v>11</v>
      </c>
      <c r="C142" s="103">
        <v>2.5</v>
      </c>
      <c r="D142" s="109"/>
      <c r="E142" s="87"/>
      <c r="F142" s="108"/>
      <c r="G142" s="108"/>
      <c r="H142" s="108"/>
      <c r="I142" s="108"/>
      <c r="K142" s="77">
        <v>11</v>
      </c>
      <c r="L142" s="110">
        <v>23</v>
      </c>
      <c r="M142" s="109"/>
      <c r="N142" s="87"/>
      <c r="O142" s="108"/>
    </row>
    <row r="143" spans="2:15" x14ac:dyDescent="0.2">
      <c r="B143" s="77">
        <v>12</v>
      </c>
      <c r="C143" s="103">
        <v>2.5</v>
      </c>
      <c r="D143" s="109"/>
      <c r="E143" s="87"/>
      <c r="F143" s="108"/>
      <c r="G143" s="108"/>
      <c r="H143" s="108"/>
      <c r="I143" s="108"/>
      <c r="K143" s="77">
        <v>12</v>
      </c>
      <c r="L143" s="110">
        <v>23.8</v>
      </c>
      <c r="M143" s="109"/>
      <c r="N143" s="87"/>
      <c r="O143" s="108"/>
    </row>
    <row r="144" spans="2:15" x14ac:dyDescent="0.2">
      <c r="B144" s="77">
        <v>13</v>
      </c>
      <c r="C144" s="103">
        <v>2.5</v>
      </c>
      <c r="D144" s="109"/>
      <c r="E144" s="87"/>
      <c r="F144" s="108"/>
      <c r="G144" s="108"/>
      <c r="H144" s="108"/>
      <c r="I144" s="108"/>
      <c r="K144" s="77">
        <v>13</v>
      </c>
      <c r="L144" s="110">
        <v>25.2</v>
      </c>
      <c r="M144" s="109"/>
      <c r="N144" s="87"/>
      <c r="O144" s="108"/>
    </row>
    <row r="145" spans="2:15" x14ac:dyDescent="0.2">
      <c r="B145" s="77">
        <v>14</v>
      </c>
      <c r="C145" s="103">
        <v>2.4</v>
      </c>
      <c r="D145" s="109"/>
      <c r="E145" s="87"/>
      <c r="F145" s="108"/>
      <c r="G145" s="108"/>
      <c r="H145" s="108"/>
      <c r="I145" s="108"/>
      <c r="K145" s="77">
        <v>14</v>
      </c>
      <c r="L145" s="110">
        <v>24.9</v>
      </c>
      <c r="M145" s="109"/>
      <c r="N145" s="87"/>
      <c r="O145" s="108"/>
    </row>
    <row r="146" spans="2:15" x14ac:dyDescent="0.2">
      <c r="B146" s="77">
        <v>15</v>
      </c>
      <c r="C146" s="103">
        <v>2.5</v>
      </c>
      <c r="D146" s="109"/>
      <c r="E146" s="87"/>
      <c r="F146" s="108"/>
      <c r="G146" s="108"/>
      <c r="H146" s="108"/>
      <c r="I146" s="108"/>
      <c r="K146" s="77">
        <v>15</v>
      </c>
      <c r="L146" s="110">
        <v>29.4</v>
      </c>
      <c r="M146" s="109"/>
      <c r="N146" s="87"/>
      <c r="O146" s="108"/>
    </row>
    <row r="147" spans="2:15" x14ac:dyDescent="0.2">
      <c r="B147" s="77">
        <v>18</v>
      </c>
      <c r="C147" s="103">
        <v>2.5</v>
      </c>
      <c r="D147" s="109"/>
      <c r="E147" s="87"/>
      <c r="F147" s="108"/>
      <c r="G147" s="108"/>
      <c r="H147" s="108"/>
      <c r="I147" s="108"/>
      <c r="K147" s="77">
        <v>18</v>
      </c>
      <c r="L147" s="110">
        <v>26.2</v>
      </c>
      <c r="M147" s="109"/>
      <c r="N147" s="87"/>
      <c r="O147" s="108"/>
    </row>
    <row r="148" spans="2:15" x14ac:dyDescent="0.2">
      <c r="B148" s="77">
        <v>19</v>
      </c>
      <c r="C148" s="103">
        <v>2.6</v>
      </c>
      <c r="D148" s="109"/>
      <c r="E148" s="87"/>
      <c r="F148" s="108"/>
      <c r="G148" s="108"/>
      <c r="H148" s="108"/>
      <c r="I148" s="108"/>
      <c r="K148" s="77">
        <v>19</v>
      </c>
      <c r="L148" s="110">
        <v>26.8</v>
      </c>
      <c r="M148" s="109"/>
      <c r="N148" s="87"/>
      <c r="O148" s="108"/>
    </row>
    <row r="149" spans="2:15" x14ac:dyDescent="0.2">
      <c r="B149" s="77">
        <v>20</v>
      </c>
      <c r="C149" s="103">
        <v>2.6</v>
      </c>
      <c r="D149" s="109"/>
      <c r="E149" s="87"/>
      <c r="F149" s="108"/>
      <c r="G149" s="108"/>
      <c r="H149" s="108"/>
      <c r="I149" s="108"/>
      <c r="K149" s="77">
        <v>20</v>
      </c>
      <c r="L149" s="110">
        <v>26.2</v>
      </c>
      <c r="M149" s="109"/>
      <c r="N149" s="87"/>
      <c r="O149" s="108"/>
    </row>
    <row r="150" spans="2:15" x14ac:dyDescent="0.2">
      <c r="B150" s="77">
        <v>21</v>
      </c>
      <c r="C150" s="103">
        <v>2.6</v>
      </c>
      <c r="D150" s="109"/>
      <c r="E150" s="87"/>
      <c r="F150" s="108"/>
      <c r="G150" s="108"/>
      <c r="H150" s="108"/>
      <c r="I150" s="108"/>
      <c r="K150" s="77">
        <v>21</v>
      </c>
      <c r="L150" s="110">
        <v>25.8</v>
      </c>
      <c r="M150" s="109"/>
      <c r="N150" s="87"/>
      <c r="O150" s="108"/>
    </row>
    <row r="151" spans="2:15" x14ac:dyDescent="0.2">
      <c r="B151" s="77">
        <v>22</v>
      </c>
      <c r="C151" s="103">
        <v>2.5</v>
      </c>
      <c r="D151" s="109"/>
      <c r="E151" s="87"/>
      <c r="F151" s="108"/>
      <c r="G151" s="108"/>
      <c r="H151" s="108"/>
      <c r="I151" s="108"/>
      <c r="K151" s="77">
        <v>22</v>
      </c>
      <c r="L151" s="103">
        <v>25.5</v>
      </c>
      <c r="M151" s="109"/>
      <c r="N151" s="87"/>
      <c r="O151" s="108"/>
    </row>
    <row r="152" spans="2:15" x14ac:dyDescent="0.2">
      <c r="B152" s="77">
        <v>25</v>
      </c>
      <c r="C152" s="103">
        <v>2.6</v>
      </c>
      <c r="D152" s="109"/>
      <c r="E152" s="87"/>
      <c r="F152" s="108"/>
      <c r="G152" s="108"/>
      <c r="H152" s="108"/>
      <c r="I152" s="108"/>
      <c r="K152" s="77">
        <v>25</v>
      </c>
      <c r="L152" s="103">
        <v>26.3</v>
      </c>
      <c r="M152" s="109"/>
      <c r="N152" s="87"/>
      <c r="O152" s="108"/>
    </row>
    <row r="153" spans="2:15" x14ac:dyDescent="0.2">
      <c r="B153" s="77">
        <v>26</v>
      </c>
      <c r="C153" s="103">
        <v>2.6</v>
      </c>
      <c r="D153" s="109"/>
      <c r="E153" s="87"/>
      <c r="F153" s="108"/>
      <c r="G153" s="108"/>
      <c r="H153" s="108"/>
      <c r="I153" s="108"/>
      <c r="K153" s="77">
        <v>26</v>
      </c>
      <c r="L153" s="103">
        <v>26.4</v>
      </c>
      <c r="M153" s="109"/>
      <c r="N153" s="87"/>
      <c r="O153" s="108"/>
    </row>
    <row r="154" spans="2:15" x14ac:dyDescent="0.2">
      <c r="B154" s="77">
        <v>27</v>
      </c>
      <c r="C154" s="103">
        <v>2.6</v>
      </c>
      <c r="D154" s="109"/>
      <c r="E154" s="87"/>
      <c r="F154" s="108"/>
      <c r="G154" s="108"/>
      <c r="H154" s="108"/>
      <c r="I154" s="108"/>
      <c r="K154" s="77">
        <v>27</v>
      </c>
      <c r="L154" s="110">
        <v>25.8</v>
      </c>
      <c r="M154" s="109"/>
      <c r="N154" s="87"/>
      <c r="O154" s="108"/>
    </row>
    <row r="155" spans="2:15" ht="13.5" thickBot="1" x14ac:dyDescent="0.25">
      <c r="B155" s="77">
        <v>29</v>
      </c>
      <c r="C155" s="103">
        <v>2.6</v>
      </c>
      <c r="D155" s="109"/>
      <c r="E155" s="87"/>
      <c r="F155" s="108"/>
      <c r="G155" s="108"/>
      <c r="H155" s="108"/>
      <c r="I155" s="108"/>
      <c r="K155" s="77">
        <v>29</v>
      </c>
      <c r="L155" s="110">
        <v>24.6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f>COUNTIF(C136:C155,"&gt;0")</f>
        <v>20</v>
      </c>
      <c r="D156" s="105"/>
      <c r="K156" s="75" t="s">
        <v>0</v>
      </c>
      <c r="L156" s="106">
        <f>COUNTIF(L136:L155,"&gt;0")</f>
        <v>20</v>
      </c>
      <c r="M156" s="105"/>
    </row>
    <row r="157" spans="2:15" x14ac:dyDescent="0.2">
      <c r="B157" s="73" t="s">
        <v>1</v>
      </c>
      <c r="C157" s="104">
        <f>AVERAGE(C136:C155)</f>
        <v>2.5200000000000005</v>
      </c>
      <c r="D157" s="102"/>
      <c r="K157" s="73" t="s">
        <v>1</v>
      </c>
      <c r="L157" s="104">
        <f>AVERAGE(L136:L155)</f>
        <v>34.514999999999993</v>
      </c>
      <c r="M157" s="102"/>
    </row>
    <row r="158" spans="2:15" x14ac:dyDescent="0.2">
      <c r="B158" s="71" t="s">
        <v>2</v>
      </c>
      <c r="C158" s="103">
        <f>STDEV(C136:C155)</f>
        <v>6.9585237393846006E-2</v>
      </c>
      <c r="D158" s="102"/>
      <c r="K158" s="71" t="s">
        <v>2</v>
      </c>
      <c r="L158" s="103">
        <f>STDEV(L136:L155)</f>
        <v>42.518890848038005</v>
      </c>
      <c r="M158" s="102"/>
    </row>
    <row r="159" spans="2:15" ht="13.5" thickBot="1" x14ac:dyDescent="0.25">
      <c r="B159" s="69" t="s">
        <v>3</v>
      </c>
      <c r="C159" s="101">
        <f>CONFIDENCE(0.05,C158,C156)</f>
        <v>3.0496514533539212E-2</v>
      </c>
      <c r="D159" s="99"/>
      <c r="K159" s="69" t="s">
        <v>3</v>
      </c>
      <c r="L159" s="100">
        <f>CONFIDENCE(0.05,L158,L156)</f>
        <v>18.63438311431031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230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15</v>
      </c>
      <c r="C164" s="91" t="s">
        <v>174</v>
      </c>
      <c r="D164" s="115"/>
      <c r="E164" s="90" t="s">
        <v>1</v>
      </c>
      <c r="F164" s="113">
        <f>C189</f>
        <v>2.7333333333333321</v>
      </c>
      <c r="G164" s="113"/>
      <c r="H164" s="113"/>
      <c r="I164" s="113"/>
      <c r="K164" s="116" t="s">
        <v>19</v>
      </c>
      <c r="L164" s="91" t="s">
        <v>174</v>
      </c>
      <c r="M164" s="115"/>
      <c r="N164" s="90" t="s">
        <v>1</v>
      </c>
      <c r="O164" s="113">
        <f>L189</f>
        <v>24.590000000000003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9.6609178307929491E-2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1.2485359847690249</v>
      </c>
    </row>
    <row r="166" spans="2:15" ht="13.5" thickBot="1" x14ac:dyDescent="0.25">
      <c r="B166" s="181"/>
      <c r="C166" s="201"/>
      <c r="D166" s="105"/>
      <c r="E166" s="87" t="s">
        <v>3</v>
      </c>
      <c r="F166" s="113">
        <f>C191</f>
        <v>4.1319668820304058E-2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0.54718496668551475</v>
      </c>
    </row>
    <row r="167" spans="2:15" x14ac:dyDescent="0.2">
      <c r="B167" s="77">
        <v>2</v>
      </c>
      <c r="C167" s="103">
        <v>2.7</v>
      </c>
      <c r="D167" s="109"/>
      <c r="E167" s="87" t="s">
        <v>10</v>
      </c>
      <c r="F167" s="108">
        <f>MAX(C167:C187)</f>
        <v>2.8</v>
      </c>
      <c r="G167" s="108"/>
      <c r="H167" s="108"/>
      <c r="I167" s="108"/>
      <c r="K167" s="77">
        <v>2</v>
      </c>
      <c r="L167" s="110" t="s">
        <v>229</v>
      </c>
      <c r="M167" s="109"/>
      <c r="N167" s="87" t="s">
        <v>10</v>
      </c>
      <c r="O167" s="108">
        <f>MAX(L167:L187)</f>
        <v>26.6</v>
      </c>
    </row>
    <row r="168" spans="2:15" x14ac:dyDescent="0.2">
      <c r="B168" s="77">
        <v>3</v>
      </c>
      <c r="C168" s="103">
        <v>2.7</v>
      </c>
      <c r="D168" s="109"/>
      <c r="E168" s="87" t="s">
        <v>11</v>
      </c>
      <c r="F168" s="108">
        <f>MIN(C167:C187)</f>
        <v>2.4</v>
      </c>
      <c r="G168" s="108"/>
      <c r="H168" s="108"/>
      <c r="I168" s="108"/>
      <c r="K168" s="77">
        <v>3</v>
      </c>
      <c r="L168" s="110">
        <v>21.4</v>
      </c>
      <c r="M168" s="109"/>
      <c r="N168" s="87" t="s">
        <v>11</v>
      </c>
      <c r="O168" s="108">
        <f>MIN(L167:L187)</f>
        <v>21.4</v>
      </c>
    </row>
    <row r="169" spans="2:15" ht="13.5" thickBot="1" x14ac:dyDescent="0.25">
      <c r="B169" s="77">
        <v>4</v>
      </c>
      <c r="C169" s="103">
        <v>2.7</v>
      </c>
      <c r="D169" s="109"/>
      <c r="E169" s="89" t="s">
        <v>12</v>
      </c>
      <c r="F169" s="111">
        <f>F167-F168</f>
        <v>0.39999999999999991</v>
      </c>
      <c r="G169" s="108"/>
      <c r="H169" s="108"/>
      <c r="I169" s="108"/>
      <c r="K169" s="77">
        <v>4</v>
      </c>
      <c r="L169" s="110">
        <v>23.5</v>
      </c>
      <c r="M169" s="109"/>
      <c r="N169" s="89" t="s">
        <v>12</v>
      </c>
      <c r="O169" s="111">
        <f>O167-O168</f>
        <v>5.2000000000000028</v>
      </c>
    </row>
    <row r="170" spans="2:15" x14ac:dyDescent="0.2">
      <c r="B170" s="77">
        <v>5</v>
      </c>
      <c r="C170" s="103">
        <v>2.4</v>
      </c>
      <c r="D170" s="109"/>
      <c r="E170" s="87"/>
      <c r="F170" s="108"/>
      <c r="G170" s="108"/>
      <c r="H170" s="108"/>
      <c r="I170" s="108"/>
      <c r="K170" s="77">
        <v>5</v>
      </c>
      <c r="L170" s="110">
        <v>22.3</v>
      </c>
      <c r="M170" s="109"/>
      <c r="N170" s="87"/>
      <c r="O170" s="108"/>
    </row>
    <row r="171" spans="2:15" x14ac:dyDescent="0.2">
      <c r="B171" s="77">
        <v>6</v>
      </c>
      <c r="C171" s="103">
        <v>2.7</v>
      </c>
      <c r="D171" s="109"/>
      <c r="E171" s="87"/>
      <c r="F171" s="108"/>
      <c r="G171" s="108"/>
      <c r="H171" s="108"/>
      <c r="I171" s="108"/>
      <c r="K171" s="77">
        <v>6</v>
      </c>
      <c r="L171" s="110">
        <v>24.7</v>
      </c>
      <c r="M171" s="109"/>
      <c r="N171" s="87"/>
      <c r="O171" s="108"/>
    </row>
    <row r="172" spans="2:15" x14ac:dyDescent="0.2">
      <c r="B172" s="77">
        <v>9</v>
      </c>
      <c r="C172" s="103">
        <v>2.6</v>
      </c>
      <c r="D172" s="109"/>
      <c r="E172" s="87"/>
      <c r="F172" s="108"/>
      <c r="G172" s="108"/>
      <c r="H172" s="108"/>
      <c r="I172" s="108"/>
      <c r="K172" s="77">
        <v>9</v>
      </c>
      <c r="L172" s="110">
        <v>24.6</v>
      </c>
      <c r="M172" s="109"/>
      <c r="N172" s="87"/>
      <c r="O172" s="108"/>
    </row>
    <row r="173" spans="2:15" x14ac:dyDescent="0.2">
      <c r="B173" s="77">
        <v>10</v>
      </c>
      <c r="C173" s="103">
        <v>2.8</v>
      </c>
      <c r="D173" s="109"/>
      <c r="E173" s="87"/>
      <c r="F173" s="108"/>
      <c r="G173" s="108"/>
      <c r="H173" s="108"/>
      <c r="I173" s="108"/>
      <c r="K173" s="77">
        <v>10</v>
      </c>
      <c r="L173" s="110">
        <v>25.3</v>
      </c>
      <c r="M173" s="109"/>
      <c r="N173" s="87"/>
      <c r="O173" s="108"/>
    </row>
    <row r="174" spans="2:15" x14ac:dyDescent="0.2">
      <c r="B174" s="77">
        <v>11</v>
      </c>
      <c r="C174" s="103">
        <v>2.7</v>
      </c>
      <c r="D174" s="109"/>
      <c r="E174" s="87"/>
      <c r="F174" s="108"/>
      <c r="G174" s="108"/>
      <c r="H174" s="108"/>
      <c r="I174" s="108"/>
      <c r="K174" s="77">
        <v>11</v>
      </c>
      <c r="L174" s="110">
        <v>26.6</v>
      </c>
      <c r="M174" s="109"/>
      <c r="N174" s="87"/>
      <c r="O174" s="108"/>
    </row>
    <row r="175" spans="2:15" x14ac:dyDescent="0.2">
      <c r="B175" s="77">
        <v>12</v>
      </c>
      <c r="C175" s="103">
        <v>2.7</v>
      </c>
      <c r="D175" s="109"/>
      <c r="E175" s="87"/>
      <c r="F175" s="108"/>
      <c r="G175" s="108"/>
      <c r="H175" s="108"/>
      <c r="I175" s="108"/>
      <c r="K175" s="77">
        <v>12</v>
      </c>
      <c r="L175" s="110">
        <v>24.6</v>
      </c>
      <c r="M175" s="109"/>
      <c r="N175" s="87"/>
      <c r="O175" s="108"/>
    </row>
    <row r="176" spans="2:15" x14ac:dyDescent="0.2">
      <c r="B176" s="77">
        <v>16</v>
      </c>
      <c r="C176" s="103">
        <v>2.8</v>
      </c>
      <c r="D176" s="109"/>
      <c r="E176" s="87"/>
      <c r="F176" s="108"/>
      <c r="G176" s="108"/>
      <c r="H176" s="108"/>
      <c r="I176" s="108"/>
      <c r="K176" s="77">
        <v>16</v>
      </c>
      <c r="L176" s="110">
        <v>23.8</v>
      </c>
      <c r="M176" s="109"/>
      <c r="N176" s="87"/>
      <c r="O176" s="108"/>
    </row>
    <row r="177" spans="2:15" x14ac:dyDescent="0.2">
      <c r="B177" s="77">
        <v>17</v>
      </c>
      <c r="C177" s="103">
        <v>2.7</v>
      </c>
      <c r="D177" s="109"/>
      <c r="E177" s="87"/>
      <c r="F177" s="108"/>
      <c r="G177" s="108"/>
      <c r="H177" s="108"/>
      <c r="I177" s="108"/>
      <c r="K177" s="77">
        <v>17</v>
      </c>
      <c r="L177" s="110">
        <v>26.1</v>
      </c>
      <c r="M177" s="109"/>
      <c r="N177" s="87"/>
      <c r="O177" s="108"/>
    </row>
    <row r="178" spans="2:15" x14ac:dyDescent="0.2">
      <c r="B178" s="77">
        <v>18</v>
      </c>
      <c r="C178" s="103">
        <v>2.7</v>
      </c>
      <c r="D178" s="109"/>
      <c r="E178" s="87"/>
      <c r="F178" s="108"/>
      <c r="G178" s="108"/>
      <c r="H178" s="108"/>
      <c r="I178" s="108"/>
      <c r="K178" s="77">
        <v>18</v>
      </c>
      <c r="L178" s="110">
        <v>24.7</v>
      </c>
      <c r="M178" s="109"/>
      <c r="N178" s="87"/>
      <c r="O178" s="108"/>
    </row>
    <row r="179" spans="2:15" x14ac:dyDescent="0.2">
      <c r="B179" s="77">
        <v>19</v>
      </c>
      <c r="C179" s="103">
        <v>2.8</v>
      </c>
      <c r="D179" s="109"/>
      <c r="E179" s="87"/>
      <c r="F179" s="108"/>
      <c r="G179" s="108"/>
      <c r="H179" s="108"/>
      <c r="I179" s="108"/>
      <c r="K179" s="77">
        <v>19</v>
      </c>
      <c r="L179" s="110">
        <v>24.1</v>
      </c>
      <c r="M179" s="109"/>
      <c r="N179" s="87"/>
      <c r="O179" s="108"/>
    </row>
    <row r="180" spans="2:15" x14ac:dyDescent="0.2">
      <c r="B180" s="77">
        <v>20</v>
      </c>
      <c r="C180" s="103">
        <v>2.8</v>
      </c>
      <c r="D180" s="109"/>
      <c r="E180" s="87"/>
      <c r="F180" s="108"/>
      <c r="G180" s="108"/>
      <c r="H180" s="108"/>
      <c r="I180" s="108"/>
      <c r="K180" s="77">
        <v>20</v>
      </c>
      <c r="L180" s="110">
        <v>24.3</v>
      </c>
      <c r="M180" s="109"/>
      <c r="N180" s="87"/>
      <c r="O180" s="108"/>
    </row>
    <row r="181" spans="2:15" x14ac:dyDescent="0.2">
      <c r="B181" s="77">
        <v>23</v>
      </c>
      <c r="C181" s="103">
        <v>2.8</v>
      </c>
      <c r="D181" s="109"/>
      <c r="E181" s="87"/>
      <c r="F181" s="108"/>
      <c r="G181" s="108"/>
      <c r="H181" s="108"/>
      <c r="I181" s="108"/>
      <c r="K181" s="77">
        <v>23</v>
      </c>
      <c r="L181" s="110">
        <v>26</v>
      </c>
      <c r="M181" s="109"/>
      <c r="N181" s="87"/>
      <c r="O181" s="108"/>
    </row>
    <row r="182" spans="2:15" x14ac:dyDescent="0.2">
      <c r="B182" s="77">
        <v>24</v>
      </c>
      <c r="C182" s="103">
        <v>2.8</v>
      </c>
      <c r="D182" s="109"/>
      <c r="E182" s="87"/>
      <c r="F182" s="108"/>
      <c r="G182" s="108"/>
      <c r="H182" s="108"/>
      <c r="I182" s="108"/>
      <c r="K182" s="77">
        <v>24</v>
      </c>
      <c r="L182" s="110">
        <v>25</v>
      </c>
      <c r="M182" s="109"/>
      <c r="N182" s="87"/>
      <c r="O182" s="108"/>
    </row>
    <row r="183" spans="2:15" x14ac:dyDescent="0.2">
      <c r="B183" s="77">
        <v>25</v>
      </c>
      <c r="C183" s="103">
        <v>2.8</v>
      </c>
      <c r="D183" s="109"/>
      <c r="E183" s="87"/>
      <c r="F183" s="108"/>
      <c r="G183" s="108"/>
      <c r="H183" s="108"/>
      <c r="I183" s="108"/>
      <c r="K183" s="77">
        <v>25</v>
      </c>
      <c r="L183" s="103">
        <v>26.3</v>
      </c>
      <c r="M183" s="109"/>
      <c r="N183" s="87"/>
      <c r="O183" s="108"/>
    </row>
    <row r="184" spans="2:15" x14ac:dyDescent="0.2">
      <c r="B184" s="77">
        <v>26</v>
      </c>
      <c r="C184" s="103">
        <v>2.8</v>
      </c>
      <c r="D184" s="109"/>
      <c r="E184" s="87"/>
      <c r="F184" s="108"/>
      <c r="G184" s="108"/>
      <c r="H184" s="108"/>
      <c r="I184" s="108"/>
      <c r="K184" s="77">
        <v>26</v>
      </c>
      <c r="L184" s="103">
        <v>24.6</v>
      </c>
      <c r="M184" s="109"/>
      <c r="N184" s="87"/>
      <c r="O184" s="108"/>
    </row>
    <row r="185" spans="2:15" x14ac:dyDescent="0.2">
      <c r="B185" s="77">
        <v>27</v>
      </c>
      <c r="C185" s="103">
        <v>2.8</v>
      </c>
      <c r="D185" s="109"/>
      <c r="E185" s="87"/>
      <c r="F185" s="108"/>
      <c r="G185" s="108"/>
      <c r="H185" s="108"/>
      <c r="I185" s="108"/>
      <c r="K185" s="77">
        <v>27</v>
      </c>
      <c r="L185" s="103">
        <v>24.9</v>
      </c>
      <c r="M185" s="109"/>
      <c r="N185" s="87"/>
      <c r="O185" s="108"/>
    </row>
    <row r="186" spans="2:15" x14ac:dyDescent="0.2">
      <c r="B186" s="77">
        <v>30</v>
      </c>
      <c r="C186" s="103">
        <v>2.8</v>
      </c>
      <c r="D186" s="109"/>
      <c r="E186" s="87"/>
      <c r="F186" s="108"/>
      <c r="G186" s="108"/>
      <c r="H186" s="108"/>
      <c r="I186" s="108"/>
      <c r="K186" s="77">
        <v>30</v>
      </c>
      <c r="L186" s="110">
        <v>24.6</v>
      </c>
      <c r="M186" s="109"/>
      <c r="N186" s="87"/>
      <c r="O186" s="108"/>
    </row>
    <row r="187" spans="2:15" ht="13.5" thickBot="1" x14ac:dyDescent="0.25">
      <c r="B187" s="77">
        <v>31</v>
      </c>
      <c r="C187" s="103">
        <v>2.8</v>
      </c>
      <c r="D187" s="109"/>
      <c r="E187" s="87"/>
      <c r="F187" s="108"/>
      <c r="G187" s="108"/>
      <c r="H187" s="108"/>
      <c r="I187" s="108"/>
      <c r="K187" s="77">
        <v>31</v>
      </c>
      <c r="L187" s="110">
        <v>24.4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f>COUNTIF(C167:C187,"&gt;0")</f>
        <v>21</v>
      </c>
      <c r="D188" s="105"/>
      <c r="K188" s="75" t="s">
        <v>0</v>
      </c>
      <c r="L188" s="106">
        <f>COUNTIF(L167:L187,"&gt;0")</f>
        <v>20</v>
      </c>
      <c r="M188" s="105"/>
    </row>
    <row r="189" spans="2:15" x14ac:dyDescent="0.2">
      <c r="B189" s="73" t="s">
        <v>1</v>
      </c>
      <c r="C189" s="104">
        <f>AVERAGE(C167:C187)</f>
        <v>2.7333333333333321</v>
      </c>
      <c r="D189" s="102"/>
      <c r="K189" s="73" t="s">
        <v>1</v>
      </c>
      <c r="L189" s="104">
        <f>AVERAGE(L167:L187)</f>
        <v>24.590000000000003</v>
      </c>
      <c r="M189" s="102"/>
    </row>
    <row r="190" spans="2:15" x14ac:dyDescent="0.2">
      <c r="B190" s="71" t="s">
        <v>2</v>
      </c>
      <c r="C190" s="103">
        <f>STDEV(C167:C187)</f>
        <v>9.6609178307929491E-2</v>
      </c>
      <c r="D190" s="102"/>
      <c r="K190" s="71" t="s">
        <v>2</v>
      </c>
      <c r="L190" s="103">
        <f>STDEV(L167:L187)</f>
        <v>1.2485359847690249</v>
      </c>
      <c r="M190" s="102"/>
    </row>
    <row r="191" spans="2:15" ht="13.5" thickBot="1" x14ac:dyDescent="0.25">
      <c r="B191" s="69" t="s">
        <v>3</v>
      </c>
      <c r="C191" s="101">
        <f>CONFIDENCE(0.05,C190,C188)</f>
        <v>4.1319668820304058E-2</v>
      </c>
      <c r="D191" s="99"/>
      <c r="K191" s="69" t="s">
        <v>3</v>
      </c>
      <c r="L191" s="100">
        <f>CONFIDENCE(0.05,L190,L188)</f>
        <v>0.54718496668551475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228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15</v>
      </c>
      <c r="C196" s="91" t="s">
        <v>173</v>
      </c>
      <c r="D196" s="115"/>
      <c r="E196" s="90" t="s">
        <v>1</v>
      </c>
      <c r="F196" s="113">
        <f>C222</f>
        <v>3.0272727272727282</v>
      </c>
      <c r="G196" s="113"/>
      <c r="H196" s="113"/>
      <c r="I196" s="113"/>
      <c r="K196" s="116" t="s">
        <v>19</v>
      </c>
      <c r="L196" s="91" t="s">
        <v>173</v>
      </c>
      <c r="M196" s="115"/>
      <c r="N196" s="90" t="s">
        <v>1</v>
      </c>
      <c r="O196" s="113">
        <f>L222</f>
        <v>26.372727272727278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0.1241420775211025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1.0579323131565552</v>
      </c>
    </row>
    <row r="198" spans="2:15" ht="13.5" thickBot="1" x14ac:dyDescent="0.25">
      <c r="B198" s="181"/>
      <c r="C198" s="201"/>
      <c r="D198" s="105"/>
      <c r="E198" s="87" t="s">
        <v>3</v>
      </c>
      <c r="F198" s="113">
        <f>C224</f>
        <v>5.1874719292794587E-2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0.44207365360422862</v>
      </c>
    </row>
    <row r="199" spans="2:15" x14ac:dyDescent="0.2">
      <c r="B199" s="77">
        <v>1</v>
      </c>
      <c r="C199" s="103">
        <v>2.9</v>
      </c>
      <c r="D199" s="109"/>
      <c r="E199" s="87" t="s">
        <v>10</v>
      </c>
      <c r="F199" s="108">
        <f>MAX(C199:C219)</f>
        <v>3.2</v>
      </c>
      <c r="G199" s="108"/>
      <c r="H199" s="108"/>
      <c r="I199" s="108"/>
      <c r="K199" s="77">
        <v>1</v>
      </c>
      <c r="L199" s="110">
        <v>26.1</v>
      </c>
      <c r="M199" s="109"/>
      <c r="N199" s="87" t="s">
        <v>10</v>
      </c>
      <c r="O199" s="108">
        <f>MAX(L199:L219)</f>
        <v>29.1</v>
      </c>
    </row>
    <row r="200" spans="2:15" x14ac:dyDescent="0.2">
      <c r="B200" s="77">
        <v>2</v>
      </c>
      <c r="C200" s="103">
        <v>2.9</v>
      </c>
      <c r="D200" s="109"/>
      <c r="E200" s="87" t="s">
        <v>11</v>
      </c>
      <c r="F200" s="108">
        <f>MIN(C199:C219)</f>
        <v>2.7</v>
      </c>
      <c r="G200" s="108"/>
      <c r="H200" s="108"/>
      <c r="I200" s="108"/>
      <c r="K200" s="77">
        <v>2</v>
      </c>
      <c r="L200" s="110">
        <v>25.7</v>
      </c>
      <c r="M200" s="109"/>
      <c r="N200" s="87" t="s">
        <v>11</v>
      </c>
      <c r="O200" s="108">
        <f>MIN(L199:L219)</f>
        <v>24.6</v>
      </c>
    </row>
    <row r="201" spans="2:15" ht="13.5" thickBot="1" x14ac:dyDescent="0.25">
      <c r="B201" s="77">
        <v>3</v>
      </c>
      <c r="C201" s="103">
        <v>2.9</v>
      </c>
      <c r="D201" s="109"/>
      <c r="E201" s="89" t="s">
        <v>12</v>
      </c>
      <c r="F201" s="111">
        <f>F199-F200</f>
        <v>0.5</v>
      </c>
      <c r="G201" s="108"/>
      <c r="H201" s="108"/>
      <c r="I201" s="108"/>
      <c r="K201" s="77">
        <v>3</v>
      </c>
      <c r="L201" s="110">
        <v>26.1</v>
      </c>
      <c r="M201" s="109"/>
      <c r="N201" s="89" t="s">
        <v>12</v>
      </c>
      <c r="O201" s="111">
        <f>O199-O200</f>
        <v>4.5</v>
      </c>
    </row>
    <row r="202" spans="2:15" x14ac:dyDescent="0.2">
      <c r="B202" s="77">
        <v>6</v>
      </c>
      <c r="C202" s="103">
        <v>2.9</v>
      </c>
      <c r="D202" s="109"/>
      <c r="E202" s="87"/>
      <c r="F202" s="108"/>
      <c r="G202" s="108"/>
      <c r="H202" s="108"/>
      <c r="I202" s="108"/>
      <c r="K202" s="77">
        <v>6</v>
      </c>
      <c r="L202" s="110">
        <v>24.7</v>
      </c>
      <c r="M202" s="109"/>
      <c r="N202" s="87"/>
      <c r="O202" s="108"/>
    </row>
    <row r="203" spans="2:15" x14ac:dyDescent="0.2">
      <c r="B203" s="77">
        <v>7</v>
      </c>
      <c r="C203" s="103">
        <v>2.9</v>
      </c>
      <c r="D203" s="109"/>
      <c r="E203" s="87"/>
      <c r="F203" s="108"/>
      <c r="G203" s="108"/>
      <c r="H203" s="108"/>
      <c r="I203" s="108"/>
      <c r="K203" s="77">
        <v>7</v>
      </c>
      <c r="L203" s="110">
        <v>24.6</v>
      </c>
      <c r="M203" s="109"/>
      <c r="N203" s="87"/>
      <c r="O203" s="108"/>
    </row>
    <row r="204" spans="2:15" x14ac:dyDescent="0.2">
      <c r="B204" s="77">
        <v>8</v>
      </c>
      <c r="C204" s="103">
        <v>3</v>
      </c>
      <c r="D204" s="109"/>
      <c r="E204" s="87"/>
      <c r="F204" s="108"/>
      <c r="G204" s="108"/>
      <c r="H204" s="108"/>
      <c r="I204" s="108"/>
      <c r="K204" s="77">
        <v>8</v>
      </c>
      <c r="L204" s="110">
        <v>26</v>
      </c>
      <c r="M204" s="109"/>
      <c r="N204" s="87"/>
      <c r="O204" s="108"/>
    </row>
    <row r="205" spans="2:15" x14ac:dyDescent="0.2">
      <c r="B205" s="77">
        <v>9</v>
      </c>
      <c r="C205" s="103">
        <v>3</v>
      </c>
      <c r="D205" s="109"/>
      <c r="E205" s="87"/>
      <c r="F205" s="108"/>
      <c r="G205" s="108"/>
      <c r="H205" s="108"/>
      <c r="I205" s="108"/>
      <c r="K205" s="77">
        <v>9</v>
      </c>
      <c r="L205" s="110">
        <v>25.5</v>
      </c>
      <c r="M205" s="109"/>
      <c r="N205" s="87"/>
      <c r="O205" s="108"/>
    </row>
    <row r="206" spans="2:15" x14ac:dyDescent="0.2">
      <c r="B206" s="77">
        <v>10</v>
      </c>
      <c r="C206" s="103">
        <v>3</v>
      </c>
      <c r="D206" s="109"/>
      <c r="E206" s="87"/>
      <c r="F206" s="108"/>
      <c r="G206" s="108"/>
      <c r="H206" s="108"/>
      <c r="I206" s="108"/>
      <c r="K206" s="77">
        <v>10</v>
      </c>
      <c r="L206" s="110">
        <v>25.6</v>
      </c>
      <c r="M206" s="109"/>
      <c r="N206" s="87"/>
      <c r="O206" s="108"/>
    </row>
    <row r="207" spans="2:15" x14ac:dyDescent="0.2">
      <c r="B207" s="77">
        <v>13</v>
      </c>
      <c r="C207" s="103">
        <v>3</v>
      </c>
      <c r="D207" s="109"/>
      <c r="E207" s="87"/>
      <c r="F207" s="108"/>
      <c r="G207" s="108"/>
      <c r="H207" s="108"/>
      <c r="I207" s="108"/>
      <c r="K207" s="77">
        <v>13</v>
      </c>
      <c r="L207" s="110">
        <v>29.1</v>
      </c>
      <c r="M207" s="109"/>
      <c r="N207" s="87"/>
      <c r="O207" s="108"/>
    </row>
    <row r="208" spans="2:15" x14ac:dyDescent="0.2">
      <c r="B208" s="77">
        <v>14</v>
      </c>
      <c r="C208" s="103">
        <v>3</v>
      </c>
      <c r="D208" s="109"/>
      <c r="E208" s="87"/>
      <c r="F208" s="108"/>
      <c r="G208" s="108"/>
      <c r="H208" s="108"/>
      <c r="I208" s="108"/>
      <c r="K208" s="77">
        <v>14</v>
      </c>
      <c r="L208" s="110">
        <v>25.9</v>
      </c>
      <c r="M208" s="109"/>
      <c r="N208" s="87"/>
      <c r="O208" s="108"/>
    </row>
    <row r="209" spans="2:15" x14ac:dyDescent="0.2">
      <c r="B209" s="77">
        <v>16</v>
      </c>
      <c r="C209" s="103">
        <v>3.1</v>
      </c>
      <c r="D209" s="109"/>
      <c r="E209" s="87"/>
      <c r="F209" s="108"/>
      <c r="G209" s="108"/>
      <c r="H209" s="108"/>
      <c r="I209" s="108"/>
      <c r="K209" s="77">
        <v>16</v>
      </c>
      <c r="L209" s="110">
        <v>27.5</v>
      </c>
      <c r="M209" s="109"/>
      <c r="N209" s="87"/>
      <c r="O209" s="108"/>
    </row>
    <row r="210" spans="2:15" x14ac:dyDescent="0.2">
      <c r="B210" s="77">
        <v>17</v>
      </c>
      <c r="C210" s="103">
        <v>2.7</v>
      </c>
      <c r="D210" s="109"/>
      <c r="E210" s="87"/>
      <c r="F210" s="108"/>
      <c r="G210" s="108"/>
      <c r="H210" s="108"/>
      <c r="I210" s="108"/>
      <c r="K210" s="77">
        <v>17</v>
      </c>
      <c r="L210" s="110">
        <v>28.2</v>
      </c>
      <c r="M210" s="109"/>
      <c r="N210" s="87"/>
      <c r="O210" s="108"/>
    </row>
    <row r="211" spans="2:15" x14ac:dyDescent="0.2">
      <c r="B211" s="77">
        <v>20</v>
      </c>
      <c r="C211" s="103">
        <v>3.1</v>
      </c>
      <c r="D211" s="109"/>
      <c r="E211" s="87"/>
      <c r="F211" s="108"/>
      <c r="G211" s="108"/>
      <c r="H211" s="108"/>
      <c r="I211" s="108"/>
      <c r="K211" s="77">
        <v>20</v>
      </c>
      <c r="L211" s="110">
        <v>26.8</v>
      </c>
      <c r="M211" s="109"/>
      <c r="N211" s="87"/>
      <c r="O211" s="108"/>
    </row>
    <row r="212" spans="2:15" x14ac:dyDescent="0.2">
      <c r="B212" s="77">
        <v>21</v>
      </c>
      <c r="C212" s="103">
        <v>3.1</v>
      </c>
      <c r="D212" s="109"/>
      <c r="E212" s="87"/>
      <c r="F212" s="108"/>
      <c r="G212" s="108"/>
      <c r="H212" s="108"/>
      <c r="I212" s="108"/>
      <c r="K212" s="77">
        <v>21</v>
      </c>
      <c r="L212" s="110">
        <v>27.3</v>
      </c>
      <c r="M212" s="109"/>
      <c r="N212" s="87"/>
      <c r="O212" s="108"/>
    </row>
    <row r="213" spans="2:15" x14ac:dyDescent="0.2">
      <c r="B213" s="77">
        <v>22</v>
      </c>
      <c r="C213" s="103">
        <v>3.2</v>
      </c>
      <c r="D213" s="109"/>
      <c r="E213" s="87"/>
      <c r="F213" s="108"/>
      <c r="G213" s="108"/>
      <c r="H213" s="108"/>
      <c r="I213" s="108"/>
      <c r="K213" s="77">
        <v>22</v>
      </c>
      <c r="L213" s="110">
        <v>27.3</v>
      </c>
      <c r="M213" s="109"/>
      <c r="N213" s="87"/>
      <c r="O213" s="108"/>
    </row>
    <row r="214" spans="2:15" x14ac:dyDescent="0.2">
      <c r="B214" s="77">
        <v>23</v>
      </c>
      <c r="C214" s="103">
        <v>3.1</v>
      </c>
      <c r="D214" s="109"/>
      <c r="E214" s="87"/>
      <c r="F214" s="108"/>
      <c r="G214" s="108"/>
      <c r="H214" s="108"/>
      <c r="I214" s="108"/>
      <c r="K214" s="77">
        <v>23</v>
      </c>
      <c r="L214" s="110">
        <v>25.6</v>
      </c>
      <c r="M214" s="109"/>
      <c r="N214" s="87"/>
      <c r="O214" s="108"/>
    </row>
    <row r="215" spans="2:15" x14ac:dyDescent="0.2">
      <c r="B215" s="77">
        <v>24</v>
      </c>
      <c r="C215" s="103">
        <v>3.1</v>
      </c>
      <c r="D215" s="109"/>
      <c r="E215" s="87"/>
      <c r="F215" s="108"/>
      <c r="G215" s="108"/>
      <c r="H215" s="108"/>
      <c r="I215" s="108"/>
      <c r="K215" s="77">
        <v>24</v>
      </c>
      <c r="L215" s="103">
        <v>26</v>
      </c>
      <c r="M215" s="109"/>
      <c r="N215" s="87"/>
      <c r="O215" s="108"/>
    </row>
    <row r="216" spans="2:15" x14ac:dyDescent="0.2">
      <c r="B216" s="77">
        <v>27</v>
      </c>
      <c r="C216" s="103">
        <v>3.1</v>
      </c>
      <c r="D216" s="109"/>
      <c r="E216" s="87"/>
      <c r="F216" s="108"/>
      <c r="G216" s="108"/>
      <c r="H216" s="108"/>
      <c r="I216" s="108"/>
      <c r="K216" s="77">
        <v>27</v>
      </c>
      <c r="L216" s="103">
        <v>26.8</v>
      </c>
      <c r="M216" s="109"/>
      <c r="N216" s="87"/>
      <c r="O216" s="108"/>
    </row>
    <row r="217" spans="2:15" x14ac:dyDescent="0.2">
      <c r="B217" s="77">
        <v>28</v>
      </c>
      <c r="C217" s="103">
        <v>3.1</v>
      </c>
      <c r="D217" s="109"/>
      <c r="E217" s="87"/>
      <c r="F217" s="108"/>
      <c r="G217" s="108"/>
      <c r="H217" s="108"/>
      <c r="I217" s="108"/>
      <c r="K217" s="77">
        <v>28</v>
      </c>
      <c r="L217" s="103">
        <v>26.6</v>
      </c>
      <c r="M217" s="109"/>
      <c r="N217" s="87"/>
      <c r="O217" s="108"/>
    </row>
    <row r="218" spans="2:15" x14ac:dyDescent="0.2">
      <c r="B218" s="77">
        <v>29</v>
      </c>
      <c r="C218" s="103">
        <v>3.1</v>
      </c>
      <c r="D218" s="109"/>
      <c r="E218" s="87"/>
      <c r="F218" s="108"/>
      <c r="G218" s="108"/>
      <c r="H218" s="108"/>
      <c r="I218" s="108"/>
      <c r="K218" s="77">
        <v>29</v>
      </c>
      <c r="L218" s="110">
        <v>26</v>
      </c>
      <c r="M218" s="109"/>
      <c r="N218" s="87"/>
      <c r="O218" s="108"/>
    </row>
    <row r="219" spans="2:15" x14ac:dyDescent="0.2">
      <c r="B219" s="77">
        <v>30</v>
      </c>
      <c r="C219" s="103">
        <v>3.2</v>
      </c>
      <c r="D219" s="109"/>
      <c r="E219" s="87"/>
      <c r="F219" s="108"/>
      <c r="G219" s="108"/>
      <c r="H219" s="108"/>
      <c r="I219" s="108"/>
      <c r="K219" s="77">
        <v>30</v>
      </c>
      <c r="L219" s="110">
        <v>26.1</v>
      </c>
      <c r="M219" s="109"/>
      <c r="N219" s="87"/>
      <c r="O219" s="108"/>
    </row>
    <row r="220" spans="2:15" ht="13.5" thickBot="1" x14ac:dyDescent="0.25">
      <c r="B220" s="141">
        <v>31</v>
      </c>
      <c r="C220" s="142">
        <v>3.2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26.7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f>COUNTIF(C199:C220,"&gt;0")</f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04">
        <f>AVERAGE(C199:C220)</f>
        <v>3.0272727272727282</v>
      </c>
      <c r="D222" s="102"/>
      <c r="K222" s="73" t="s">
        <v>1</v>
      </c>
      <c r="L222" s="104">
        <f>AVERAGE(L199:L220)</f>
        <v>26.372727272727278</v>
      </c>
      <c r="M222" s="102"/>
    </row>
    <row r="223" spans="2:15" x14ac:dyDescent="0.2">
      <c r="B223" s="71" t="s">
        <v>2</v>
      </c>
      <c r="C223" s="103">
        <f>STDEV('2018 Salinidade &amp; Temperatura'!C199:C220)</f>
        <v>0.1241420775211025</v>
      </c>
      <c r="D223" s="102"/>
      <c r="K223" s="71" t="s">
        <v>2</v>
      </c>
      <c r="L223" s="103">
        <f>STDEV(L199:L220)</f>
        <v>1.0579323131565552</v>
      </c>
      <c r="M223" s="102"/>
    </row>
    <row r="224" spans="2:15" ht="13.5" thickBot="1" x14ac:dyDescent="0.25">
      <c r="B224" s="69" t="s">
        <v>3</v>
      </c>
      <c r="C224" s="101">
        <f>CONFIDENCE(0.05,C223,C221)</f>
        <v>5.1874719292794587E-2</v>
      </c>
      <c r="D224" s="99"/>
      <c r="K224" s="69" t="s">
        <v>3</v>
      </c>
      <c r="L224" s="100">
        <f>CONFIDENCE(0.05,L223,L221)</f>
        <v>0.44207365360422862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227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15</v>
      </c>
      <c r="C229" s="91" t="s">
        <v>172</v>
      </c>
      <c r="D229" s="115"/>
      <c r="E229" s="90" t="s">
        <v>1</v>
      </c>
      <c r="F229" s="113">
        <f>C244</f>
        <v>3.2545454545454544</v>
      </c>
      <c r="G229" s="113"/>
      <c r="H229" s="113"/>
      <c r="I229" s="113"/>
      <c r="K229" s="116" t="s">
        <v>19</v>
      </c>
      <c r="L229" s="91" t="s">
        <v>172</v>
      </c>
      <c r="M229" s="115"/>
      <c r="N229" s="90" t="s">
        <v>1</v>
      </c>
      <c r="O229" s="113">
        <f>L244</f>
        <v>24.181818181818183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5.2223296786709165E-2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0.86234352994404917</v>
      </c>
    </row>
    <row r="231" spans="2:15" ht="13.5" thickBot="1" x14ac:dyDescent="0.25">
      <c r="B231" s="181"/>
      <c r="C231" s="201"/>
      <c r="D231" s="105"/>
      <c r="E231" s="87" t="s">
        <v>3</v>
      </c>
      <c r="F231" s="113">
        <f>C246</f>
        <v>3.0861429111168206E-2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0.50960309586613228</v>
      </c>
    </row>
    <row r="232" spans="2:15" x14ac:dyDescent="0.2">
      <c r="B232" s="77">
        <v>3</v>
      </c>
      <c r="C232" s="103">
        <v>3.2</v>
      </c>
      <c r="D232" s="109"/>
      <c r="E232" s="87" t="s">
        <v>10</v>
      </c>
      <c r="F232" s="108">
        <f>MAX(C232:C242)</f>
        <v>3.3</v>
      </c>
      <c r="G232" s="108"/>
      <c r="H232" s="108"/>
      <c r="I232" s="108"/>
      <c r="K232" s="77">
        <v>3</v>
      </c>
      <c r="L232" s="110">
        <v>25</v>
      </c>
      <c r="M232" s="109"/>
      <c r="N232" s="87" t="s">
        <v>10</v>
      </c>
      <c r="O232" s="108">
        <f>MAX(L232:L242)</f>
        <v>25.2</v>
      </c>
    </row>
    <row r="233" spans="2:15" x14ac:dyDescent="0.2">
      <c r="B233" s="77">
        <v>4</v>
      </c>
      <c r="C233" s="103">
        <v>3.2</v>
      </c>
      <c r="D233" s="109"/>
      <c r="E233" s="87" t="s">
        <v>11</v>
      </c>
      <c r="F233" s="108">
        <f>MIN(C232:C242)</f>
        <v>3.2</v>
      </c>
      <c r="G233" s="108"/>
      <c r="H233" s="108"/>
      <c r="I233" s="108"/>
      <c r="K233" s="77">
        <v>4</v>
      </c>
      <c r="L233" s="110">
        <v>23</v>
      </c>
      <c r="M233" s="109"/>
      <c r="N233" s="87" t="s">
        <v>11</v>
      </c>
      <c r="O233" s="108">
        <f>MIN(L232:L242)</f>
        <v>23</v>
      </c>
    </row>
    <row r="234" spans="2:15" ht="13.5" thickBot="1" x14ac:dyDescent="0.25">
      <c r="B234" s="77">
        <v>14</v>
      </c>
      <c r="C234" s="103">
        <v>3.2</v>
      </c>
      <c r="D234" s="109"/>
      <c r="E234" s="89" t="s">
        <v>12</v>
      </c>
      <c r="F234" s="111">
        <f>F232-F233</f>
        <v>9.9999999999999645E-2</v>
      </c>
      <c r="G234" s="108"/>
      <c r="H234" s="108"/>
      <c r="I234" s="108"/>
      <c r="K234" s="77">
        <v>14</v>
      </c>
      <c r="L234" s="110">
        <v>25.2</v>
      </c>
      <c r="M234" s="109"/>
      <c r="N234" s="89" t="s">
        <v>12</v>
      </c>
      <c r="O234" s="111">
        <f>O232-O233</f>
        <v>2.1999999999999993</v>
      </c>
    </row>
    <row r="235" spans="2:15" x14ac:dyDescent="0.2">
      <c r="B235" s="77">
        <v>17</v>
      </c>
      <c r="C235" s="103">
        <v>3.2</v>
      </c>
      <c r="D235" s="109"/>
      <c r="E235" s="87"/>
      <c r="F235" s="108"/>
      <c r="G235" s="108"/>
      <c r="H235" s="108"/>
      <c r="I235" s="108"/>
      <c r="K235" s="77">
        <v>17</v>
      </c>
      <c r="L235" s="110">
        <v>24.4</v>
      </c>
      <c r="M235" s="109"/>
      <c r="N235" s="87"/>
      <c r="O235" s="108"/>
    </row>
    <row r="236" spans="2:15" x14ac:dyDescent="0.2">
      <c r="B236" s="77">
        <v>18</v>
      </c>
      <c r="C236" s="103">
        <v>3.3</v>
      </c>
      <c r="D236" s="109"/>
      <c r="E236" s="87"/>
      <c r="F236" s="108"/>
      <c r="G236" s="108"/>
      <c r="H236" s="108"/>
      <c r="I236" s="108"/>
      <c r="K236" s="77">
        <v>18</v>
      </c>
      <c r="L236" s="110">
        <v>23.7</v>
      </c>
      <c r="M236" s="109"/>
      <c r="N236" s="87"/>
      <c r="O236" s="108"/>
    </row>
    <row r="237" spans="2:15" x14ac:dyDescent="0.2">
      <c r="B237" s="77">
        <v>19</v>
      </c>
      <c r="C237" s="103">
        <v>3.2</v>
      </c>
      <c r="D237" s="109"/>
      <c r="E237" s="87"/>
      <c r="F237" s="108"/>
      <c r="G237" s="108"/>
      <c r="H237" s="108"/>
      <c r="I237" s="108"/>
      <c r="K237" s="77">
        <v>19</v>
      </c>
      <c r="L237" s="110">
        <v>23.2</v>
      </c>
      <c r="M237" s="109"/>
      <c r="N237" s="87"/>
      <c r="O237" s="108"/>
    </row>
    <row r="238" spans="2:15" x14ac:dyDescent="0.2">
      <c r="B238" s="77">
        <v>20</v>
      </c>
      <c r="C238" s="103">
        <v>3.3</v>
      </c>
      <c r="D238" s="109"/>
      <c r="E238" s="87"/>
      <c r="F238" s="108"/>
      <c r="G238" s="108"/>
      <c r="H238" s="108"/>
      <c r="I238" s="108"/>
      <c r="K238" s="77">
        <v>20</v>
      </c>
      <c r="L238" s="110">
        <v>23.3</v>
      </c>
      <c r="M238" s="109"/>
      <c r="N238" s="87"/>
      <c r="O238" s="108"/>
    </row>
    <row r="239" spans="2:15" x14ac:dyDescent="0.2">
      <c r="B239" s="77">
        <v>24</v>
      </c>
      <c r="C239" s="103">
        <v>3.3</v>
      </c>
      <c r="D239" s="109"/>
      <c r="E239" s="87"/>
      <c r="F239" s="108"/>
      <c r="G239" s="108"/>
      <c r="H239" s="108"/>
      <c r="I239" s="108"/>
      <c r="K239" s="77">
        <v>24</v>
      </c>
      <c r="L239" s="110">
        <v>25.2</v>
      </c>
      <c r="M239" s="109"/>
      <c r="N239" s="87"/>
      <c r="O239" s="108"/>
    </row>
    <row r="240" spans="2:15" x14ac:dyDescent="0.2">
      <c r="B240" s="77">
        <v>25</v>
      </c>
      <c r="C240" s="103">
        <v>3.3</v>
      </c>
      <c r="D240" s="109"/>
      <c r="E240" s="87"/>
      <c r="F240" s="108"/>
      <c r="G240" s="108"/>
      <c r="H240" s="108"/>
      <c r="I240" s="108"/>
      <c r="K240" s="77">
        <v>25</v>
      </c>
      <c r="L240" s="110">
        <v>24.1</v>
      </c>
      <c r="M240" s="109"/>
      <c r="N240" s="87"/>
      <c r="O240" s="108"/>
    </row>
    <row r="241" spans="2:15" x14ac:dyDescent="0.2">
      <c r="B241" s="77">
        <v>27</v>
      </c>
      <c r="C241" s="103">
        <v>3.3</v>
      </c>
      <c r="D241" s="109"/>
      <c r="E241" s="87"/>
      <c r="F241" s="108"/>
      <c r="G241" s="108"/>
      <c r="H241" s="108"/>
      <c r="I241" s="108"/>
      <c r="K241" s="77">
        <v>27</v>
      </c>
      <c r="L241" s="103">
        <v>23.7</v>
      </c>
      <c r="M241" s="109"/>
      <c r="N241" s="87"/>
      <c r="O241" s="108"/>
    </row>
    <row r="242" spans="2:15" ht="13.5" thickBot="1" x14ac:dyDescent="0.25">
      <c r="B242" s="77">
        <v>28</v>
      </c>
      <c r="C242" s="103">
        <v>3.3</v>
      </c>
      <c r="D242" s="109"/>
      <c r="E242" s="87"/>
      <c r="F242" s="108"/>
      <c r="G242" s="108"/>
      <c r="H242" s="108"/>
      <c r="I242" s="108"/>
      <c r="K242" s="77">
        <v>28</v>
      </c>
      <c r="L242" s="103">
        <v>25.2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f>COUNTIF(C232:C242,"&gt;0")</f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04">
        <f>AVERAGE(C232:C242)</f>
        <v>3.2545454545454544</v>
      </c>
      <c r="D244" s="102"/>
      <c r="K244" s="73" t="s">
        <v>1</v>
      </c>
      <c r="L244" s="104">
        <f>AVERAGE(L232:L242)</f>
        <v>24.181818181818183</v>
      </c>
      <c r="M244" s="102"/>
    </row>
    <row r="245" spans="2:15" x14ac:dyDescent="0.2">
      <c r="B245" s="71" t="s">
        <v>2</v>
      </c>
      <c r="C245" s="103">
        <f>STDEV('2018 Salinidade &amp; Temperatura'!C232:C242)</f>
        <v>5.2223296786709165E-2</v>
      </c>
      <c r="D245" s="102"/>
      <c r="K245" s="71" t="s">
        <v>2</v>
      </c>
      <c r="L245" s="103">
        <f>STDEV(L232:L242)</f>
        <v>0.86234352994404917</v>
      </c>
      <c r="M245" s="102"/>
    </row>
    <row r="246" spans="2:15" ht="13.5" thickBot="1" x14ac:dyDescent="0.25">
      <c r="B246" s="69" t="s">
        <v>3</v>
      </c>
      <c r="C246" s="101">
        <f>CONFIDENCE(0.05,C245,C243)</f>
        <v>3.0861429111168206E-2</v>
      </c>
      <c r="D246" s="99"/>
      <c r="K246" s="69" t="s">
        <v>3</v>
      </c>
      <c r="L246" s="100">
        <f>CONFIDENCE(0.05,L245,L243)</f>
        <v>0.50960309586613228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B78:B79"/>
    <mergeCell ref="C78:C79"/>
    <mergeCell ref="K78:K79"/>
    <mergeCell ref="L78:L79"/>
    <mergeCell ref="B75:B76"/>
    <mergeCell ref="C75:C76"/>
    <mergeCell ref="K75:K76"/>
    <mergeCell ref="L75:L76"/>
    <mergeCell ref="B40:B41"/>
    <mergeCell ref="C40:C41"/>
    <mergeCell ref="K40:K41"/>
    <mergeCell ref="L40:L41"/>
    <mergeCell ref="B37:B38"/>
    <mergeCell ref="C37:C38"/>
    <mergeCell ref="K37:K38"/>
    <mergeCell ref="L37:L38"/>
    <mergeCell ref="B23:B24"/>
    <mergeCell ref="C23:C24"/>
    <mergeCell ref="K23:K24"/>
    <mergeCell ref="L23:L24"/>
    <mergeCell ref="B20:B21"/>
    <mergeCell ref="C20:C21"/>
    <mergeCell ref="K20:K21"/>
    <mergeCell ref="L20:L21"/>
    <mergeCell ref="B2:B3"/>
    <mergeCell ref="C2:C3"/>
    <mergeCell ref="K2:K3"/>
    <mergeCell ref="L2:L3"/>
    <mergeCell ref="B5:B6"/>
    <mergeCell ref="C5:C6"/>
    <mergeCell ref="K5:K6"/>
    <mergeCell ref="L5:L6"/>
    <mergeCell ref="B59:B60"/>
    <mergeCell ref="C59:C60"/>
    <mergeCell ref="K59:K60"/>
    <mergeCell ref="L59:L60"/>
    <mergeCell ref="B56:B57"/>
    <mergeCell ref="C56:C57"/>
    <mergeCell ref="K56:K57"/>
    <mergeCell ref="L56:L57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27" zoomScale="93" zoomScaleNormal="93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147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23</v>
      </c>
      <c r="C4" s="91" t="s">
        <v>51</v>
      </c>
      <c r="D4" s="115"/>
      <c r="E4" s="90" t="s">
        <v>1</v>
      </c>
      <c r="F4" s="113">
        <f>C15</f>
        <v>614.48571428571427</v>
      </c>
      <c r="G4" s="113"/>
      <c r="H4" s="113"/>
      <c r="I4" s="113"/>
      <c r="K4" s="116" t="s">
        <v>20</v>
      </c>
      <c r="L4" s="91" t="s">
        <v>51</v>
      </c>
      <c r="M4" s="115"/>
      <c r="N4" s="90" t="s">
        <v>1</v>
      </c>
      <c r="O4" s="113">
        <f>L15</f>
        <v>17.985714285714284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445.47423284469716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1.2469009201864858</v>
      </c>
    </row>
    <row r="6" spans="2:15" ht="13.5" thickBot="1" x14ac:dyDescent="0.25">
      <c r="B6" s="181"/>
      <c r="C6" s="201"/>
      <c r="D6" s="105"/>
      <c r="E6" s="87" t="s">
        <v>3</v>
      </c>
      <c r="F6" s="113">
        <f>C17</f>
        <v>330.00586591976219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0.9237001548992908</v>
      </c>
    </row>
    <row r="7" spans="2:15" x14ac:dyDescent="0.2">
      <c r="B7" s="77">
        <v>4</v>
      </c>
      <c r="C7" s="104">
        <v>2.81</v>
      </c>
      <c r="D7" s="109"/>
      <c r="E7" s="87" t="s">
        <v>10</v>
      </c>
      <c r="F7" s="108">
        <f>MAX(C7:C13)</f>
        <v>979</v>
      </c>
      <c r="G7" s="108"/>
      <c r="H7" s="108"/>
      <c r="I7" s="108"/>
      <c r="K7" s="77">
        <v>4</v>
      </c>
      <c r="L7" s="112">
        <v>17.5</v>
      </c>
      <c r="M7" s="109"/>
      <c r="N7" s="87" t="s">
        <v>10</v>
      </c>
      <c r="O7" s="108">
        <f>MAX(L7:L13)</f>
        <v>19.3</v>
      </c>
    </row>
    <row r="8" spans="2:15" x14ac:dyDescent="0.2">
      <c r="B8" s="77">
        <v>5</v>
      </c>
      <c r="C8" s="103">
        <v>2.59</v>
      </c>
      <c r="D8" s="109"/>
      <c r="E8" s="87" t="s">
        <v>11</v>
      </c>
      <c r="F8" s="108">
        <f>MIN(C7:C13)</f>
        <v>2.59</v>
      </c>
      <c r="G8" s="108"/>
      <c r="H8" s="108"/>
      <c r="I8" s="108"/>
      <c r="K8" s="77">
        <v>5</v>
      </c>
      <c r="L8" s="110">
        <v>18.899999999999999</v>
      </c>
      <c r="M8" s="109"/>
      <c r="N8" s="87" t="s">
        <v>11</v>
      </c>
      <c r="O8" s="108">
        <f>MIN(L7:L13)</f>
        <v>15.7</v>
      </c>
    </row>
    <row r="9" spans="2:15" ht="13.5" thickBot="1" x14ac:dyDescent="0.25">
      <c r="B9" s="77">
        <v>7</v>
      </c>
      <c r="C9" s="103">
        <v>524</v>
      </c>
      <c r="D9" s="109"/>
      <c r="E9" s="89" t="s">
        <v>12</v>
      </c>
      <c r="F9" s="111">
        <f>F7-F8</f>
        <v>976.41</v>
      </c>
      <c r="G9" s="108"/>
      <c r="H9" s="108"/>
      <c r="I9" s="108"/>
      <c r="K9" s="77">
        <v>7</v>
      </c>
      <c r="L9" s="110">
        <v>18.8</v>
      </c>
      <c r="M9" s="109"/>
      <c r="N9" s="89" t="s">
        <v>12</v>
      </c>
      <c r="O9" s="111">
        <f>O7-O8</f>
        <v>3.6000000000000014</v>
      </c>
    </row>
    <row r="10" spans="2:15" x14ac:dyDescent="0.2">
      <c r="B10" s="77">
        <v>14</v>
      </c>
      <c r="C10" s="103">
        <v>914</v>
      </c>
      <c r="D10" s="109"/>
      <c r="E10" s="87"/>
      <c r="F10" s="108"/>
      <c r="G10" s="108"/>
      <c r="H10" s="108"/>
      <c r="I10" s="108"/>
      <c r="K10" s="77">
        <v>14</v>
      </c>
      <c r="L10" s="110">
        <v>18.399999999999999</v>
      </c>
      <c r="M10" s="109"/>
      <c r="N10" s="87"/>
      <c r="O10" s="108"/>
    </row>
    <row r="11" spans="2:15" x14ac:dyDescent="0.2">
      <c r="B11" s="77">
        <v>15</v>
      </c>
      <c r="C11" s="103">
        <v>933</v>
      </c>
      <c r="D11" s="109"/>
      <c r="E11" s="87"/>
      <c r="F11" s="108"/>
      <c r="G11" s="108"/>
      <c r="H11" s="108"/>
      <c r="I11" s="108"/>
      <c r="K11" s="77">
        <v>15</v>
      </c>
      <c r="L11" s="110">
        <v>17.3</v>
      </c>
      <c r="M11" s="109"/>
      <c r="N11" s="87"/>
      <c r="O11" s="108"/>
    </row>
    <row r="12" spans="2:15" x14ac:dyDescent="0.2">
      <c r="B12" s="77">
        <v>22</v>
      </c>
      <c r="C12" s="103">
        <v>946</v>
      </c>
      <c r="D12" s="109"/>
      <c r="E12" s="87"/>
      <c r="F12" s="108"/>
      <c r="G12" s="108"/>
      <c r="H12" s="108"/>
      <c r="I12" s="108"/>
      <c r="K12" s="77">
        <v>22</v>
      </c>
      <c r="L12" s="110">
        <v>19.3</v>
      </c>
      <c r="M12" s="109"/>
      <c r="N12" s="87"/>
      <c r="O12" s="108"/>
    </row>
    <row r="13" spans="2:15" ht="13.5" thickBot="1" x14ac:dyDescent="0.25">
      <c r="B13" s="77">
        <v>29</v>
      </c>
      <c r="C13" s="103">
        <v>979</v>
      </c>
      <c r="D13" s="109"/>
      <c r="E13" s="87"/>
      <c r="F13" s="108"/>
      <c r="G13" s="108"/>
      <c r="H13" s="108"/>
      <c r="I13" s="108"/>
      <c r="K13" s="77">
        <v>29</v>
      </c>
      <c r="L13" s="110">
        <v>15.7</v>
      </c>
      <c r="M13" s="109"/>
      <c r="N13" s="87"/>
      <c r="O13" s="108"/>
    </row>
    <row r="14" spans="2:15" ht="13.5" thickBot="1" x14ac:dyDescent="0.25">
      <c r="B14" s="75" t="s">
        <v>0</v>
      </c>
      <c r="C14" s="107">
        <f>COUNTIF(C7:C13,"&gt;0")</f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614.48571428571427</v>
      </c>
      <c r="D15" s="102"/>
      <c r="K15" s="73" t="s">
        <v>1</v>
      </c>
      <c r="L15" s="104">
        <f>AVERAGE(L7:L13)</f>
        <v>17.985714285714284</v>
      </c>
      <c r="M15" s="102"/>
    </row>
    <row r="16" spans="2:15" x14ac:dyDescent="0.2">
      <c r="B16" s="71" t="s">
        <v>2</v>
      </c>
      <c r="C16" s="103">
        <f>STDEV(C7:C13)</f>
        <v>445.47423284469716</v>
      </c>
      <c r="D16" s="102"/>
      <c r="K16" s="71" t="s">
        <v>2</v>
      </c>
      <c r="L16" s="103">
        <f>STDEV(L7:L13)</f>
        <v>1.2469009201864858</v>
      </c>
      <c r="M16" s="102"/>
    </row>
    <row r="17" spans="2:15" ht="13.5" thickBot="1" x14ac:dyDescent="0.25">
      <c r="B17" s="69" t="s">
        <v>3</v>
      </c>
      <c r="C17" s="101">
        <f>CONFIDENCE(0.05,C16,C14)</f>
        <v>330.00586591976219</v>
      </c>
      <c r="D17" s="99"/>
      <c r="K17" s="69" t="s">
        <v>3</v>
      </c>
      <c r="L17" s="100">
        <f>CONFIDENCE(0.05,L16,L14)</f>
        <v>0.9237001548992908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245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23</v>
      </c>
      <c r="C22" s="91" t="s">
        <v>180</v>
      </c>
      <c r="D22" s="115"/>
      <c r="E22" s="90" t="s">
        <v>1</v>
      </c>
      <c r="F22" s="113">
        <f>C32</f>
        <v>1020.5</v>
      </c>
      <c r="G22" s="113"/>
      <c r="H22" s="113"/>
      <c r="I22" s="113"/>
      <c r="K22" s="116" t="s">
        <v>20</v>
      </c>
      <c r="L22" s="91" t="s">
        <v>180</v>
      </c>
      <c r="M22" s="115"/>
      <c r="N22" s="90" t="s">
        <v>1</v>
      </c>
      <c r="O22" s="113">
        <f>L32</f>
        <v>15.600000000000001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46.796367380385412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0.7668115805072323</v>
      </c>
    </row>
    <row r="24" spans="2:15" ht="13.5" thickBot="1" x14ac:dyDescent="0.25">
      <c r="B24" s="181"/>
      <c r="C24" s="201"/>
      <c r="D24" s="105"/>
      <c r="E24" s="87" t="s">
        <v>3</v>
      </c>
      <c r="F24" s="113">
        <f>C34</f>
        <v>37.444204427917505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0.61356577840360671</v>
      </c>
    </row>
    <row r="25" spans="2:15" x14ac:dyDescent="0.2">
      <c r="B25" s="77">
        <v>5</v>
      </c>
      <c r="C25" s="103">
        <v>987</v>
      </c>
      <c r="D25" s="109"/>
      <c r="E25" s="87" t="s">
        <v>10</v>
      </c>
      <c r="F25" s="108">
        <f>MAX(C25:C30)</f>
        <v>1092</v>
      </c>
      <c r="G25" s="108"/>
      <c r="H25" s="108"/>
      <c r="I25" s="108"/>
      <c r="K25" s="77">
        <v>5</v>
      </c>
      <c r="L25" s="110">
        <v>15.5</v>
      </c>
      <c r="M25" s="109"/>
      <c r="N25" s="87" t="s">
        <v>10</v>
      </c>
      <c r="O25" s="108">
        <f>MAX(L25:L30)</f>
        <v>16.399999999999999</v>
      </c>
    </row>
    <row r="26" spans="2:15" x14ac:dyDescent="0.2">
      <c r="B26" s="77">
        <v>8</v>
      </c>
      <c r="C26" s="103">
        <v>1004</v>
      </c>
      <c r="D26" s="109"/>
      <c r="E26" s="87" t="s">
        <v>11</v>
      </c>
      <c r="F26" s="108">
        <f>MIN(C25:C30)</f>
        <v>961</v>
      </c>
      <c r="G26" s="108"/>
      <c r="H26" s="108"/>
      <c r="I26" s="108"/>
      <c r="K26" s="77">
        <v>8</v>
      </c>
      <c r="L26" s="110">
        <v>16</v>
      </c>
      <c r="M26" s="109"/>
      <c r="N26" s="87" t="s">
        <v>11</v>
      </c>
      <c r="O26" s="108">
        <f>MIN(L25:L30)</f>
        <v>14.6</v>
      </c>
    </row>
    <row r="27" spans="2:15" ht="13.5" thickBot="1" x14ac:dyDescent="0.25">
      <c r="B27" s="77">
        <v>12</v>
      </c>
      <c r="C27" s="103">
        <v>1030</v>
      </c>
      <c r="D27" s="109"/>
      <c r="E27" s="89" t="s">
        <v>12</v>
      </c>
      <c r="F27" s="111">
        <f>F25-F26</f>
        <v>131</v>
      </c>
      <c r="G27" s="108"/>
      <c r="H27" s="108"/>
      <c r="I27" s="108"/>
      <c r="K27" s="77">
        <v>12</v>
      </c>
      <c r="L27" s="110">
        <v>14.6</v>
      </c>
      <c r="M27" s="109"/>
      <c r="N27" s="89" t="s">
        <v>12</v>
      </c>
      <c r="O27" s="111">
        <f>O25-O26</f>
        <v>1.7999999999999989</v>
      </c>
    </row>
    <row r="28" spans="2:15" x14ac:dyDescent="0.2">
      <c r="B28" s="77">
        <v>15</v>
      </c>
      <c r="C28" s="103">
        <v>1049</v>
      </c>
      <c r="D28" s="109"/>
      <c r="E28" s="87"/>
      <c r="F28" s="108"/>
      <c r="G28" s="108"/>
      <c r="H28" s="108"/>
      <c r="I28" s="108"/>
      <c r="K28" s="77">
        <v>15</v>
      </c>
      <c r="L28" s="110">
        <v>14.8</v>
      </c>
      <c r="M28" s="109"/>
      <c r="N28" s="87"/>
      <c r="O28" s="108"/>
    </row>
    <row r="29" spans="2:15" x14ac:dyDescent="0.2">
      <c r="B29" s="77">
        <v>18</v>
      </c>
      <c r="C29" s="103">
        <v>961</v>
      </c>
      <c r="D29" s="109"/>
      <c r="E29" s="87"/>
      <c r="F29" s="108"/>
      <c r="G29" s="108"/>
      <c r="H29" s="108"/>
      <c r="I29" s="108"/>
      <c r="K29" s="77">
        <v>18</v>
      </c>
      <c r="L29" s="110">
        <v>16.399999999999999</v>
      </c>
      <c r="M29" s="109"/>
      <c r="N29" s="87"/>
      <c r="O29" s="108"/>
    </row>
    <row r="30" spans="2:15" ht="13.5" thickBot="1" x14ac:dyDescent="0.25">
      <c r="B30" s="77">
        <v>24</v>
      </c>
      <c r="C30" s="103">
        <v>1092</v>
      </c>
      <c r="D30" s="109"/>
      <c r="E30" s="87"/>
      <c r="F30" s="108"/>
      <c r="G30" s="108"/>
      <c r="H30" s="108"/>
      <c r="I30" s="108"/>
      <c r="K30" s="77">
        <v>24</v>
      </c>
      <c r="L30" s="110">
        <v>16.3</v>
      </c>
      <c r="M30" s="109"/>
      <c r="N30" s="87"/>
      <c r="O30" s="108"/>
    </row>
    <row r="31" spans="2:15" ht="13.5" thickBot="1" x14ac:dyDescent="0.25">
      <c r="B31" s="75" t="s">
        <v>0</v>
      </c>
      <c r="C31" s="107">
        <f>COUNTIF(C25:C30,"&gt;0")</f>
        <v>6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1020.5</v>
      </c>
      <c r="D32" s="102"/>
      <c r="K32" s="73" t="s">
        <v>1</v>
      </c>
      <c r="L32" s="104">
        <f>AVERAGE(L25:L30)</f>
        <v>15.600000000000001</v>
      </c>
      <c r="M32" s="102"/>
    </row>
    <row r="33" spans="2:15" x14ac:dyDescent="0.2">
      <c r="B33" s="71" t="s">
        <v>2</v>
      </c>
      <c r="C33" s="103">
        <f>STDEV(C25:C30)</f>
        <v>46.796367380385412</v>
      </c>
      <c r="D33" s="102"/>
      <c r="K33" s="71" t="s">
        <v>2</v>
      </c>
      <c r="L33" s="103">
        <f>STDEV(L25:L30)</f>
        <v>0.7668115805072323</v>
      </c>
      <c r="M33" s="102"/>
    </row>
    <row r="34" spans="2:15" ht="13.5" thickBot="1" x14ac:dyDescent="0.25">
      <c r="B34" s="69" t="s">
        <v>3</v>
      </c>
      <c r="C34" s="101">
        <f>CONFIDENCE(0.05,C33,C31)</f>
        <v>37.444204427917505</v>
      </c>
      <c r="D34" s="99"/>
      <c r="K34" s="69" t="s">
        <v>3</v>
      </c>
      <c r="L34" s="100">
        <f>CONFIDENCE(0.05,L33,L31)</f>
        <v>0.61356577840360671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244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23</v>
      </c>
      <c r="C39" s="91" t="s">
        <v>179</v>
      </c>
      <c r="D39" s="115"/>
      <c r="E39" s="90" t="s">
        <v>1</v>
      </c>
      <c r="F39" s="113">
        <f>C51</f>
        <v>1200.25</v>
      </c>
      <c r="G39" s="113"/>
      <c r="H39" s="113"/>
      <c r="I39" s="113"/>
      <c r="K39" s="116" t="s">
        <v>20</v>
      </c>
      <c r="L39" s="91" t="s">
        <v>179</v>
      </c>
      <c r="M39" s="115"/>
      <c r="N39" s="90" t="s">
        <v>1</v>
      </c>
      <c r="O39" s="113">
        <f>L51</f>
        <v>15.299999999999999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62.768850327440056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0.98125284348996555</v>
      </c>
    </row>
    <row r="41" spans="2:15" ht="13.5" thickBot="1" x14ac:dyDescent="0.25">
      <c r="B41" s="181"/>
      <c r="C41" s="201"/>
      <c r="D41" s="105"/>
      <c r="E41" s="87" t="s">
        <v>3</v>
      </c>
      <c r="F41" s="113">
        <f>C53</f>
        <v>43.495794859415838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0.6799610342233694</v>
      </c>
    </row>
    <row r="42" spans="2:15" x14ac:dyDescent="0.2">
      <c r="B42" s="77">
        <v>8</v>
      </c>
      <c r="C42" s="103">
        <v>1151</v>
      </c>
      <c r="D42" s="109"/>
      <c r="E42" s="87" t="s">
        <v>10</v>
      </c>
      <c r="F42" s="108">
        <f>MAX(C42:C49)</f>
        <v>1321</v>
      </c>
      <c r="G42" s="108"/>
      <c r="H42" s="108"/>
      <c r="I42" s="108"/>
      <c r="K42" s="77">
        <v>8</v>
      </c>
      <c r="L42" s="110">
        <v>14.7</v>
      </c>
      <c r="M42" s="109"/>
      <c r="N42" s="87" t="s">
        <v>10</v>
      </c>
      <c r="O42" s="108">
        <f>MAX(L42:L49)</f>
        <v>16.5</v>
      </c>
    </row>
    <row r="43" spans="2:15" x14ac:dyDescent="0.2">
      <c r="B43" s="77">
        <v>15</v>
      </c>
      <c r="C43" s="103">
        <v>1200</v>
      </c>
      <c r="D43" s="109"/>
      <c r="E43" s="87" t="s">
        <v>11</v>
      </c>
      <c r="F43" s="108">
        <f>MIN(C42:C49)</f>
        <v>1130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13.5</v>
      </c>
    </row>
    <row r="44" spans="2:15" ht="13.5" thickBot="1" x14ac:dyDescent="0.25">
      <c r="B44" s="77">
        <v>16</v>
      </c>
      <c r="C44" s="103">
        <v>1130</v>
      </c>
      <c r="D44" s="109"/>
      <c r="E44" s="89" t="s">
        <v>12</v>
      </c>
      <c r="F44" s="111">
        <f>F42-F43</f>
        <v>191</v>
      </c>
      <c r="G44" s="108"/>
      <c r="H44" s="108"/>
      <c r="I44" s="108"/>
      <c r="K44" s="77">
        <v>16</v>
      </c>
      <c r="L44" s="110">
        <v>14.7</v>
      </c>
      <c r="M44" s="109"/>
      <c r="N44" s="89" t="s">
        <v>12</v>
      </c>
      <c r="O44" s="111">
        <f>O42-O43</f>
        <v>3</v>
      </c>
    </row>
    <row r="45" spans="2:15" x14ac:dyDescent="0.2">
      <c r="B45" s="77">
        <v>19</v>
      </c>
      <c r="C45" s="103">
        <v>1153</v>
      </c>
      <c r="D45" s="109"/>
      <c r="E45" s="87"/>
      <c r="F45" s="108"/>
      <c r="G45" s="108"/>
      <c r="H45" s="108"/>
      <c r="I45" s="108"/>
      <c r="K45" s="77">
        <v>19</v>
      </c>
      <c r="L45" s="110">
        <v>15.9</v>
      </c>
      <c r="M45" s="109"/>
      <c r="N45" s="87"/>
      <c r="O45" s="108"/>
    </row>
    <row r="46" spans="2:15" x14ac:dyDescent="0.2">
      <c r="B46" s="77">
        <v>20</v>
      </c>
      <c r="C46" s="103">
        <v>1196</v>
      </c>
      <c r="D46" s="109"/>
      <c r="E46" s="87"/>
      <c r="F46" s="108"/>
      <c r="G46" s="108"/>
      <c r="H46" s="108"/>
      <c r="I46" s="108"/>
      <c r="K46" s="77">
        <v>20</v>
      </c>
      <c r="L46" s="110">
        <v>15.7</v>
      </c>
      <c r="M46" s="109"/>
      <c r="N46" s="87"/>
      <c r="O46" s="108"/>
    </row>
    <row r="47" spans="2:15" x14ac:dyDescent="0.2">
      <c r="B47" s="77">
        <v>22</v>
      </c>
      <c r="C47" s="103">
        <v>1193</v>
      </c>
      <c r="D47" s="109"/>
      <c r="E47" s="87"/>
      <c r="F47" s="108"/>
      <c r="G47" s="108"/>
      <c r="H47" s="108"/>
      <c r="I47" s="108"/>
      <c r="K47" s="77">
        <v>22</v>
      </c>
      <c r="L47" s="110">
        <v>16.5</v>
      </c>
      <c r="M47" s="109"/>
      <c r="N47" s="87"/>
      <c r="O47" s="108"/>
    </row>
    <row r="48" spans="2:15" x14ac:dyDescent="0.2">
      <c r="B48" s="77">
        <v>26</v>
      </c>
      <c r="C48" s="103">
        <v>1258</v>
      </c>
      <c r="D48" s="109"/>
      <c r="E48" s="87"/>
      <c r="F48" s="108"/>
      <c r="G48" s="108"/>
      <c r="H48" s="108"/>
      <c r="I48" s="108"/>
      <c r="K48" s="77">
        <v>26</v>
      </c>
      <c r="L48" s="110">
        <v>13.5</v>
      </c>
      <c r="M48" s="109"/>
      <c r="N48" s="87"/>
      <c r="O48" s="108"/>
    </row>
    <row r="49" spans="2:15" ht="13.5" thickBot="1" x14ac:dyDescent="0.25">
      <c r="B49" s="77">
        <v>28</v>
      </c>
      <c r="C49" s="103">
        <v>1321</v>
      </c>
      <c r="D49" s="109"/>
      <c r="E49" s="87"/>
      <c r="F49" s="108"/>
      <c r="G49" s="108"/>
      <c r="H49" s="108"/>
      <c r="I49" s="108"/>
      <c r="K49" s="77">
        <v>28</v>
      </c>
      <c r="L49" s="110">
        <v>15.2</v>
      </c>
      <c r="M49" s="109"/>
      <c r="N49" s="87"/>
      <c r="O49" s="108"/>
    </row>
    <row r="50" spans="2:15" ht="13.5" thickBot="1" x14ac:dyDescent="0.25">
      <c r="B50" s="75" t="s">
        <v>0</v>
      </c>
      <c r="C50" s="107">
        <f>COUNTIF(C42:C49,"&gt;0")</f>
        <v>8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1200.25</v>
      </c>
      <c r="D51" s="102"/>
      <c r="K51" s="73" t="s">
        <v>1</v>
      </c>
      <c r="L51" s="104">
        <f>AVERAGE(L42:L49)</f>
        <v>15.299999999999999</v>
      </c>
      <c r="M51" s="102"/>
    </row>
    <row r="52" spans="2:15" x14ac:dyDescent="0.2">
      <c r="B52" s="71" t="s">
        <v>2</v>
      </c>
      <c r="C52" s="103">
        <f>STDEV(C42:C49)</f>
        <v>62.768850327440056</v>
      </c>
      <c r="D52" s="102"/>
      <c r="K52" s="71" t="s">
        <v>2</v>
      </c>
      <c r="L52" s="103">
        <f>STDEV(L42:L49)</f>
        <v>0.98125284348996555</v>
      </c>
      <c r="M52" s="102"/>
    </row>
    <row r="53" spans="2:15" ht="13.5" thickBot="1" x14ac:dyDescent="0.25">
      <c r="B53" s="69" t="s">
        <v>3</v>
      </c>
      <c r="C53" s="101">
        <f>CONFIDENCE(0.05,C52,C50)</f>
        <v>43.495794859415838</v>
      </c>
      <c r="D53" s="99"/>
      <c r="K53" s="69" t="s">
        <v>3</v>
      </c>
      <c r="L53" s="100">
        <f>CONFIDENCE(0.05,L52,L50)</f>
        <v>0.6799610342233694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243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23</v>
      </c>
      <c r="C58" s="91" t="s">
        <v>178</v>
      </c>
      <c r="D58" s="115"/>
      <c r="E58" s="90" t="s">
        <v>1</v>
      </c>
      <c r="F58" s="113">
        <f>C70</f>
        <v>441.245</v>
      </c>
      <c r="G58" s="113"/>
      <c r="H58" s="113"/>
      <c r="I58" s="113"/>
      <c r="K58" s="116" t="s">
        <v>20</v>
      </c>
      <c r="L58" s="91" t="s">
        <v>178</v>
      </c>
      <c r="M58" s="115"/>
      <c r="N58" s="90" t="s">
        <v>1</v>
      </c>
      <c r="O58" s="113">
        <f>L70</f>
        <v>19.25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813.64598165119878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1.6044580749541928</v>
      </c>
    </row>
    <row r="60" spans="2:15" ht="13.5" thickBot="1" x14ac:dyDescent="0.25">
      <c r="B60" s="181"/>
      <c r="C60" s="201"/>
      <c r="D60" s="105"/>
      <c r="E60" s="87" t="s">
        <v>3</v>
      </c>
      <c r="F60" s="113">
        <f>C72</f>
        <v>563.81753881857196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1.1118122910438686</v>
      </c>
    </row>
    <row r="61" spans="2:15" x14ac:dyDescent="0.2">
      <c r="B61" s="77">
        <v>6</v>
      </c>
      <c r="C61" s="103">
        <v>1904</v>
      </c>
      <c r="D61" s="109"/>
      <c r="E61" s="87" t="s">
        <v>10</v>
      </c>
      <c r="F61" s="108">
        <f>MAX(C61:C68)</f>
        <v>1904</v>
      </c>
      <c r="G61" s="108"/>
      <c r="H61" s="108"/>
      <c r="I61" s="108"/>
      <c r="K61" s="77">
        <v>6</v>
      </c>
      <c r="L61" s="110">
        <v>15.9</v>
      </c>
      <c r="M61" s="109"/>
      <c r="N61" s="87" t="s">
        <v>10</v>
      </c>
      <c r="O61" s="108">
        <f>MAX(L61:L68)</f>
        <v>21.2</v>
      </c>
    </row>
    <row r="62" spans="2:15" x14ac:dyDescent="0.2">
      <c r="B62" s="77">
        <v>19</v>
      </c>
      <c r="C62" s="103">
        <v>1602</v>
      </c>
      <c r="D62" s="109"/>
      <c r="E62" s="87" t="s">
        <v>11</v>
      </c>
      <c r="F62" s="108">
        <f>MIN(C61:C68)</f>
        <v>3.94</v>
      </c>
      <c r="G62" s="108"/>
      <c r="H62" s="108"/>
      <c r="I62" s="108"/>
      <c r="K62" s="77">
        <v>19</v>
      </c>
      <c r="L62" s="110">
        <v>18.899999999999999</v>
      </c>
      <c r="M62" s="109"/>
      <c r="N62" s="87" t="s">
        <v>11</v>
      </c>
      <c r="O62" s="108">
        <f>MIN(L61:L68)</f>
        <v>15.9</v>
      </c>
    </row>
    <row r="63" spans="2:15" ht="13.5" thickBot="1" x14ac:dyDescent="0.25">
      <c r="B63" s="77">
        <v>21</v>
      </c>
      <c r="C63" s="103">
        <v>4.01</v>
      </c>
      <c r="D63" s="109"/>
      <c r="E63" s="89" t="s">
        <v>12</v>
      </c>
      <c r="F63" s="111">
        <f>F61-F62</f>
        <v>1900.06</v>
      </c>
      <c r="G63" s="108"/>
      <c r="H63" s="108"/>
      <c r="I63" s="108"/>
      <c r="K63" s="77">
        <v>21</v>
      </c>
      <c r="L63" s="110">
        <v>19.8</v>
      </c>
      <c r="M63" s="109"/>
      <c r="N63" s="89" t="s">
        <v>12</v>
      </c>
      <c r="O63" s="111">
        <f>O61-O62</f>
        <v>5.2999999999999989</v>
      </c>
    </row>
    <row r="64" spans="2:15" x14ac:dyDescent="0.2">
      <c r="B64" s="77">
        <v>22</v>
      </c>
      <c r="C64" s="103">
        <v>3.99</v>
      </c>
      <c r="D64" s="109"/>
      <c r="E64" s="87"/>
      <c r="F64" s="108"/>
      <c r="G64" s="108"/>
      <c r="H64" s="108"/>
      <c r="I64" s="108"/>
      <c r="K64" s="77">
        <v>22</v>
      </c>
      <c r="L64" s="110">
        <v>19.2</v>
      </c>
      <c r="M64" s="109"/>
      <c r="N64" s="87"/>
      <c r="O64" s="108"/>
    </row>
    <row r="65" spans="2:15" x14ac:dyDescent="0.2">
      <c r="B65" s="77">
        <v>23</v>
      </c>
      <c r="C65" s="103">
        <v>3.99</v>
      </c>
      <c r="D65" s="109"/>
      <c r="E65" s="87"/>
      <c r="F65" s="108"/>
      <c r="G65" s="108"/>
      <c r="H65" s="108"/>
      <c r="I65" s="108"/>
      <c r="K65" s="77">
        <v>23</v>
      </c>
      <c r="L65" s="110">
        <v>21.2</v>
      </c>
      <c r="M65" s="109"/>
      <c r="N65" s="87"/>
      <c r="O65" s="108"/>
    </row>
    <row r="66" spans="2:15" x14ac:dyDescent="0.2">
      <c r="B66" s="77">
        <v>26</v>
      </c>
      <c r="C66" s="103">
        <v>3.94</v>
      </c>
      <c r="D66" s="109"/>
      <c r="E66" s="87"/>
      <c r="F66" s="108"/>
      <c r="G66" s="108"/>
      <c r="H66" s="108"/>
      <c r="I66" s="108"/>
      <c r="K66" s="77">
        <v>26</v>
      </c>
      <c r="L66" s="110">
        <v>20.3</v>
      </c>
      <c r="M66" s="109"/>
      <c r="N66" s="87"/>
      <c r="O66" s="108"/>
    </row>
    <row r="67" spans="2:15" x14ac:dyDescent="0.2">
      <c r="B67" s="77">
        <v>27</v>
      </c>
      <c r="C67" s="103">
        <v>4.01</v>
      </c>
      <c r="D67" s="109"/>
      <c r="E67" s="87"/>
      <c r="F67" s="108"/>
      <c r="G67" s="108"/>
      <c r="H67" s="108"/>
      <c r="I67" s="108"/>
      <c r="K67" s="77">
        <v>27</v>
      </c>
      <c r="L67" s="110">
        <v>20.2</v>
      </c>
      <c r="M67" s="109"/>
      <c r="N67" s="87"/>
      <c r="O67" s="108"/>
    </row>
    <row r="68" spans="2:15" ht="13.5" thickBot="1" x14ac:dyDescent="0.25">
      <c r="B68" s="77">
        <v>28</v>
      </c>
      <c r="C68" s="103">
        <v>4.0199999999999996</v>
      </c>
      <c r="D68" s="109"/>
      <c r="E68" s="87"/>
      <c r="F68" s="108"/>
      <c r="G68" s="108"/>
      <c r="H68" s="108"/>
      <c r="I68" s="108"/>
      <c r="K68" s="77">
        <v>28</v>
      </c>
      <c r="L68" s="110">
        <v>18.5</v>
      </c>
      <c r="M68" s="109"/>
      <c r="N68" s="87"/>
      <c r="O68" s="108"/>
    </row>
    <row r="69" spans="2:15" ht="13.5" thickBot="1" x14ac:dyDescent="0.25">
      <c r="B69" s="75" t="s">
        <v>0</v>
      </c>
      <c r="C69" s="107">
        <f>COUNTIF(C61:C68,"&gt;0")</f>
        <v>8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441.245</v>
      </c>
      <c r="D70" s="102"/>
      <c r="K70" s="73" t="s">
        <v>1</v>
      </c>
      <c r="L70" s="104">
        <f>AVERAGE(L61:L68)</f>
        <v>19.25</v>
      </c>
      <c r="M70" s="102"/>
    </row>
    <row r="71" spans="2:15" x14ac:dyDescent="0.2">
      <c r="B71" s="71" t="s">
        <v>2</v>
      </c>
      <c r="C71" s="103">
        <f>STDEV(C61:C68)</f>
        <v>813.64598165119878</v>
      </c>
      <c r="D71" s="102"/>
      <c r="K71" s="71" t="s">
        <v>2</v>
      </c>
      <c r="L71" s="103">
        <f>STDEV(L61:L68)</f>
        <v>1.6044580749541928</v>
      </c>
      <c r="M71" s="102"/>
    </row>
    <row r="72" spans="2:15" ht="13.5" thickBot="1" x14ac:dyDescent="0.25">
      <c r="B72" s="69" t="s">
        <v>3</v>
      </c>
      <c r="C72" s="101">
        <f>CONFIDENCE(0.05,C71,C69)</f>
        <v>563.81753881857196</v>
      </c>
      <c r="D72" s="99"/>
      <c r="K72" s="69" t="s">
        <v>3</v>
      </c>
      <c r="L72" s="100">
        <f>CONFIDENCE(0.05,L71,L69)</f>
        <v>1.1118122910438686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242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23</v>
      </c>
      <c r="C77" s="91" t="s">
        <v>177</v>
      </c>
      <c r="D77" s="115"/>
      <c r="E77" s="90" t="s">
        <v>1</v>
      </c>
      <c r="F77" s="113">
        <f>C95</f>
        <v>4.1214285714285719</v>
      </c>
      <c r="G77" s="113"/>
      <c r="H77" s="113"/>
      <c r="I77" s="113"/>
      <c r="K77" s="116" t="s">
        <v>20</v>
      </c>
      <c r="L77" s="91" t="s">
        <v>177</v>
      </c>
      <c r="M77" s="115"/>
      <c r="N77" s="90" t="s">
        <v>1</v>
      </c>
      <c r="O77" s="113">
        <f>L95</f>
        <v>17.792857142857141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>
        <f>C96</f>
        <v>0.28987682113023711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1.5533904782835437</v>
      </c>
    </row>
    <row r="79" spans="2:15" ht="13.5" thickBot="1" x14ac:dyDescent="0.25">
      <c r="B79" s="181"/>
      <c r="C79" s="201"/>
      <c r="D79" s="105"/>
      <c r="E79" s="87" t="s">
        <v>3</v>
      </c>
      <c r="F79" s="113">
        <f>C97</f>
        <v>0.15184397464517227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0.81370074184911956</v>
      </c>
    </row>
    <row r="80" spans="2:15" x14ac:dyDescent="0.2">
      <c r="B80" s="77">
        <v>3</v>
      </c>
      <c r="C80" s="103">
        <v>4.9000000000000004</v>
      </c>
      <c r="D80" s="109"/>
      <c r="E80" s="87" t="s">
        <v>10</v>
      </c>
      <c r="F80" s="108">
        <f>MAX(C80:C93)</f>
        <v>4.9000000000000004</v>
      </c>
      <c r="G80" s="108"/>
      <c r="H80" s="108"/>
      <c r="I80" s="108"/>
      <c r="K80" s="77">
        <v>3</v>
      </c>
      <c r="L80" s="110">
        <v>17</v>
      </c>
      <c r="M80" s="109"/>
      <c r="N80" s="87" t="s">
        <v>10</v>
      </c>
      <c r="O80" s="108">
        <f>MAX(L80:L93)</f>
        <v>21</v>
      </c>
    </row>
    <row r="81" spans="2:15" x14ac:dyDescent="0.2">
      <c r="B81" s="77">
        <v>4</v>
      </c>
      <c r="C81" s="103">
        <v>3.44</v>
      </c>
      <c r="D81" s="109"/>
      <c r="E81" s="87" t="s">
        <v>11</v>
      </c>
      <c r="F81" s="108">
        <f>MIN(C80:C93)</f>
        <v>3.44</v>
      </c>
      <c r="G81" s="108"/>
      <c r="H81" s="108"/>
      <c r="I81" s="108"/>
      <c r="K81" s="77">
        <v>4</v>
      </c>
      <c r="L81" s="110">
        <v>16.3</v>
      </c>
      <c r="M81" s="109"/>
      <c r="N81" s="87" t="s">
        <v>11</v>
      </c>
      <c r="O81" s="108">
        <f>MIN(L80:L93)</f>
        <v>16</v>
      </c>
    </row>
    <row r="82" spans="2:15" ht="13.5" thickBot="1" x14ac:dyDescent="0.25">
      <c r="B82" s="77">
        <v>5</v>
      </c>
      <c r="C82" s="103">
        <v>4.03</v>
      </c>
      <c r="D82" s="109"/>
      <c r="E82" s="89" t="s">
        <v>12</v>
      </c>
      <c r="F82" s="111">
        <f>F80-F81</f>
        <v>1.4600000000000004</v>
      </c>
      <c r="G82" s="108"/>
      <c r="H82" s="108"/>
      <c r="I82" s="108"/>
      <c r="K82" s="77">
        <v>5</v>
      </c>
      <c r="L82" s="110">
        <v>16.8</v>
      </c>
      <c r="M82" s="109"/>
      <c r="N82" s="89" t="s">
        <v>12</v>
      </c>
      <c r="O82" s="111">
        <f>O80-O81</f>
        <v>5</v>
      </c>
    </row>
    <row r="83" spans="2:15" x14ac:dyDescent="0.2">
      <c r="B83" s="77">
        <v>9</v>
      </c>
      <c r="C83" s="103">
        <v>4.07</v>
      </c>
      <c r="D83" s="109"/>
      <c r="E83" s="87"/>
      <c r="F83" s="108"/>
      <c r="G83" s="108"/>
      <c r="H83" s="108"/>
      <c r="I83" s="108"/>
      <c r="K83" s="77">
        <v>9</v>
      </c>
      <c r="L83" s="110">
        <v>16.600000000000001</v>
      </c>
      <c r="M83" s="109"/>
      <c r="N83" s="87"/>
      <c r="O83" s="108"/>
    </row>
    <row r="84" spans="2:15" x14ac:dyDescent="0.2">
      <c r="B84" s="77">
        <v>10</v>
      </c>
      <c r="C84" s="103">
        <v>4.07</v>
      </c>
      <c r="D84" s="109"/>
      <c r="E84" s="87"/>
      <c r="F84" s="108"/>
      <c r="G84" s="108"/>
      <c r="H84" s="108"/>
      <c r="I84" s="108"/>
      <c r="K84" s="77">
        <v>10</v>
      </c>
      <c r="L84" s="110">
        <v>18.100000000000001</v>
      </c>
      <c r="M84" s="109"/>
      <c r="N84" s="87"/>
      <c r="O84" s="108"/>
    </row>
    <row r="85" spans="2:15" x14ac:dyDescent="0.2">
      <c r="B85" s="77">
        <v>11</v>
      </c>
      <c r="C85" s="103">
        <v>4.09</v>
      </c>
      <c r="D85" s="109"/>
      <c r="E85" s="87"/>
      <c r="F85" s="108"/>
      <c r="G85" s="108"/>
      <c r="H85" s="108"/>
      <c r="I85" s="108"/>
      <c r="K85" s="77">
        <v>11</v>
      </c>
      <c r="L85" s="110">
        <v>19.399999999999999</v>
      </c>
      <c r="M85" s="109"/>
      <c r="N85" s="87"/>
      <c r="O85" s="108"/>
    </row>
    <row r="86" spans="2:15" x14ac:dyDescent="0.2">
      <c r="B86" s="77">
        <v>12</v>
      </c>
      <c r="C86" s="103">
        <v>4.0999999999999996</v>
      </c>
      <c r="D86" s="109"/>
      <c r="E86" s="87"/>
      <c r="F86" s="108"/>
      <c r="G86" s="108"/>
      <c r="H86" s="108"/>
      <c r="I86" s="108"/>
      <c r="K86" s="77">
        <v>12</v>
      </c>
      <c r="L86" s="110">
        <v>17.2</v>
      </c>
      <c r="M86" s="109"/>
      <c r="N86" s="87"/>
      <c r="O86" s="108"/>
    </row>
    <row r="87" spans="2:15" x14ac:dyDescent="0.2">
      <c r="B87" s="77">
        <v>13</v>
      </c>
      <c r="C87" s="103">
        <v>4.0999999999999996</v>
      </c>
      <c r="D87" s="109"/>
      <c r="E87" s="87"/>
      <c r="F87" s="108"/>
      <c r="G87" s="108"/>
      <c r="H87" s="108"/>
      <c r="I87" s="108"/>
      <c r="K87" s="77">
        <v>13</v>
      </c>
      <c r="L87" s="110">
        <v>17.8</v>
      </c>
      <c r="M87" s="109"/>
      <c r="N87" s="87"/>
      <c r="O87" s="108"/>
    </row>
    <row r="88" spans="2:15" x14ac:dyDescent="0.2">
      <c r="B88" s="77">
        <v>17</v>
      </c>
      <c r="C88" s="103">
        <v>4.13</v>
      </c>
      <c r="D88" s="109"/>
      <c r="E88" s="87"/>
      <c r="F88" s="108"/>
      <c r="G88" s="108"/>
      <c r="H88" s="108"/>
      <c r="I88" s="108"/>
      <c r="K88" s="77">
        <v>17</v>
      </c>
      <c r="L88" s="110">
        <v>19.5</v>
      </c>
      <c r="M88" s="109"/>
      <c r="N88" s="87"/>
      <c r="O88" s="108"/>
    </row>
    <row r="89" spans="2:15" x14ac:dyDescent="0.2">
      <c r="B89" s="77">
        <v>18</v>
      </c>
      <c r="C89" s="103">
        <v>4.1399999999999997</v>
      </c>
      <c r="D89" s="109"/>
      <c r="E89" s="87"/>
      <c r="F89" s="108"/>
      <c r="G89" s="108"/>
      <c r="H89" s="108"/>
      <c r="I89" s="108"/>
      <c r="K89" s="77">
        <v>18</v>
      </c>
      <c r="L89" s="110">
        <v>16.600000000000001</v>
      </c>
      <c r="M89" s="109"/>
      <c r="N89" s="87"/>
      <c r="O89" s="108"/>
    </row>
    <row r="90" spans="2:15" x14ac:dyDescent="0.2">
      <c r="B90" s="77">
        <v>19</v>
      </c>
      <c r="C90" s="103">
        <v>4.1399999999999997</v>
      </c>
      <c r="D90" s="109"/>
      <c r="E90" s="87"/>
      <c r="F90" s="108"/>
      <c r="G90" s="108"/>
      <c r="H90" s="108"/>
      <c r="I90" s="108"/>
      <c r="K90" s="77">
        <v>19</v>
      </c>
      <c r="L90" s="110">
        <v>16</v>
      </c>
      <c r="M90" s="109"/>
      <c r="N90" s="87"/>
      <c r="O90" s="108"/>
    </row>
    <row r="91" spans="2:15" x14ac:dyDescent="0.2">
      <c r="B91" s="77">
        <v>20</v>
      </c>
      <c r="C91" s="103">
        <v>4.1500000000000004</v>
      </c>
      <c r="D91" s="109"/>
      <c r="E91" s="87"/>
      <c r="F91" s="108"/>
      <c r="G91" s="108"/>
      <c r="H91" s="108"/>
      <c r="I91" s="108"/>
      <c r="K91" s="77">
        <v>20</v>
      </c>
      <c r="L91" s="110">
        <v>16.899999999999999</v>
      </c>
      <c r="M91" s="109"/>
      <c r="N91" s="87"/>
      <c r="O91" s="108"/>
    </row>
    <row r="92" spans="2:15" x14ac:dyDescent="0.2">
      <c r="B92" s="77">
        <v>23</v>
      </c>
      <c r="C92" s="103">
        <v>4.17</v>
      </c>
      <c r="D92" s="109"/>
      <c r="E92" s="87"/>
      <c r="F92" s="108"/>
      <c r="G92" s="108"/>
      <c r="H92" s="108"/>
      <c r="I92" s="108"/>
      <c r="K92" s="77">
        <v>23</v>
      </c>
      <c r="L92" s="110">
        <v>19.899999999999999</v>
      </c>
      <c r="M92" s="109"/>
      <c r="N92" s="87"/>
      <c r="O92" s="108"/>
    </row>
    <row r="93" spans="2:15" ht="13.5" thickBot="1" x14ac:dyDescent="0.25">
      <c r="B93" s="77">
        <v>24</v>
      </c>
      <c r="C93" s="103">
        <v>4.17</v>
      </c>
      <c r="D93" s="109"/>
      <c r="E93" s="87"/>
      <c r="F93" s="108"/>
      <c r="G93" s="108"/>
      <c r="H93" s="108"/>
      <c r="I93" s="108"/>
      <c r="K93" s="77">
        <v>24</v>
      </c>
      <c r="L93" s="110">
        <v>21</v>
      </c>
      <c r="M93" s="109"/>
      <c r="N93" s="87"/>
      <c r="O93" s="108"/>
    </row>
    <row r="94" spans="2:15" ht="13.5" thickBot="1" x14ac:dyDescent="0.25">
      <c r="B94" s="75" t="s">
        <v>0</v>
      </c>
      <c r="C94" s="107">
        <f>COUNTIF(C80:C93,"&gt;0")</f>
        <v>14</v>
      </c>
      <c r="D94" s="105"/>
      <c r="K94" s="75" t="s">
        <v>0</v>
      </c>
      <c r="L94" s="106">
        <f>COUNTIF(L80:L93,"&gt;0")</f>
        <v>14</v>
      </c>
      <c r="M94" s="105"/>
    </row>
    <row r="95" spans="2:15" x14ac:dyDescent="0.2">
      <c r="B95" s="73" t="s">
        <v>1</v>
      </c>
      <c r="C95" s="104">
        <f>AVERAGE(C80:C93)</f>
        <v>4.1214285714285719</v>
      </c>
      <c r="D95" s="102"/>
      <c r="K95" s="73" t="s">
        <v>1</v>
      </c>
      <c r="L95" s="104">
        <f>AVERAGE(L80:L93)</f>
        <v>17.792857142857141</v>
      </c>
      <c r="M95" s="102"/>
    </row>
    <row r="96" spans="2:15" x14ac:dyDescent="0.2">
      <c r="B96" s="71" t="s">
        <v>2</v>
      </c>
      <c r="C96" s="103">
        <f>STDEV(C80:C93)</f>
        <v>0.28987682113023711</v>
      </c>
      <c r="D96" s="102"/>
      <c r="K96" s="71" t="s">
        <v>2</v>
      </c>
      <c r="L96" s="103">
        <f>STDEV(L80:L93)</f>
        <v>1.5533904782835437</v>
      </c>
      <c r="M96" s="102"/>
    </row>
    <row r="97" spans="2:15" ht="13.5" thickBot="1" x14ac:dyDescent="0.25">
      <c r="B97" s="69" t="s">
        <v>3</v>
      </c>
      <c r="C97" s="101">
        <f>CONFIDENCE(0.05,C96,C94)</f>
        <v>0.15184397464517227</v>
      </c>
      <c r="D97" s="99"/>
      <c r="K97" s="69" t="s">
        <v>3</v>
      </c>
      <c r="L97" s="100">
        <f>CONFIDENCE(0.05,L96,L94)</f>
        <v>0.81370074184911956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241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23</v>
      </c>
      <c r="C102" s="91" t="s">
        <v>176</v>
      </c>
      <c r="D102" s="115"/>
      <c r="E102" s="90" t="s">
        <v>1</v>
      </c>
      <c r="F102" s="113">
        <f>C126</f>
        <v>4.4114285714285719</v>
      </c>
      <c r="G102" s="113"/>
      <c r="H102" s="113"/>
      <c r="I102" s="113"/>
      <c r="K102" s="116" t="s">
        <v>20</v>
      </c>
      <c r="L102" s="91" t="s">
        <v>176</v>
      </c>
      <c r="M102" s="115"/>
      <c r="N102" s="90" t="s">
        <v>1</v>
      </c>
      <c r="O102" s="113">
        <f>L126</f>
        <v>21.314285714285713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>
        <f>C127</f>
        <v>0.12246551432057189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>
        <f>L127</f>
        <v>1.0442937568277666</v>
      </c>
    </row>
    <row r="104" spans="2:15" ht="13.5" thickBot="1" x14ac:dyDescent="0.25">
      <c r="B104" s="181"/>
      <c r="C104" s="201"/>
      <c r="D104" s="105"/>
      <c r="E104" s="87" t="s">
        <v>3</v>
      </c>
      <c r="F104" s="113">
        <f>C128</f>
        <v>6.4150180683284652E-2</v>
      </c>
      <c r="G104" s="113"/>
      <c r="H104" s="113"/>
      <c r="I104" s="113"/>
      <c r="K104" s="181"/>
      <c r="L104" s="200"/>
      <c r="M104" s="105"/>
      <c r="N104" s="87" t="s">
        <v>3</v>
      </c>
      <c r="O104" s="113">
        <f>L128</f>
        <v>0.54702447099978446</v>
      </c>
    </row>
    <row r="105" spans="2:15" x14ac:dyDescent="0.2">
      <c r="B105" s="77">
        <v>2</v>
      </c>
      <c r="C105" s="103" t="s">
        <v>221</v>
      </c>
      <c r="D105" s="109"/>
      <c r="E105" s="87" t="s">
        <v>10</v>
      </c>
      <c r="F105" s="108">
        <f>MAX(C105:C124)</f>
        <v>4.6100000000000003</v>
      </c>
      <c r="G105" s="108"/>
      <c r="H105" s="108"/>
      <c r="I105" s="108"/>
      <c r="K105" s="77">
        <v>2</v>
      </c>
      <c r="L105" s="110" t="s">
        <v>221</v>
      </c>
      <c r="M105" s="109"/>
      <c r="N105" s="87" t="s">
        <v>10</v>
      </c>
      <c r="O105" s="108">
        <f>MAX(L105:L124)</f>
        <v>23.3</v>
      </c>
    </row>
    <row r="106" spans="2:15" x14ac:dyDescent="0.2">
      <c r="B106" s="77">
        <v>3</v>
      </c>
      <c r="C106" s="103">
        <v>4.28</v>
      </c>
      <c r="D106" s="109"/>
      <c r="E106" s="87" t="s">
        <v>11</v>
      </c>
      <c r="F106" s="108">
        <f>MIN(C105:C124)</f>
        <v>4.2</v>
      </c>
      <c r="G106" s="108"/>
      <c r="H106" s="108"/>
      <c r="I106" s="108"/>
      <c r="K106" s="77">
        <v>3</v>
      </c>
      <c r="L106" s="110">
        <v>19.8</v>
      </c>
      <c r="M106" s="109"/>
      <c r="N106" s="87" t="s">
        <v>11</v>
      </c>
      <c r="O106" s="108">
        <f>MIN(L105:L124)</f>
        <v>19.8</v>
      </c>
    </row>
    <row r="107" spans="2:15" ht="13.5" thickBot="1" x14ac:dyDescent="0.25">
      <c r="B107" s="77">
        <v>4</v>
      </c>
      <c r="C107" s="103" t="s">
        <v>221</v>
      </c>
      <c r="D107" s="109"/>
      <c r="E107" s="89" t="s">
        <v>12</v>
      </c>
      <c r="F107" s="111">
        <f>F105-F106</f>
        <v>0.41000000000000014</v>
      </c>
      <c r="G107" s="108"/>
      <c r="H107" s="108"/>
      <c r="I107" s="108"/>
      <c r="K107" s="77">
        <v>4</v>
      </c>
      <c r="L107" s="110" t="s">
        <v>221</v>
      </c>
      <c r="M107" s="109"/>
      <c r="N107" s="89" t="s">
        <v>12</v>
      </c>
      <c r="O107" s="111">
        <f>O105-O106</f>
        <v>3.5</v>
      </c>
    </row>
    <row r="108" spans="2:15" x14ac:dyDescent="0.2">
      <c r="B108" s="77">
        <v>7</v>
      </c>
      <c r="C108" s="103" t="s">
        <v>221</v>
      </c>
      <c r="D108" s="109"/>
      <c r="E108" s="87"/>
      <c r="F108" s="108"/>
      <c r="G108" s="108"/>
      <c r="H108" s="108"/>
      <c r="I108" s="108"/>
      <c r="K108" s="77">
        <v>7</v>
      </c>
      <c r="L108" s="110" t="s">
        <v>221</v>
      </c>
      <c r="M108" s="109"/>
      <c r="N108" s="87"/>
      <c r="O108" s="108"/>
    </row>
    <row r="109" spans="2:15" x14ac:dyDescent="0.2">
      <c r="B109" s="77">
        <v>8</v>
      </c>
      <c r="C109" s="103">
        <v>4.3499999999999996</v>
      </c>
      <c r="D109" s="109"/>
      <c r="E109" s="87"/>
      <c r="F109" s="108"/>
      <c r="G109" s="108"/>
      <c r="H109" s="108"/>
      <c r="I109" s="108"/>
      <c r="K109" s="77">
        <v>8</v>
      </c>
      <c r="L109" s="110">
        <v>20.9</v>
      </c>
      <c r="M109" s="109"/>
      <c r="N109" s="87"/>
      <c r="O109" s="108"/>
    </row>
    <row r="110" spans="2:15" x14ac:dyDescent="0.2">
      <c r="B110" s="77">
        <v>9</v>
      </c>
      <c r="C110" s="103">
        <v>4.3499999999999996</v>
      </c>
      <c r="D110" s="109"/>
      <c r="E110" s="87"/>
      <c r="F110" s="108"/>
      <c r="G110" s="108"/>
      <c r="H110" s="108"/>
      <c r="I110" s="108"/>
      <c r="K110" s="77">
        <v>9</v>
      </c>
      <c r="L110" s="110">
        <v>20.8</v>
      </c>
      <c r="M110" s="109"/>
      <c r="N110" s="87"/>
      <c r="O110" s="108"/>
    </row>
    <row r="111" spans="2:15" x14ac:dyDescent="0.2">
      <c r="B111" s="77">
        <v>10</v>
      </c>
      <c r="C111" s="103">
        <v>4.37</v>
      </c>
      <c r="D111" s="109"/>
      <c r="E111" s="87"/>
      <c r="F111" s="108"/>
      <c r="G111" s="108"/>
      <c r="H111" s="108"/>
      <c r="I111" s="108"/>
      <c r="K111" s="77">
        <v>10</v>
      </c>
      <c r="L111" s="110">
        <v>20.6</v>
      </c>
      <c r="M111" s="109"/>
      <c r="N111" s="87"/>
      <c r="O111" s="108"/>
    </row>
    <row r="112" spans="2:15" x14ac:dyDescent="0.2">
      <c r="B112" s="77">
        <v>11</v>
      </c>
      <c r="C112" s="103">
        <v>4.3499999999999996</v>
      </c>
      <c r="D112" s="109"/>
      <c r="E112" s="87"/>
      <c r="F112" s="108"/>
      <c r="G112" s="108"/>
      <c r="H112" s="108"/>
      <c r="I112" s="108"/>
      <c r="K112" s="77">
        <v>11</v>
      </c>
      <c r="L112" s="110">
        <v>20.5</v>
      </c>
      <c r="M112" s="109"/>
      <c r="N112" s="87"/>
      <c r="O112" s="108"/>
    </row>
    <row r="113" spans="2:15" x14ac:dyDescent="0.2">
      <c r="B113" s="77">
        <v>14</v>
      </c>
      <c r="C113" s="103">
        <v>4.2</v>
      </c>
      <c r="D113" s="109"/>
      <c r="E113" s="87"/>
      <c r="F113" s="108"/>
      <c r="G113" s="108"/>
      <c r="H113" s="108"/>
      <c r="I113" s="108"/>
      <c r="K113" s="77">
        <v>14</v>
      </c>
      <c r="L113" s="110">
        <v>21.7</v>
      </c>
      <c r="M113" s="109"/>
      <c r="N113" s="87"/>
      <c r="O113" s="108"/>
    </row>
    <row r="114" spans="2:15" x14ac:dyDescent="0.2">
      <c r="B114" s="77">
        <v>15</v>
      </c>
      <c r="C114" s="103">
        <v>4.29</v>
      </c>
      <c r="D114" s="109"/>
      <c r="E114" s="87"/>
      <c r="F114" s="108"/>
      <c r="G114" s="108"/>
      <c r="H114" s="108"/>
      <c r="I114" s="108"/>
      <c r="K114" s="77">
        <v>15</v>
      </c>
      <c r="L114" s="110">
        <v>23.3</v>
      </c>
      <c r="M114" s="109"/>
      <c r="N114" s="87"/>
      <c r="O114" s="108"/>
    </row>
    <row r="115" spans="2:15" x14ac:dyDescent="0.2">
      <c r="B115" s="77">
        <v>16</v>
      </c>
      <c r="C115" s="103">
        <v>4.4400000000000004</v>
      </c>
      <c r="D115" s="109"/>
      <c r="E115" s="87"/>
      <c r="F115" s="108"/>
      <c r="G115" s="108"/>
      <c r="H115" s="108"/>
      <c r="I115" s="108"/>
      <c r="K115" s="77">
        <v>16</v>
      </c>
      <c r="L115" s="110">
        <v>22.1</v>
      </c>
      <c r="M115" s="109"/>
      <c r="N115" s="87"/>
      <c r="O115" s="108"/>
    </row>
    <row r="116" spans="2:15" x14ac:dyDescent="0.2">
      <c r="B116" s="77">
        <v>17</v>
      </c>
      <c r="C116" s="103">
        <v>4.4800000000000004</v>
      </c>
      <c r="D116" s="109"/>
      <c r="E116" s="87"/>
      <c r="F116" s="108"/>
      <c r="G116" s="108"/>
      <c r="H116" s="108"/>
      <c r="I116" s="108"/>
      <c r="K116" s="77">
        <v>17</v>
      </c>
      <c r="L116" s="110">
        <v>21.5</v>
      </c>
      <c r="M116" s="109"/>
      <c r="N116" s="87"/>
      <c r="O116" s="108"/>
    </row>
    <row r="117" spans="2:15" x14ac:dyDescent="0.2">
      <c r="B117" s="77">
        <v>18</v>
      </c>
      <c r="C117" s="103">
        <v>4.49</v>
      </c>
      <c r="D117" s="109"/>
      <c r="E117" s="87"/>
      <c r="F117" s="108"/>
      <c r="G117" s="108"/>
      <c r="H117" s="108"/>
      <c r="I117" s="108"/>
      <c r="K117" s="77">
        <v>18</v>
      </c>
      <c r="L117" s="110">
        <v>22</v>
      </c>
      <c r="M117" s="109"/>
      <c r="N117" s="87"/>
      <c r="O117" s="108"/>
    </row>
    <row r="118" spans="2:15" x14ac:dyDescent="0.2">
      <c r="B118" s="77">
        <v>22</v>
      </c>
      <c r="C118" s="103">
        <v>4.4000000000000004</v>
      </c>
      <c r="D118" s="109"/>
      <c r="E118" s="87"/>
      <c r="F118" s="108"/>
      <c r="G118" s="108"/>
      <c r="H118" s="108"/>
      <c r="I118" s="108"/>
      <c r="K118" s="77">
        <v>22</v>
      </c>
      <c r="L118" s="110">
        <v>19.8</v>
      </c>
      <c r="M118" s="109"/>
      <c r="N118" s="87"/>
      <c r="O118" s="108"/>
    </row>
    <row r="119" spans="2:15" x14ac:dyDescent="0.2">
      <c r="B119" s="77">
        <v>23</v>
      </c>
      <c r="C119" s="103" t="s">
        <v>221</v>
      </c>
      <c r="D119" s="109"/>
      <c r="E119" s="87"/>
      <c r="F119" s="108"/>
      <c r="G119" s="108"/>
      <c r="H119" s="108"/>
      <c r="I119" s="108"/>
      <c r="K119" s="77">
        <v>23</v>
      </c>
      <c r="L119" s="103" t="s">
        <v>221</v>
      </c>
      <c r="M119" s="109"/>
      <c r="N119" s="87"/>
      <c r="O119" s="108"/>
    </row>
    <row r="120" spans="2:15" x14ac:dyDescent="0.2">
      <c r="B120" s="77">
        <v>24</v>
      </c>
      <c r="C120" s="103" t="s">
        <v>221</v>
      </c>
      <c r="D120" s="109"/>
      <c r="E120" s="87"/>
      <c r="F120" s="108"/>
      <c r="G120" s="108"/>
      <c r="H120" s="108"/>
      <c r="I120" s="108"/>
      <c r="K120" s="77">
        <v>24</v>
      </c>
      <c r="L120" s="103" t="s">
        <v>221</v>
      </c>
      <c r="M120" s="109"/>
      <c r="N120" s="87"/>
      <c r="O120" s="108"/>
    </row>
    <row r="121" spans="2:15" x14ac:dyDescent="0.2">
      <c r="B121" s="77">
        <v>25</v>
      </c>
      <c r="C121" s="103" t="s">
        <v>221</v>
      </c>
      <c r="D121" s="109"/>
      <c r="E121" s="87"/>
      <c r="F121" s="108"/>
      <c r="G121" s="108"/>
      <c r="H121" s="108"/>
      <c r="I121" s="108"/>
      <c r="K121" s="77">
        <v>25</v>
      </c>
      <c r="L121" s="103" t="s">
        <v>221</v>
      </c>
      <c r="M121" s="109"/>
      <c r="N121" s="87"/>
      <c r="O121" s="108"/>
    </row>
    <row r="122" spans="2:15" x14ac:dyDescent="0.2">
      <c r="B122" s="77">
        <v>28</v>
      </c>
      <c r="C122" s="103">
        <v>4.5599999999999996</v>
      </c>
      <c r="D122" s="109"/>
      <c r="E122" s="87"/>
      <c r="F122" s="108"/>
      <c r="G122" s="108"/>
      <c r="H122" s="108"/>
      <c r="I122" s="108"/>
      <c r="K122" s="77">
        <v>28</v>
      </c>
      <c r="L122" s="110">
        <v>22.7</v>
      </c>
      <c r="M122" s="109"/>
      <c r="N122" s="87"/>
      <c r="O122" s="108"/>
    </row>
    <row r="123" spans="2:15" x14ac:dyDescent="0.2">
      <c r="B123" s="77">
        <v>29</v>
      </c>
      <c r="C123" s="103">
        <v>4.59</v>
      </c>
      <c r="D123" s="109"/>
      <c r="E123" s="87"/>
      <c r="F123" s="108"/>
      <c r="G123" s="108"/>
      <c r="H123" s="108"/>
      <c r="I123" s="108"/>
      <c r="K123" s="77">
        <v>29</v>
      </c>
      <c r="L123" s="110">
        <v>22</v>
      </c>
      <c r="M123" s="109"/>
      <c r="N123" s="87"/>
      <c r="O123" s="108"/>
    </row>
    <row r="124" spans="2:15" ht="13.5" thickBot="1" x14ac:dyDescent="0.25">
      <c r="B124" s="77">
        <v>30</v>
      </c>
      <c r="C124" s="103">
        <v>4.6100000000000003</v>
      </c>
      <c r="D124" s="109"/>
      <c r="E124" s="87"/>
      <c r="F124" s="108"/>
      <c r="G124" s="108"/>
      <c r="H124" s="108"/>
      <c r="I124" s="108"/>
      <c r="K124" s="77">
        <v>30</v>
      </c>
      <c r="L124" s="110">
        <v>20.7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f>COUNTIF(C105:C124,"&gt;0")</f>
        <v>14</v>
      </c>
      <c r="D125" s="105"/>
      <c r="K125" s="75" t="s">
        <v>0</v>
      </c>
      <c r="L125" s="106">
        <f>COUNTIF(L105:L124,"&gt;0")</f>
        <v>14</v>
      </c>
      <c r="M125" s="105"/>
    </row>
    <row r="126" spans="2:15" x14ac:dyDescent="0.2">
      <c r="B126" s="73" t="s">
        <v>1</v>
      </c>
      <c r="C126" s="104">
        <f>AVERAGE(C105:C124)</f>
        <v>4.4114285714285719</v>
      </c>
      <c r="D126" s="102"/>
      <c r="K126" s="73" t="s">
        <v>1</v>
      </c>
      <c r="L126" s="104">
        <f>AVERAGE(L105:L124)</f>
        <v>21.314285714285713</v>
      </c>
      <c r="M126" s="102"/>
    </row>
    <row r="127" spans="2:15" x14ac:dyDescent="0.2">
      <c r="B127" s="71" t="s">
        <v>2</v>
      </c>
      <c r="C127" s="103">
        <f>STDEV(C105:C124)</f>
        <v>0.12246551432057189</v>
      </c>
      <c r="D127" s="102"/>
      <c r="K127" s="71" t="s">
        <v>2</v>
      </c>
      <c r="L127" s="103">
        <f>STDEV(L105:L124)</f>
        <v>1.0442937568277666</v>
      </c>
      <c r="M127" s="102"/>
    </row>
    <row r="128" spans="2:15" ht="13.5" thickBot="1" x14ac:dyDescent="0.25">
      <c r="B128" s="69" t="s">
        <v>3</v>
      </c>
      <c r="C128" s="101">
        <f>CONFIDENCE(0.05,C127,C125)</f>
        <v>6.4150180683284652E-2</v>
      </c>
      <c r="D128" s="99"/>
      <c r="K128" s="69" t="s">
        <v>3</v>
      </c>
      <c r="L128" s="100">
        <f>CONFIDENCE(0.05,L127,L125)</f>
        <v>0.54702447099978446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240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23</v>
      </c>
      <c r="C133" s="91" t="s">
        <v>175</v>
      </c>
      <c r="D133" s="115"/>
      <c r="E133" s="90" t="s">
        <v>1</v>
      </c>
      <c r="F133" s="113">
        <f>C157</f>
        <v>4.6580000000000013</v>
      </c>
      <c r="G133" s="113"/>
      <c r="H133" s="113"/>
      <c r="I133" s="113"/>
      <c r="K133" s="116" t="s">
        <v>20</v>
      </c>
      <c r="L133" s="91" t="s">
        <v>175</v>
      </c>
      <c r="M133" s="115"/>
      <c r="N133" s="90" t="s">
        <v>1</v>
      </c>
      <c r="O133" s="113">
        <f>L157</f>
        <v>24.835000000000001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0.18208153176675096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1.925527952208651</v>
      </c>
    </row>
    <row r="135" spans="2:15" ht="13.5" thickBot="1" x14ac:dyDescent="0.25">
      <c r="B135" s="181"/>
      <c r="C135" s="201"/>
      <c r="D135" s="105"/>
      <c r="E135" s="87" t="s">
        <v>3</v>
      </c>
      <c r="F135" s="113">
        <f>C159</f>
        <v>7.9799283408134011E-2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0.84388432631057442</v>
      </c>
    </row>
    <row r="136" spans="2:15" x14ac:dyDescent="0.2">
      <c r="B136" s="77">
        <v>1</v>
      </c>
      <c r="C136" s="103">
        <v>4.62</v>
      </c>
      <c r="D136" s="109"/>
      <c r="E136" s="87" t="s">
        <v>10</v>
      </c>
      <c r="F136" s="108">
        <f>MAX(C136:C155)</f>
        <v>4.9000000000000004</v>
      </c>
      <c r="G136" s="108"/>
      <c r="H136" s="108"/>
      <c r="I136" s="108"/>
      <c r="K136" s="77">
        <v>1</v>
      </c>
      <c r="L136" s="110">
        <v>21.5</v>
      </c>
      <c r="M136" s="109"/>
      <c r="N136" s="87" t="s">
        <v>10</v>
      </c>
      <c r="O136" s="108">
        <f>MAX(L136:L155)</f>
        <v>29.3</v>
      </c>
    </row>
    <row r="137" spans="2:15" x14ac:dyDescent="0.2">
      <c r="B137" s="77">
        <v>4</v>
      </c>
      <c r="C137" s="103">
        <v>4.5199999999999996</v>
      </c>
      <c r="D137" s="109"/>
      <c r="E137" s="87" t="s">
        <v>11</v>
      </c>
      <c r="F137" s="108">
        <f>MIN(C136:C155)</f>
        <v>4.18</v>
      </c>
      <c r="G137" s="108"/>
      <c r="H137" s="108"/>
      <c r="I137" s="108"/>
      <c r="K137" s="77">
        <v>4</v>
      </c>
      <c r="L137" s="110">
        <v>22</v>
      </c>
      <c r="M137" s="109"/>
      <c r="N137" s="87" t="s">
        <v>11</v>
      </c>
      <c r="O137" s="108">
        <f>MIN(L136:L155)</f>
        <v>21.5</v>
      </c>
    </row>
    <row r="138" spans="2:15" ht="13.5" thickBot="1" x14ac:dyDescent="0.25">
      <c r="B138" s="77">
        <v>5</v>
      </c>
      <c r="C138" s="103">
        <v>4.66</v>
      </c>
      <c r="D138" s="109"/>
      <c r="E138" s="89" t="s">
        <v>12</v>
      </c>
      <c r="F138" s="111">
        <f>F136-F137</f>
        <v>0.72000000000000064</v>
      </c>
      <c r="G138" s="108"/>
      <c r="H138" s="108"/>
      <c r="I138" s="108"/>
      <c r="K138" s="77">
        <v>5</v>
      </c>
      <c r="L138" s="110">
        <v>23.2</v>
      </c>
      <c r="M138" s="109"/>
      <c r="N138" s="89" t="s">
        <v>12</v>
      </c>
      <c r="O138" s="111">
        <f>O136-O137</f>
        <v>7.8000000000000007</v>
      </c>
    </row>
    <row r="139" spans="2:15" x14ac:dyDescent="0.2">
      <c r="B139" s="77">
        <v>6</v>
      </c>
      <c r="C139" s="103">
        <v>4.6500000000000004</v>
      </c>
      <c r="D139" s="109"/>
      <c r="E139" s="87"/>
      <c r="F139" s="108"/>
      <c r="G139" s="108"/>
      <c r="H139" s="108"/>
      <c r="I139" s="108"/>
      <c r="K139" s="77">
        <v>6</v>
      </c>
      <c r="L139" s="110">
        <v>22.7</v>
      </c>
      <c r="M139" s="109"/>
      <c r="N139" s="87"/>
      <c r="O139" s="108"/>
    </row>
    <row r="140" spans="2:15" x14ac:dyDescent="0.2">
      <c r="B140" s="77">
        <v>7</v>
      </c>
      <c r="C140" s="103">
        <v>4.6900000000000004</v>
      </c>
      <c r="D140" s="109"/>
      <c r="E140" s="87"/>
      <c r="F140" s="108"/>
      <c r="G140" s="108"/>
      <c r="H140" s="108"/>
      <c r="I140" s="108"/>
      <c r="K140" s="77">
        <v>7</v>
      </c>
      <c r="L140" s="110">
        <v>22.6</v>
      </c>
      <c r="M140" s="109"/>
      <c r="N140" s="87"/>
      <c r="O140" s="108"/>
    </row>
    <row r="141" spans="2:15" x14ac:dyDescent="0.2">
      <c r="B141" s="77">
        <v>8</v>
      </c>
      <c r="C141" s="103">
        <v>4.5</v>
      </c>
      <c r="D141" s="109"/>
      <c r="E141" s="87"/>
      <c r="F141" s="108"/>
      <c r="G141" s="108"/>
      <c r="H141" s="108"/>
      <c r="I141" s="108"/>
      <c r="K141" s="77">
        <v>8</v>
      </c>
      <c r="L141" s="110">
        <v>24.9</v>
      </c>
      <c r="M141" s="109"/>
      <c r="N141" s="87"/>
      <c r="O141" s="108"/>
    </row>
    <row r="142" spans="2:15" x14ac:dyDescent="0.2">
      <c r="B142" s="77">
        <v>11</v>
      </c>
      <c r="C142" s="103">
        <v>4.18</v>
      </c>
      <c r="D142" s="109"/>
      <c r="E142" s="87"/>
      <c r="F142" s="108"/>
      <c r="G142" s="108"/>
      <c r="H142" s="108"/>
      <c r="I142" s="108"/>
      <c r="K142" s="77">
        <v>11</v>
      </c>
      <c r="L142" s="110">
        <v>23</v>
      </c>
      <c r="M142" s="109"/>
      <c r="N142" s="87"/>
      <c r="O142" s="108"/>
    </row>
    <row r="143" spans="2:15" x14ac:dyDescent="0.2">
      <c r="B143" s="77">
        <v>12</v>
      </c>
      <c r="C143" s="103">
        <v>4.7300000000000004</v>
      </c>
      <c r="D143" s="109"/>
      <c r="E143" s="87"/>
      <c r="F143" s="108"/>
      <c r="G143" s="108"/>
      <c r="H143" s="108"/>
      <c r="I143" s="108"/>
      <c r="K143" s="77">
        <v>12</v>
      </c>
      <c r="L143" s="110">
        <v>23.8</v>
      </c>
      <c r="M143" s="109"/>
      <c r="N143" s="87"/>
      <c r="O143" s="108"/>
    </row>
    <row r="144" spans="2:15" x14ac:dyDescent="0.2">
      <c r="B144" s="77">
        <v>13</v>
      </c>
      <c r="C144" s="103">
        <v>4.7</v>
      </c>
      <c r="D144" s="109"/>
      <c r="E144" s="87"/>
      <c r="F144" s="108"/>
      <c r="G144" s="108"/>
      <c r="H144" s="108"/>
      <c r="I144" s="108"/>
      <c r="K144" s="77">
        <v>13</v>
      </c>
      <c r="L144" s="110">
        <v>25.2</v>
      </c>
      <c r="M144" s="109"/>
      <c r="N144" s="87"/>
      <c r="O144" s="108"/>
    </row>
    <row r="145" spans="2:15" x14ac:dyDescent="0.2">
      <c r="B145" s="77">
        <v>14</v>
      </c>
      <c r="C145" s="103">
        <v>4.55</v>
      </c>
      <c r="D145" s="109"/>
      <c r="E145" s="87"/>
      <c r="F145" s="108"/>
      <c r="G145" s="108"/>
      <c r="H145" s="108"/>
      <c r="I145" s="108"/>
      <c r="K145" s="77">
        <v>14</v>
      </c>
      <c r="L145" s="110">
        <v>24.9</v>
      </c>
      <c r="M145" s="109"/>
      <c r="N145" s="87"/>
      <c r="O145" s="108"/>
    </row>
    <row r="146" spans="2:15" x14ac:dyDescent="0.2">
      <c r="B146" s="77">
        <v>15</v>
      </c>
      <c r="C146" s="103">
        <v>4.68</v>
      </c>
      <c r="D146" s="109"/>
      <c r="E146" s="87"/>
      <c r="F146" s="108"/>
      <c r="G146" s="108"/>
      <c r="H146" s="108"/>
      <c r="I146" s="108"/>
      <c r="K146" s="77">
        <v>15</v>
      </c>
      <c r="L146" s="110">
        <v>29.3</v>
      </c>
      <c r="M146" s="109"/>
      <c r="N146" s="87"/>
      <c r="O146" s="108"/>
    </row>
    <row r="147" spans="2:15" x14ac:dyDescent="0.2">
      <c r="B147" s="77">
        <v>18</v>
      </c>
      <c r="C147" s="103">
        <v>4.38</v>
      </c>
      <c r="D147" s="109"/>
      <c r="E147" s="87"/>
      <c r="F147" s="108"/>
      <c r="G147" s="108"/>
      <c r="H147" s="108"/>
      <c r="I147" s="108"/>
      <c r="K147" s="77">
        <v>18</v>
      </c>
      <c r="L147" s="110">
        <v>26.2</v>
      </c>
      <c r="M147" s="109"/>
      <c r="N147" s="87"/>
      <c r="O147" s="108"/>
    </row>
    <row r="148" spans="2:15" x14ac:dyDescent="0.2">
      <c r="B148" s="77">
        <v>19</v>
      </c>
      <c r="C148" s="103">
        <v>4.8</v>
      </c>
      <c r="D148" s="109"/>
      <c r="E148" s="87"/>
      <c r="F148" s="108"/>
      <c r="G148" s="108"/>
      <c r="H148" s="108"/>
      <c r="I148" s="108"/>
      <c r="K148" s="77">
        <v>19</v>
      </c>
      <c r="L148" s="110">
        <v>26.8</v>
      </c>
      <c r="M148" s="109"/>
      <c r="N148" s="87"/>
      <c r="O148" s="108"/>
    </row>
    <row r="149" spans="2:15" x14ac:dyDescent="0.2">
      <c r="B149" s="77">
        <v>20</v>
      </c>
      <c r="C149" s="103">
        <v>4.8</v>
      </c>
      <c r="D149" s="109"/>
      <c r="E149" s="87"/>
      <c r="F149" s="108"/>
      <c r="G149" s="108"/>
      <c r="H149" s="108"/>
      <c r="I149" s="108"/>
      <c r="K149" s="77">
        <v>20</v>
      </c>
      <c r="L149" s="110">
        <v>26.2</v>
      </c>
      <c r="M149" s="109"/>
      <c r="N149" s="87"/>
      <c r="O149" s="108"/>
    </row>
    <row r="150" spans="2:15" x14ac:dyDescent="0.2">
      <c r="B150" s="77">
        <v>21</v>
      </c>
      <c r="C150" s="103">
        <v>4.8099999999999996</v>
      </c>
      <c r="D150" s="109"/>
      <c r="E150" s="87"/>
      <c r="F150" s="108"/>
      <c r="G150" s="108"/>
      <c r="H150" s="108"/>
      <c r="I150" s="108"/>
      <c r="K150" s="77">
        <v>21</v>
      </c>
      <c r="L150" s="110">
        <v>25.8</v>
      </c>
      <c r="M150" s="109"/>
      <c r="N150" s="87"/>
      <c r="O150" s="108"/>
    </row>
    <row r="151" spans="2:15" x14ac:dyDescent="0.2">
      <c r="B151" s="77">
        <v>22</v>
      </c>
      <c r="C151" s="103">
        <v>4.47</v>
      </c>
      <c r="D151" s="109"/>
      <c r="E151" s="87"/>
      <c r="F151" s="108"/>
      <c r="G151" s="108"/>
      <c r="H151" s="108"/>
      <c r="I151" s="108"/>
      <c r="K151" s="77">
        <v>22</v>
      </c>
      <c r="L151" s="103">
        <v>25.5</v>
      </c>
      <c r="M151" s="109"/>
      <c r="N151" s="87"/>
      <c r="O151" s="108"/>
    </row>
    <row r="152" spans="2:15" x14ac:dyDescent="0.2">
      <c r="B152" s="77">
        <v>25</v>
      </c>
      <c r="C152" s="103">
        <v>4.8099999999999996</v>
      </c>
      <c r="D152" s="109"/>
      <c r="E152" s="87"/>
      <c r="F152" s="108"/>
      <c r="G152" s="108"/>
      <c r="H152" s="108"/>
      <c r="I152" s="108"/>
      <c r="K152" s="77">
        <v>25</v>
      </c>
      <c r="L152" s="103">
        <v>26.3</v>
      </c>
      <c r="M152" s="109"/>
      <c r="N152" s="87"/>
      <c r="O152" s="108"/>
    </row>
    <row r="153" spans="2:15" x14ac:dyDescent="0.2">
      <c r="B153" s="77">
        <v>26</v>
      </c>
      <c r="C153" s="103">
        <v>4.84</v>
      </c>
      <c r="D153" s="109"/>
      <c r="E153" s="87"/>
      <c r="F153" s="108"/>
      <c r="G153" s="108"/>
      <c r="H153" s="108"/>
      <c r="I153" s="108"/>
      <c r="K153" s="77">
        <v>26</v>
      </c>
      <c r="L153" s="103">
        <v>26.4</v>
      </c>
      <c r="M153" s="109"/>
      <c r="N153" s="87"/>
      <c r="O153" s="108"/>
    </row>
    <row r="154" spans="2:15" x14ac:dyDescent="0.2">
      <c r="B154" s="77">
        <v>27</v>
      </c>
      <c r="C154" s="103">
        <v>4.87</v>
      </c>
      <c r="D154" s="109"/>
      <c r="E154" s="87"/>
      <c r="F154" s="108"/>
      <c r="G154" s="108"/>
      <c r="H154" s="108"/>
      <c r="I154" s="108"/>
      <c r="K154" s="77">
        <v>27</v>
      </c>
      <c r="L154" s="110">
        <v>25.8</v>
      </c>
      <c r="M154" s="109"/>
      <c r="N154" s="87"/>
      <c r="O154" s="108"/>
    </row>
    <row r="155" spans="2:15" ht="13.5" thickBot="1" x14ac:dyDescent="0.25">
      <c r="B155" s="77">
        <v>29</v>
      </c>
      <c r="C155" s="103">
        <v>4.9000000000000004</v>
      </c>
      <c r="D155" s="109"/>
      <c r="E155" s="87"/>
      <c r="F155" s="108"/>
      <c r="G155" s="108"/>
      <c r="H155" s="108"/>
      <c r="I155" s="108"/>
      <c r="K155" s="77">
        <v>29</v>
      </c>
      <c r="L155" s="110">
        <v>24.6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f>COUNTIF(C136:C155,"&gt;0")</f>
        <v>20</v>
      </c>
      <c r="D156" s="105"/>
      <c r="K156" s="75" t="s">
        <v>0</v>
      </c>
      <c r="L156" s="106">
        <f>COUNTIF(L136:L155,"&gt;0")</f>
        <v>20</v>
      </c>
      <c r="M156" s="105"/>
    </row>
    <row r="157" spans="2:15" x14ac:dyDescent="0.2">
      <c r="B157" s="73" t="s">
        <v>1</v>
      </c>
      <c r="C157" s="104">
        <f>AVERAGE(C136:C155)</f>
        <v>4.6580000000000013</v>
      </c>
      <c r="D157" s="102"/>
      <c r="K157" s="73" t="s">
        <v>1</v>
      </c>
      <c r="L157" s="104">
        <f>AVERAGE(L136:L155)</f>
        <v>24.835000000000001</v>
      </c>
      <c r="M157" s="102"/>
    </row>
    <row r="158" spans="2:15" x14ac:dyDescent="0.2">
      <c r="B158" s="71" t="s">
        <v>2</v>
      </c>
      <c r="C158" s="103">
        <f>STDEV(C136:C155)</f>
        <v>0.18208153176675096</v>
      </c>
      <c r="D158" s="102"/>
      <c r="K158" s="71" t="s">
        <v>2</v>
      </c>
      <c r="L158" s="103">
        <f>STDEV(L136:L155)</f>
        <v>1.925527952208651</v>
      </c>
      <c r="M158" s="102"/>
    </row>
    <row r="159" spans="2:15" ht="13.5" thickBot="1" x14ac:dyDescent="0.25">
      <c r="B159" s="69" t="s">
        <v>3</v>
      </c>
      <c r="C159" s="101">
        <f>CONFIDENCE(0.05,C158,C156)</f>
        <v>7.9799283408134011E-2</v>
      </c>
      <c r="D159" s="99"/>
      <c r="K159" s="69" t="s">
        <v>3</v>
      </c>
      <c r="L159" s="100">
        <f>CONFIDENCE(0.05,L158,L156)</f>
        <v>0.84388432631057442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239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23</v>
      </c>
      <c r="C164" s="91" t="s">
        <v>174</v>
      </c>
      <c r="D164" s="115"/>
      <c r="E164" s="90" t="s">
        <v>1</v>
      </c>
      <c r="F164" s="113">
        <f>C189</f>
        <v>5.086666666666666</v>
      </c>
      <c r="G164" s="113"/>
      <c r="H164" s="113"/>
      <c r="I164" s="113"/>
      <c r="K164" s="116" t="s">
        <v>20</v>
      </c>
      <c r="L164" s="91" t="s">
        <v>174</v>
      </c>
      <c r="M164" s="115"/>
      <c r="N164" s="90" t="s">
        <v>1</v>
      </c>
      <c r="O164" s="113">
        <f>L189</f>
        <v>24.409523809523812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0.24548591269833261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1.4869111479522779</v>
      </c>
    </row>
    <row r="166" spans="2:15" ht="13.5" thickBot="1" x14ac:dyDescent="0.25">
      <c r="B166" s="181"/>
      <c r="C166" s="201"/>
      <c r="D166" s="105"/>
      <c r="E166" s="87" t="s">
        <v>3</v>
      </c>
      <c r="F166" s="113">
        <f>C191</f>
        <v>0.10499412985808024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0.63595071684367577</v>
      </c>
    </row>
    <row r="167" spans="2:15" x14ac:dyDescent="0.2">
      <c r="B167" s="77">
        <v>2</v>
      </c>
      <c r="C167" s="103">
        <v>4.96</v>
      </c>
      <c r="D167" s="109"/>
      <c r="E167" s="87" t="s">
        <v>10</v>
      </c>
      <c r="F167" s="108">
        <f>MAX(C167:C187)</f>
        <v>5.9</v>
      </c>
      <c r="G167" s="108"/>
      <c r="H167" s="108"/>
      <c r="I167" s="108"/>
      <c r="K167" s="77">
        <v>2</v>
      </c>
      <c r="L167" s="110">
        <v>20.6</v>
      </c>
      <c r="M167" s="109"/>
      <c r="N167" s="87" t="s">
        <v>10</v>
      </c>
      <c r="O167" s="108">
        <f>MAX(L167:L187)</f>
        <v>26.6</v>
      </c>
    </row>
    <row r="168" spans="2:15" x14ac:dyDescent="0.2">
      <c r="B168" s="77">
        <v>3</v>
      </c>
      <c r="C168" s="103">
        <v>4.97</v>
      </c>
      <c r="D168" s="109"/>
      <c r="E168" s="87" t="s">
        <v>11</v>
      </c>
      <c r="F168" s="108">
        <f>MIN(C167:C187)</f>
        <v>4.58</v>
      </c>
      <c r="G168" s="108"/>
      <c r="H168" s="108"/>
      <c r="I168" s="108"/>
      <c r="K168" s="77">
        <v>3</v>
      </c>
      <c r="L168" s="110">
        <v>21.4</v>
      </c>
      <c r="M168" s="109"/>
      <c r="N168" s="87" t="s">
        <v>11</v>
      </c>
      <c r="O168" s="108">
        <f>MIN(L167:L187)</f>
        <v>20.6</v>
      </c>
    </row>
    <row r="169" spans="2:15" ht="13.5" thickBot="1" x14ac:dyDescent="0.25">
      <c r="B169" s="77">
        <v>4</v>
      </c>
      <c r="C169" s="103">
        <v>4.9000000000000004</v>
      </c>
      <c r="D169" s="109"/>
      <c r="E169" s="89" t="s">
        <v>12</v>
      </c>
      <c r="F169" s="111">
        <f>F167-F168</f>
        <v>1.3200000000000003</v>
      </c>
      <c r="G169" s="108"/>
      <c r="H169" s="108"/>
      <c r="I169" s="108"/>
      <c r="K169" s="77">
        <v>4</v>
      </c>
      <c r="L169" s="110">
        <v>23.7</v>
      </c>
      <c r="M169" s="109"/>
      <c r="N169" s="89" t="s">
        <v>12</v>
      </c>
      <c r="O169" s="111">
        <f>O167-O168</f>
        <v>6</v>
      </c>
    </row>
    <row r="170" spans="2:15" x14ac:dyDescent="0.2">
      <c r="B170" s="77">
        <v>5</v>
      </c>
      <c r="C170" s="103">
        <v>4.58</v>
      </c>
      <c r="D170" s="109"/>
      <c r="E170" s="87"/>
      <c r="F170" s="108"/>
      <c r="G170" s="108"/>
      <c r="H170" s="108"/>
      <c r="I170" s="108"/>
      <c r="K170" s="77">
        <v>5</v>
      </c>
      <c r="L170" s="110">
        <v>22.3</v>
      </c>
      <c r="M170" s="109"/>
      <c r="N170" s="87"/>
      <c r="O170" s="108"/>
    </row>
    <row r="171" spans="2:15" x14ac:dyDescent="0.2">
      <c r="B171" s="77">
        <v>6</v>
      </c>
      <c r="C171" s="103">
        <v>4.99</v>
      </c>
      <c r="D171" s="109"/>
      <c r="E171" s="87"/>
      <c r="F171" s="108"/>
      <c r="G171" s="108"/>
      <c r="H171" s="108"/>
      <c r="I171" s="108"/>
      <c r="K171" s="77">
        <v>6</v>
      </c>
      <c r="L171" s="110">
        <v>24.8</v>
      </c>
      <c r="M171" s="109"/>
      <c r="N171" s="87"/>
      <c r="O171" s="108"/>
    </row>
    <row r="172" spans="2:15" x14ac:dyDescent="0.2">
      <c r="B172" s="77">
        <v>9</v>
      </c>
      <c r="C172" s="103">
        <v>4.8899999999999997</v>
      </c>
      <c r="D172" s="109"/>
      <c r="E172" s="87"/>
      <c r="F172" s="108"/>
      <c r="G172" s="108"/>
      <c r="H172" s="108"/>
      <c r="I172" s="108"/>
      <c r="K172" s="77">
        <v>9</v>
      </c>
      <c r="L172" s="110">
        <v>24.6</v>
      </c>
      <c r="M172" s="109"/>
      <c r="N172" s="87"/>
      <c r="O172" s="108"/>
    </row>
    <row r="173" spans="2:15" x14ac:dyDescent="0.2">
      <c r="B173" s="77">
        <v>10</v>
      </c>
      <c r="C173" s="103">
        <v>5.08</v>
      </c>
      <c r="D173" s="109"/>
      <c r="E173" s="87"/>
      <c r="F173" s="108"/>
      <c r="G173" s="108"/>
      <c r="H173" s="108"/>
      <c r="I173" s="108"/>
      <c r="K173" s="77">
        <v>10</v>
      </c>
      <c r="L173" s="110">
        <v>25.3</v>
      </c>
      <c r="M173" s="109"/>
      <c r="N173" s="87"/>
      <c r="O173" s="108"/>
    </row>
    <row r="174" spans="2:15" x14ac:dyDescent="0.2">
      <c r="B174" s="77">
        <v>11</v>
      </c>
      <c r="C174" s="103">
        <v>5.0199999999999996</v>
      </c>
      <c r="D174" s="109"/>
      <c r="E174" s="87"/>
      <c r="F174" s="108"/>
      <c r="G174" s="108"/>
      <c r="H174" s="108"/>
      <c r="I174" s="108"/>
      <c r="K174" s="77">
        <v>11</v>
      </c>
      <c r="L174" s="110">
        <v>26.6</v>
      </c>
      <c r="M174" s="109"/>
      <c r="N174" s="87"/>
      <c r="O174" s="108"/>
    </row>
    <row r="175" spans="2:15" x14ac:dyDescent="0.2">
      <c r="B175" s="77">
        <v>12</v>
      </c>
      <c r="C175" s="103">
        <v>4.8499999999999996</v>
      </c>
      <c r="D175" s="109"/>
      <c r="E175" s="87"/>
      <c r="F175" s="108"/>
      <c r="G175" s="108"/>
      <c r="H175" s="108"/>
      <c r="I175" s="108"/>
      <c r="K175" s="77">
        <v>12</v>
      </c>
      <c r="L175" s="110">
        <v>24.6</v>
      </c>
      <c r="M175" s="109"/>
      <c r="N175" s="87"/>
      <c r="O175" s="108"/>
    </row>
    <row r="176" spans="2:15" x14ac:dyDescent="0.2">
      <c r="B176" s="77">
        <v>16</v>
      </c>
      <c r="C176" s="103">
        <v>5.9</v>
      </c>
      <c r="D176" s="109"/>
      <c r="E176" s="87"/>
      <c r="F176" s="108"/>
      <c r="G176" s="108"/>
      <c r="H176" s="108"/>
      <c r="I176" s="108"/>
      <c r="K176" s="77">
        <v>16</v>
      </c>
      <c r="L176" s="110">
        <v>23.8</v>
      </c>
      <c r="M176" s="109"/>
      <c r="N176" s="87"/>
      <c r="O176" s="108"/>
    </row>
    <row r="177" spans="2:15" x14ac:dyDescent="0.2">
      <c r="B177" s="77">
        <v>17</v>
      </c>
      <c r="C177" s="103">
        <v>5.05</v>
      </c>
      <c r="D177" s="109"/>
      <c r="E177" s="87"/>
      <c r="F177" s="108"/>
      <c r="G177" s="108"/>
      <c r="H177" s="108"/>
      <c r="I177" s="108"/>
      <c r="K177" s="77">
        <v>17</v>
      </c>
      <c r="L177" s="110">
        <v>26</v>
      </c>
      <c r="M177" s="109"/>
      <c r="N177" s="87"/>
      <c r="O177" s="108"/>
    </row>
    <row r="178" spans="2:15" x14ac:dyDescent="0.2">
      <c r="B178" s="77">
        <v>18</v>
      </c>
      <c r="C178" s="103">
        <v>5</v>
      </c>
      <c r="D178" s="109"/>
      <c r="E178" s="87"/>
      <c r="F178" s="108"/>
      <c r="G178" s="108"/>
      <c r="H178" s="108"/>
      <c r="I178" s="108"/>
      <c r="K178" s="77">
        <v>18</v>
      </c>
      <c r="L178" s="110">
        <v>24.8</v>
      </c>
      <c r="M178" s="109"/>
      <c r="N178" s="87"/>
      <c r="O178" s="108"/>
    </row>
    <row r="179" spans="2:15" x14ac:dyDescent="0.2">
      <c r="B179" s="77">
        <v>19</v>
      </c>
      <c r="C179" s="103">
        <v>5.0999999999999996</v>
      </c>
      <c r="D179" s="109"/>
      <c r="E179" s="87"/>
      <c r="F179" s="108"/>
      <c r="G179" s="108"/>
      <c r="H179" s="108"/>
      <c r="I179" s="108"/>
      <c r="K179" s="77">
        <v>19</v>
      </c>
      <c r="L179" s="110">
        <v>24</v>
      </c>
      <c r="M179" s="109"/>
      <c r="N179" s="87"/>
      <c r="O179" s="108"/>
    </row>
    <row r="180" spans="2:15" x14ac:dyDescent="0.2">
      <c r="B180" s="77">
        <v>20</v>
      </c>
      <c r="C180" s="103">
        <v>5.15</v>
      </c>
      <c r="D180" s="109"/>
      <c r="E180" s="87"/>
      <c r="F180" s="108"/>
      <c r="G180" s="108"/>
      <c r="H180" s="108"/>
      <c r="I180" s="108"/>
      <c r="K180" s="77">
        <v>20</v>
      </c>
      <c r="L180" s="110">
        <v>24.4</v>
      </c>
      <c r="M180" s="109"/>
      <c r="N180" s="87"/>
      <c r="O180" s="108"/>
    </row>
    <row r="181" spans="2:15" x14ac:dyDescent="0.2">
      <c r="B181" s="77">
        <v>23</v>
      </c>
      <c r="C181" s="103">
        <v>5.13</v>
      </c>
      <c r="D181" s="109"/>
      <c r="E181" s="87"/>
      <c r="F181" s="108"/>
      <c r="G181" s="108"/>
      <c r="H181" s="108"/>
      <c r="I181" s="108"/>
      <c r="K181" s="77">
        <v>23</v>
      </c>
      <c r="L181" s="110">
        <v>26</v>
      </c>
      <c r="M181" s="109"/>
      <c r="N181" s="87"/>
      <c r="O181" s="108"/>
    </row>
    <row r="182" spans="2:15" x14ac:dyDescent="0.2">
      <c r="B182" s="77">
        <v>24</v>
      </c>
      <c r="C182" s="103">
        <v>5.18</v>
      </c>
      <c r="D182" s="109"/>
      <c r="E182" s="87"/>
      <c r="F182" s="108"/>
      <c r="G182" s="108"/>
      <c r="H182" s="108"/>
      <c r="I182" s="108"/>
      <c r="K182" s="77">
        <v>24</v>
      </c>
      <c r="L182" s="110">
        <v>24.9</v>
      </c>
      <c r="M182" s="109"/>
      <c r="N182" s="87"/>
      <c r="O182" s="108"/>
    </row>
    <row r="183" spans="2:15" x14ac:dyDescent="0.2">
      <c r="B183" s="77">
        <v>25</v>
      </c>
      <c r="C183" s="103">
        <v>5.17</v>
      </c>
      <c r="D183" s="109"/>
      <c r="E183" s="87"/>
      <c r="F183" s="108"/>
      <c r="G183" s="108"/>
      <c r="H183" s="108"/>
      <c r="I183" s="108"/>
      <c r="K183" s="77">
        <v>25</v>
      </c>
      <c r="L183" s="103">
        <v>26.3</v>
      </c>
      <c r="M183" s="109"/>
      <c r="N183" s="87"/>
      <c r="O183" s="108"/>
    </row>
    <row r="184" spans="2:15" x14ac:dyDescent="0.2">
      <c r="B184" s="77">
        <v>26</v>
      </c>
      <c r="C184" s="103">
        <v>5.18</v>
      </c>
      <c r="D184" s="109"/>
      <c r="E184" s="87"/>
      <c r="F184" s="108"/>
      <c r="G184" s="108"/>
      <c r="H184" s="108"/>
      <c r="I184" s="108"/>
      <c r="K184" s="77">
        <v>26</v>
      </c>
      <c r="L184" s="103">
        <v>24.6</v>
      </c>
      <c r="M184" s="109"/>
      <c r="N184" s="87"/>
      <c r="O184" s="108"/>
    </row>
    <row r="185" spans="2:15" x14ac:dyDescent="0.2">
      <c r="B185" s="77">
        <v>27</v>
      </c>
      <c r="C185" s="103">
        <v>5.19</v>
      </c>
      <c r="D185" s="109"/>
      <c r="E185" s="87"/>
      <c r="F185" s="108"/>
      <c r="G185" s="108"/>
      <c r="H185" s="108"/>
      <c r="I185" s="108"/>
      <c r="K185" s="77">
        <v>27</v>
      </c>
      <c r="L185" s="103">
        <v>24.9</v>
      </c>
      <c r="M185" s="109"/>
      <c r="N185" s="87"/>
      <c r="O185" s="108"/>
    </row>
    <row r="186" spans="2:15" x14ac:dyDescent="0.2">
      <c r="B186" s="77">
        <v>30</v>
      </c>
      <c r="C186" s="103">
        <v>5.25</v>
      </c>
      <c r="D186" s="109"/>
      <c r="E186" s="87"/>
      <c r="F186" s="108"/>
      <c r="G186" s="108"/>
      <c r="H186" s="108"/>
      <c r="I186" s="108"/>
      <c r="K186" s="77">
        <v>30</v>
      </c>
      <c r="L186" s="110">
        <v>24.6</v>
      </c>
      <c r="M186" s="109"/>
      <c r="N186" s="87"/>
      <c r="O186" s="108"/>
    </row>
    <row r="187" spans="2:15" ht="13.5" thickBot="1" x14ac:dyDescent="0.25">
      <c r="B187" s="77">
        <v>31</v>
      </c>
      <c r="C187" s="103">
        <v>5.28</v>
      </c>
      <c r="D187" s="109"/>
      <c r="E187" s="87"/>
      <c r="F187" s="108"/>
      <c r="G187" s="108"/>
      <c r="H187" s="108"/>
      <c r="I187" s="108"/>
      <c r="K187" s="77">
        <v>31</v>
      </c>
      <c r="L187" s="110">
        <v>24.4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f>COUNTIF(C167:C187,"&gt;0")</f>
        <v>21</v>
      </c>
      <c r="D188" s="105"/>
      <c r="K188" s="75" t="s">
        <v>0</v>
      </c>
      <c r="L188" s="106">
        <f>COUNTIF(L167:L187,"&gt;0")</f>
        <v>21</v>
      </c>
      <c r="M188" s="105"/>
    </row>
    <row r="189" spans="2:15" x14ac:dyDescent="0.2">
      <c r="B189" s="73" t="s">
        <v>1</v>
      </c>
      <c r="C189" s="104">
        <f>AVERAGE(C167:C187)</f>
        <v>5.086666666666666</v>
      </c>
      <c r="D189" s="102"/>
      <c r="K189" s="73" t="s">
        <v>1</v>
      </c>
      <c r="L189" s="104">
        <f>AVERAGE(L167:L187)</f>
        <v>24.409523809523812</v>
      </c>
      <c r="M189" s="102"/>
    </row>
    <row r="190" spans="2:15" x14ac:dyDescent="0.2">
      <c r="B190" s="71" t="s">
        <v>2</v>
      </c>
      <c r="C190" s="103">
        <f>STDEV(C167:C187)</f>
        <v>0.24548591269833261</v>
      </c>
      <c r="D190" s="102"/>
      <c r="K190" s="71" t="s">
        <v>2</v>
      </c>
      <c r="L190" s="103">
        <f>STDEV(L167:L187)</f>
        <v>1.4869111479522779</v>
      </c>
      <c r="M190" s="102"/>
    </row>
    <row r="191" spans="2:15" ht="13.5" thickBot="1" x14ac:dyDescent="0.25">
      <c r="B191" s="69" t="s">
        <v>3</v>
      </c>
      <c r="C191" s="101">
        <f>CONFIDENCE(0.05,C190,C188)</f>
        <v>0.10499412985808024</v>
      </c>
      <c r="D191" s="99"/>
      <c r="K191" s="69" t="s">
        <v>3</v>
      </c>
      <c r="L191" s="100">
        <f>CONFIDENCE(0.05,L190,L188)</f>
        <v>0.63595071684367577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238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23</v>
      </c>
      <c r="C196" s="91" t="s">
        <v>173</v>
      </c>
      <c r="D196" s="115"/>
      <c r="E196" s="90" t="s">
        <v>1</v>
      </c>
      <c r="F196" s="113">
        <f>C222</f>
        <v>5.5359090909090911</v>
      </c>
      <c r="G196" s="113"/>
      <c r="H196" s="113"/>
      <c r="I196" s="113"/>
      <c r="K196" s="116" t="s">
        <v>20</v>
      </c>
      <c r="L196" s="91" t="s">
        <v>173</v>
      </c>
      <c r="M196" s="115"/>
      <c r="N196" s="90" t="s">
        <v>1</v>
      </c>
      <c r="O196" s="113">
        <f>L222</f>
        <v>26.354545454545459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0.23226952920935243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1.0733690940777136</v>
      </c>
    </row>
    <row r="198" spans="2:15" ht="13.5" thickBot="1" x14ac:dyDescent="0.25">
      <c r="B198" s="181"/>
      <c r="C198" s="201"/>
      <c r="D198" s="105"/>
      <c r="E198" s="87" t="s">
        <v>3</v>
      </c>
      <c r="F198" s="113">
        <f>C224</f>
        <v>9.7057475342770511E-2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0.44852415526377543</v>
      </c>
    </row>
    <row r="199" spans="2:15" x14ac:dyDescent="0.2">
      <c r="B199" s="77">
        <v>1</v>
      </c>
      <c r="C199" s="103">
        <v>5.28</v>
      </c>
      <c r="D199" s="109"/>
      <c r="E199" s="87" t="s">
        <v>10</v>
      </c>
      <c r="F199" s="108">
        <f>MAX(C199:C219)</f>
        <v>5.79</v>
      </c>
      <c r="G199" s="108"/>
      <c r="H199" s="108"/>
      <c r="I199" s="108"/>
      <c r="K199" s="77">
        <v>1</v>
      </c>
      <c r="L199" s="110">
        <v>25.8</v>
      </c>
      <c r="M199" s="109"/>
      <c r="N199" s="87" t="s">
        <v>10</v>
      </c>
      <c r="O199" s="108">
        <f>MAX(L199:L219)</f>
        <v>29.1</v>
      </c>
    </row>
    <row r="200" spans="2:15" x14ac:dyDescent="0.2">
      <c r="B200" s="77">
        <v>2</v>
      </c>
      <c r="C200" s="103">
        <v>5.32</v>
      </c>
      <c r="D200" s="109"/>
      <c r="E200" s="87" t="s">
        <v>11</v>
      </c>
      <c r="F200" s="108">
        <f>MIN(C199:C219)</f>
        <v>4.8499999999999996</v>
      </c>
      <c r="G200" s="108"/>
      <c r="H200" s="108"/>
      <c r="I200" s="108"/>
      <c r="K200" s="77">
        <v>2</v>
      </c>
      <c r="L200" s="110">
        <v>25.7</v>
      </c>
      <c r="M200" s="109"/>
      <c r="N200" s="87" t="s">
        <v>11</v>
      </c>
      <c r="O200" s="108">
        <f>MIN(L199:L219)</f>
        <v>24.6</v>
      </c>
    </row>
    <row r="201" spans="2:15" ht="13.5" thickBot="1" x14ac:dyDescent="0.25">
      <c r="B201" s="77">
        <v>3</v>
      </c>
      <c r="C201" s="103">
        <v>5.35</v>
      </c>
      <c r="D201" s="109"/>
      <c r="E201" s="89" t="s">
        <v>12</v>
      </c>
      <c r="F201" s="111">
        <f>F199-F200</f>
        <v>0.94000000000000039</v>
      </c>
      <c r="G201" s="108"/>
      <c r="H201" s="108"/>
      <c r="I201" s="108"/>
      <c r="K201" s="77">
        <v>3</v>
      </c>
      <c r="L201" s="110">
        <v>26.2</v>
      </c>
      <c r="M201" s="109"/>
      <c r="N201" s="89" t="s">
        <v>12</v>
      </c>
      <c r="O201" s="111">
        <f>O199-O200</f>
        <v>4.5</v>
      </c>
    </row>
    <row r="202" spans="2:15" x14ac:dyDescent="0.2">
      <c r="B202" s="77">
        <v>6</v>
      </c>
      <c r="C202" s="103">
        <v>5.41</v>
      </c>
      <c r="D202" s="109"/>
      <c r="E202" s="87"/>
      <c r="F202" s="108"/>
      <c r="G202" s="108"/>
      <c r="H202" s="108"/>
      <c r="I202" s="108"/>
      <c r="K202" s="77">
        <v>6</v>
      </c>
      <c r="L202" s="110">
        <v>24.6</v>
      </c>
      <c r="M202" s="109"/>
      <c r="N202" s="87"/>
      <c r="O202" s="108"/>
    </row>
    <row r="203" spans="2:15" x14ac:dyDescent="0.2">
      <c r="B203" s="77">
        <v>7</v>
      </c>
      <c r="C203" s="103">
        <v>5.41</v>
      </c>
      <c r="D203" s="109"/>
      <c r="E203" s="87"/>
      <c r="F203" s="108"/>
      <c r="G203" s="108"/>
      <c r="H203" s="108"/>
      <c r="I203" s="108"/>
      <c r="K203" s="77">
        <v>7</v>
      </c>
      <c r="L203" s="110">
        <v>24.6</v>
      </c>
      <c r="M203" s="109"/>
      <c r="N203" s="87"/>
      <c r="O203" s="108"/>
    </row>
    <row r="204" spans="2:15" x14ac:dyDescent="0.2">
      <c r="B204" s="77">
        <v>8</v>
      </c>
      <c r="C204" s="103">
        <v>5.45</v>
      </c>
      <c r="D204" s="109"/>
      <c r="E204" s="87"/>
      <c r="F204" s="108"/>
      <c r="G204" s="108"/>
      <c r="H204" s="108"/>
      <c r="I204" s="108"/>
      <c r="K204" s="77">
        <v>8</v>
      </c>
      <c r="L204" s="110">
        <v>26</v>
      </c>
      <c r="M204" s="109"/>
      <c r="N204" s="87"/>
      <c r="O204" s="108"/>
    </row>
    <row r="205" spans="2:15" x14ac:dyDescent="0.2">
      <c r="B205" s="77">
        <v>9</v>
      </c>
      <c r="C205" s="103">
        <v>5.46</v>
      </c>
      <c r="D205" s="109"/>
      <c r="E205" s="87"/>
      <c r="F205" s="108"/>
      <c r="G205" s="108"/>
      <c r="H205" s="108"/>
      <c r="I205" s="108"/>
      <c r="K205" s="77">
        <v>9</v>
      </c>
      <c r="L205" s="110">
        <v>25.5</v>
      </c>
      <c r="M205" s="109"/>
      <c r="N205" s="87"/>
      <c r="O205" s="108"/>
    </row>
    <row r="206" spans="2:15" x14ac:dyDescent="0.2">
      <c r="B206" s="77">
        <v>10</v>
      </c>
      <c r="C206" s="103">
        <v>5.53</v>
      </c>
      <c r="D206" s="109"/>
      <c r="E206" s="87"/>
      <c r="F206" s="108"/>
      <c r="G206" s="108"/>
      <c r="H206" s="108"/>
      <c r="I206" s="108"/>
      <c r="K206" s="77">
        <v>10</v>
      </c>
      <c r="L206" s="110">
        <v>25.5</v>
      </c>
      <c r="M206" s="109"/>
      <c r="N206" s="87"/>
      <c r="O206" s="108"/>
    </row>
    <row r="207" spans="2:15" x14ac:dyDescent="0.2">
      <c r="B207" s="77">
        <v>13</v>
      </c>
      <c r="C207" s="103">
        <v>5.33</v>
      </c>
      <c r="D207" s="109"/>
      <c r="E207" s="87"/>
      <c r="F207" s="108"/>
      <c r="G207" s="108"/>
      <c r="H207" s="108"/>
      <c r="I207" s="108"/>
      <c r="K207" s="77">
        <v>13</v>
      </c>
      <c r="L207" s="110">
        <v>29.1</v>
      </c>
      <c r="M207" s="109"/>
      <c r="N207" s="87"/>
      <c r="O207" s="108"/>
    </row>
    <row r="208" spans="2:15" x14ac:dyDescent="0.2">
      <c r="B208" s="77">
        <v>14</v>
      </c>
      <c r="C208" s="103">
        <v>5.56</v>
      </c>
      <c r="D208" s="109"/>
      <c r="E208" s="87"/>
      <c r="F208" s="108"/>
      <c r="G208" s="108"/>
      <c r="H208" s="108"/>
      <c r="I208" s="108"/>
      <c r="K208" s="77">
        <v>14</v>
      </c>
      <c r="L208" s="110">
        <v>25.9</v>
      </c>
      <c r="M208" s="109"/>
      <c r="N208" s="87"/>
      <c r="O208" s="108"/>
    </row>
    <row r="209" spans="2:15" x14ac:dyDescent="0.2">
      <c r="B209" s="77">
        <v>16</v>
      </c>
      <c r="C209" s="103">
        <v>5.67</v>
      </c>
      <c r="D209" s="109"/>
      <c r="E209" s="87"/>
      <c r="F209" s="108"/>
      <c r="G209" s="108"/>
      <c r="H209" s="108"/>
      <c r="I209" s="108"/>
      <c r="K209" s="77">
        <v>16</v>
      </c>
      <c r="L209" s="110">
        <v>27.5</v>
      </c>
      <c r="M209" s="109"/>
      <c r="N209" s="87"/>
      <c r="O209" s="108"/>
    </row>
    <row r="210" spans="2:15" x14ac:dyDescent="0.2">
      <c r="B210" s="77">
        <v>17</v>
      </c>
      <c r="C210" s="103">
        <v>4.8499999999999996</v>
      </c>
      <c r="D210" s="109"/>
      <c r="E210" s="87"/>
      <c r="F210" s="108"/>
      <c r="G210" s="108"/>
      <c r="H210" s="108"/>
      <c r="I210" s="108"/>
      <c r="K210" s="77">
        <v>17</v>
      </c>
      <c r="L210" s="110">
        <v>28.1</v>
      </c>
      <c r="M210" s="109"/>
      <c r="N210" s="87"/>
      <c r="O210" s="108"/>
    </row>
    <row r="211" spans="2:15" x14ac:dyDescent="0.2">
      <c r="B211" s="77">
        <v>20</v>
      </c>
      <c r="C211" s="103">
        <v>5.69</v>
      </c>
      <c r="D211" s="109"/>
      <c r="E211" s="87"/>
      <c r="F211" s="108"/>
      <c r="G211" s="108"/>
      <c r="H211" s="108"/>
      <c r="I211" s="108"/>
      <c r="K211" s="77">
        <v>20</v>
      </c>
      <c r="L211" s="110">
        <v>26.8</v>
      </c>
      <c r="M211" s="109"/>
      <c r="N211" s="87"/>
      <c r="O211" s="108"/>
    </row>
    <row r="212" spans="2:15" x14ac:dyDescent="0.2">
      <c r="B212" s="77">
        <v>21</v>
      </c>
      <c r="C212" s="103">
        <v>5.74</v>
      </c>
      <c r="D212" s="109"/>
      <c r="E212" s="87"/>
      <c r="F212" s="108"/>
      <c r="G212" s="108"/>
      <c r="H212" s="108"/>
      <c r="I212" s="108"/>
      <c r="K212" s="77">
        <v>21</v>
      </c>
      <c r="L212" s="110">
        <v>27.3</v>
      </c>
      <c r="M212" s="109"/>
      <c r="N212" s="87"/>
      <c r="O212" s="108"/>
    </row>
    <row r="213" spans="2:15" x14ac:dyDescent="0.2">
      <c r="B213" s="77">
        <v>22</v>
      </c>
      <c r="C213" s="103">
        <v>5.75</v>
      </c>
      <c r="D213" s="109"/>
      <c r="E213" s="87"/>
      <c r="F213" s="108"/>
      <c r="G213" s="108"/>
      <c r="H213" s="108"/>
      <c r="I213" s="108"/>
      <c r="K213" s="77">
        <v>22</v>
      </c>
      <c r="L213" s="110">
        <v>27.3</v>
      </c>
      <c r="M213" s="109"/>
      <c r="N213" s="87"/>
      <c r="O213" s="108"/>
    </row>
    <row r="214" spans="2:15" x14ac:dyDescent="0.2">
      <c r="B214" s="77">
        <v>23</v>
      </c>
      <c r="C214" s="103">
        <v>5.61</v>
      </c>
      <c r="D214" s="109"/>
      <c r="E214" s="87"/>
      <c r="F214" s="108"/>
      <c r="G214" s="108"/>
      <c r="H214" s="108"/>
      <c r="I214" s="108"/>
      <c r="K214" s="77">
        <v>23</v>
      </c>
      <c r="L214" s="110">
        <v>25.5</v>
      </c>
      <c r="M214" s="109"/>
      <c r="N214" s="87"/>
      <c r="O214" s="108"/>
    </row>
    <row r="215" spans="2:15" x14ac:dyDescent="0.2">
      <c r="B215" s="77">
        <v>24</v>
      </c>
      <c r="C215" s="103">
        <v>5.61</v>
      </c>
      <c r="D215" s="109"/>
      <c r="E215" s="87"/>
      <c r="F215" s="108"/>
      <c r="G215" s="108"/>
      <c r="H215" s="108"/>
      <c r="I215" s="108"/>
      <c r="K215" s="77">
        <v>24</v>
      </c>
      <c r="L215" s="103">
        <v>26</v>
      </c>
      <c r="M215" s="109"/>
      <c r="N215" s="87"/>
      <c r="O215" s="108"/>
    </row>
    <row r="216" spans="2:15" x14ac:dyDescent="0.2">
      <c r="B216" s="77">
        <v>27</v>
      </c>
      <c r="C216" s="103">
        <v>5.7</v>
      </c>
      <c r="D216" s="109"/>
      <c r="E216" s="87"/>
      <c r="F216" s="108"/>
      <c r="G216" s="108"/>
      <c r="H216" s="108"/>
      <c r="I216" s="108"/>
      <c r="K216" s="77">
        <v>27</v>
      </c>
      <c r="L216" s="103">
        <v>26.9</v>
      </c>
      <c r="M216" s="109"/>
      <c r="N216" s="87"/>
      <c r="O216" s="108"/>
    </row>
    <row r="217" spans="2:15" x14ac:dyDescent="0.2">
      <c r="B217" s="77">
        <v>28</v>
      </c>
      <c r="C217" s="103">
        <v>5.62</v>
      </c>
      <c r="D217" s="109"/>
      <c r="E217" s="87"/>
      <c r="F217" s="108"/>
      <c r="G217" s="108"/>
      <c r="H217" s="108"/>
      <c r="I217" s="108"/>
      <c r="K217" s="77">
        <v>28</v>
      </c>
      <c r="L217" s="103">
        <v>26.6</v>
      </c>
      <c r="M217" s="109"/>
      <c r="N217" s="87"/>
      <c r="O217" s="108"/>
    </row>
    <row r="218" spans="2:15" x14ac:dyDescent="0.2">
      <c r="B218" s="77">
        <v>29</v>
      </c>
      <c r="C218" s="103">
        <v>5.74</v>
      </c>
      <c r="D218" s="109"/>
      <c r="E218" s="87"/>
      <c r="F218" s="108"/>
      <c r="G218" s="108"/>
      <c r="H218" s="108"/>
      <c r="I218" s="108"/>
      <c r="K218" s="77">
        <v>29</v>
      </c>
      <c r="L218" s="110">
        <v>26</v>
      </c>
      <c r="M218" s="109"/>
      <c r="N218" s="87"/>
      <c r="O218" s="108"/>
    </row>
    <row r="219" spans="2:15" x14ac:dyDescent="0.2">
      <c r="B219" s="77">
        <v>30</v>
      </c>
      <c r="C219" s="103">
        <v>5.79</v>
      </c>
      <c r="D219" s="109"/>
      <c r="E219" s="87"/>
      <c r="F219" s="108"/>
      <c r="G219" s="108"/>
      <c r="H219" s="108"/>
      <c r="I219" s="108"/>
      <c r="K219" s="77">
        <v>30</v>
      </c>
      <c r="L219" s="110">
        <v>26.1</v>
      </c>
      <c r="M219" s="109"/>
      <c r="N219" s="87"/>
      <c r="O219" s="108"/>
    </row>
    <row r="220" spans="2:15" ht="13.5" thickBot="1" x14ac:dyDescent="0.25">
      <c r="B220" s="141">
        <v>31</v>
      </c>
      <c r="C220" s="142">
        <v>5.92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26.8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f>COUNTIF(C199:C220,"&gt;0")</f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04">
        <f>AVERAGE(C199:C220)</f>
        <v>5.5359090909090911</v>
      </c>
      <c r="D222" s="102"/>
      <c r="K222" s="73" t="s">
        <v>1</v>
      </c>
      <c r="L222" s="104">
        <f>AVERAGE(L199:L220)</f>
        <v>26.354545454545459</v>
      </c>
      <c r="M222" s="102"/>
    </row>
    <row r="223" spans="2:15" x14ac:dyDescent="0.2">
      <c r="B223" s="71" t="s">
        <v>2</v>
      </c>
      <c r="C223" s="103">
        <f>STDEV(C199:C220)</f>
        <v>0.23226952920935243</v>
      </c>
      <c r="D223" s="102"/>
      <c r="K223" s="71" t="s">
        <v>2</v>
      </c>
      <c r="L223" s="103">
        <f>STDEV(L199:L220)</f>
        <v>1.0733690940777136</v>
      </c>
      <c r="M223" s="102"/>
    </row>
    <row r="224" spans="2:15" ht="13.5" thickBot="1" x14ac:dyDescent="0.25">
      <c r="B224" s="69" t="s">
        <v>3</v>
      </c>
      <c r="C224" s="101">
        <f>CONFIDENCE(0.05,C223,C221)</f>
        <v>9.7057475342770511E-2</v>
      </c>
      <c r="D224" s="99"/>
      <c r="K224" s="69" t="s">
        <v>3</v>
      </c>
      <c r="L224" s="100">
        <f>CONFIDENCE(0.05,L223,L221)</f>
        <v>0.44852415526377543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237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23</v>
      </c>
      <c r="C229" s="91" t="s">
        <v>172</v>
      </c>
      <c r="D229" s="115"/>
      <c r="E229" s="90" t="s">
        <v>1</v>
      </c>
      <c r="F229" s="113">
        <f>C244</f>
        <v>5.9863636363636354</v>
      </c>
      <c r="G229" s="113"/>
      <c r="H229" s="113"/>
      <c r="I229" s="113"/>
      <c r="K229" s="116" t="s">
        <v>20</v>
      </c>
      <c r="L229" s="91" t="s">
        <v>172</v>
      </c>
      <c r="M229" s="115"/>
      <c r="N229" s="90" t="s">
        <v>1</v>
      </c>
      <c r="O229" s="113">
        <f>L244</f>
        <v>24.172727272727272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9.7803141797462578E-2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0.86958715387350227</v>
      </c>
    </row>
    <row r="231" spans="2:15" ht="13.5" thickBot="1" x14ac:dyDescent="0.25">
      <c r="B231" s="181"/>
      <c r="C231" s="201"/>
      <c r="D231" s="105"/>
      <c r="E231" s="87" t="s">
        <v>3</v>
      </c>
      <c r="F231" s="113">
        <f>C246</f>
        <v>5.7796901251934985E-2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0.51388372539666149</v>
      </c>
    </row>
    <row r="232" spans="2:15" x14ac:dyDescent="0.2">
      <c r="B232" s="77">
        <v>3</v>
      </c>
      <c r="C232" s="103">
        <v>5.81</v>
      </c>
      <c r="D232" s="109"/>
      <c r="E232" s="87" t="s">
        <v>10</v>
      </c>
      <c r="F232" s="108">
        <f>MAX(C232:C242)</f>
        <v>6.12</v>
      </c>
      <c r="G232" s="108"/>
      <c r="H232" s="108"/>
      <c r="I232" s="108"/>
      <c r="K232" s="77">
        <v>3</v>
      </c>
      <c r="L232" s="110">
        <v>25</v>
      </c>
      <c r="M232" s="109"/>
      <c r="N232" s="87" t="s">
        <v>10</v>
      </c>
      <c r="O232" s="108">
        <f>MAX(L232:L242)</f>
        <v>25.3</v>
      </c>
    </row>
    <row r="233" spans="2:15" x14ac:dyDescent="0.2">
      <c r="B233" s="77">
        <v>4</v>
      </c>
      <c r="C233" s="103">
        <v>5.87</v>
      </c>
      <c r="D233" s="109"/>
      <c r="E233" s="87" t="s">
        <v>11</v>
      </c>
      <c r="F233" s="108">
        <f>MIN(C232:C242)</f>
        <v>5.81</v>
      </c>
      <c r="G233" s="108"/>
      <c r="H233" s="108"/>
      <c r="I233" s="108"/>
      <c r="K233" s="77">
        <v>4</v>
      </c>
      <c r="L233" s="110">
        <v>23</v>
      </c>
      <c r="M233" s="109"/>
      <c r="N233" s="87" t="s">
        <v>11</v>
      </c>
      <c r="O233" s="108">
        <f>MIN(L232:L242)</f>
        <v>23</v>
      </c>
    </row>
    <row r="234" spans="2:15" ht="13.5" thickBot="1" x14ac:dyDescent="0.25">
      <c r="B234" s="77">
        <v>14</v>
      </c>
      <c r="C234" s="103">
        <v>5.93</v>
      </c>
      <c r="D234" s="109"/>
      <c r="E234" s="89" t="s">
        <v>12</v>
      </c>
      <c r="F234" s="111">
        <f>F232-F233</f>
        <v>0.3100000000000005</v>
      </c>
      <c r="G234" s="108"/>
      <c r="H234" s="108"/>
      <c r="I234" s="108"/>
      <c r="K234" s="77">
        <v>14</v>
      </c>
      <c r="L234" s="110">
        <v>25.3</v>
      </c>
      <c r="M234" s="109"/>
      <c r="N234" s="89" t="s">
        <v>12</v>
      </c>
      <c r="O234" s="111">
        <f>O232-O233</f>
        <v>2.3000000000000007</v>
      </c>
    </row>
    <row r="235" spans="2:15" x14ac:dyDescent="0.2">
      <c r="B235" s="77">
        <v>17</v>
      </c>
      <c r="C235" s="103">
        <v>5.95</v>
      </c>
      <c r="D235" s="109"/>
      <c r="E235" s="87"/>
      <c r="F235" s="108"/>
      <c r="G235" s="108"/>
      <c r="H235" s="108"/>
      <c r="I235" s="108"/>
      <c r="K235" s="77">
        <v>17</v>
      </c>
      <c r="L235" s="110">
        <v>24.4</v>
      </c>
      <c r="M235" s="109"/>
      <c r="N235" s="87"/>
      <c r="O235" s="108"/>
    </row>
    <row r="236" spans="2:15" x14ac:dyDescent="0.2">
      <c r="B236" s="77">
        <v>18</v>
      </c>
      <c r="C236" s="103">
        <v>6.01</v>
      </c>
      <c r="D236" s="109"/>
      <c r="E236" s="87"/>
      <c r="F236" s="108"/>
      <c r="G236" s="108"/>
      <c r="H236" s="108"/>
      <c r="I236" s="108"/>
      <c r="K236" s="77">
        <v>18</v>
      </c>
      <c r="L236" s="110">
        <v>23.7</v>
      </c>
      <c r="M236" s="109"/>
      <c r="N236" s="87"/>
      <c r="O236" s="108"/>
    </row>
    <row r="237" spans="2:15" x14ac:dyDescent="0.2">
      <c r="B237" s="77">
        <v>19</v>
      </c>
      <c r="C237" s="103">
        <v>5.93</v>
      </c>
      <c r="D237" s="109"/>
      <c r="E237" s="87"/>
      <c r="F237" s="108"/>
      <c r="G237" s="108"/>
      <c r="H237" s="108"/>
      <c r="I237" s="108"/>
      <c r="K237" s="77">
        <v>19</v>
      </c>
      <c r="L237" s="110">
        <v>23.2</v>
      </c>
      <c r="M237" s="109"/>
      <c r="N237" s="87"/>
      <c r="O237" s="108"/>
    </row>
    <row r="238" spans="2:15" x14ac:dyDescent="0.2">
      <c r="B238" s="77">
        <v>20</v>
      </c>
      <c r="C238" s="103">
        <v>6</v>
      </c>
      <c r="D238" s="109"/>
      <c r="E238" s="87"/>
      <c r="F238" s="108"/>
      <c r="G238" s="108"/>
      <c r="H238" s="108"/>
      <c r="I238" s="108"/>
      <c r="K238" s="77">
        <v>20</v>
      </c>
      <c r="L238" s="110">
        <v>23.3</v>
      </c>
      <c r="M238" s="109"/>
      <c r="N238" s="87"/>
      <c r="O238" s="108"/>
    </row>
    <row r="239" spans="2:15" x14ac:dyDescent="0.2">
      <c r="B239" s="77">
        <v>24</v>
      </c>
      <c r="C239" s="103">
        <v>6.12</v>
      </c>
      <c r="D239" s="109"/>
      <c r="E239" s="87"/>
      <c r="F239" s="108"/>
      <c r="G239" s="108"/>
      <c r="H239" s="108"/>
      <c r="I239" s="108"/>
      <c r="K239" s="77">
        <v>24</v>
      </c>
      <c r="L239" s="110">
        <v>25.2</v>
      </c>
      <c r="M239" s="109"/>
      <c r="N239" s="87"/>
      <c r="O239" s="108"/>
    </row>
    <row r="240" spans="2:15" x14ac:dyDescent="0.2">
      <c r="B240" s="77">
        <v>25</v>
      </c>
      <c r="C240" s="103">
        <v>6.09</v>
      </c>
      <c r="D240" s="109"/>
      <c r="E240" s="87"/>
      <c r="F240" s="108"/>
      <c r="G240" s="108"/>
      <c r="H240" s="108"/>
      <c r="I240" s="108"/>
      <c r="K240" s="77">
        <v>25</v>
      </c>
      <c r="L240" s="110">
        <v>24.1</v>
      </c>
      <c r="M240" s="109"/>
      <c r="N240" s="87"/>
      <c r="O240" s="108"/>
    </row>
    <row r="241" spans="2:15" x14ac:dyDescent="0.2">
      <c r="B241" s="77">
        <v>27</v>
      </c>
      <c r="C241" s="103">
        <v>6.07</v>
      </c>
      <c r="D241" s="109"/>
      <c r="E241" s="87"/>
      <c r="F241" s="108"/>
      <c r="G241" s="108"/>
      <c r="H241" s="108"/>
      <c r="I241" s="108"/>
      <c r="K241" s="77">
        <v>27</v>
      </c>
      <c r="L241" s="103">
        <v>23.6</v>
      </c>
      <c r="M241" s="109"/>
      <c r="N241" s="87"/>
      <c r="O241" s="108"/>
    </row>
    <row r="242" spans="2:15" ht="13.5" thickBot="1" x14ac:dyDescent="0.25">
      <c r="B242" s="77">
        <v>28</v>
      </c>
      <c r="C242" s="103">
        <v>6.07</v>
      </c>
      <c r="D242" s="109"/>
      <c r="E242" s="87"/>
      <c r="F242" s="108"/>
      <c r="G242" s="108"/>
      <c r="H242" s="108"/>
      <c r="I242" s="108"/>
      <c r="K242" s="77">
        <v>28</v>
      </c>
      <c r="L242" s="103">
        <v>25.1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f>COUNTIF(C232:C242,"&gt;0")</f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04">
        <f>AVERAGE(C232:C242)</f>
        <v>5.9863636363636354</v>
      </c>
      <c r="D244" s="102"/>
      <c r="K244" s="73" t="s">
        <v>1</v>
      </c>
      <c r="L244" s="104">
        <f>AVERAGE(L232:L242)</f>
        <v>24.172727272727272</v>
      </c>
      <c r="M244" s="102"/>
    </row>
    <row r="245" spans="2:15" x14ac:dyDescent="0.2">
      <c r="B245" s="71" t="s">
        <v>2</v>
      </c>
      <c r="C245" s="103">
        <f>STDEV(C232:C242)</f>
        <v>9.7803141797462578E-2</v>
      </c>
      <c r="D245" s="102"/>
      <c r="K245" s="71" t="s">
        <v>2</v>
      </c>
      <c r="L245" s="103">
        <f>STDEV(L232:L242)</f>
        <v>0.86958715387350227</v>
      </c>
      <c r="M245" s="102"/>
    </row>
    <row r="246" spans="2:15" ht="13.5" thickBot="1" x14ac:dyDescent="0.25">
      <c r="B246" s="69" t="s">
        <v>3</v>
      </c>
      <c r="C246" s="101">
        <f>CONFIDENCE(0.05,C245,C243)</f>
        <v>5.7796901251934985E-2</v>
      </c>
      <c r="D246" s="99"/>
      <c r="K246" s="69" t="s">
        <v>3</v>
      </c>
      <c r="L246" s="100">
        <f>CONFIDENCE(0.05,L245,L243)</f>
        <v>0.51388372539666149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B78:B79"/>
    <mergeCell ref="C78:C79"/>
    <mergeCell ref="K78:K79"/>
    <mergeCell ref="L78:L79"/>
    <mergeCell ref="B75:B76"/>
    <mergeCell ref="C75:C76"/>
    <mergeCell ref="K75:K76"/>
    <mergeCell ref="L75:L76"/>
    <mergeCell ref="B40:B41"/>
    <mergeCell ref="C40:C41"/>
    <mergeCell ref="K40:K41"/>
    <mergeCell ref="L40:L41"/>
    <mergeCell ref="B37:B38"/>
    <mergeCell ref="C37:C38"/>
    <mergeCell ref="K37:K38"/>
    <mergeCell ref="L37:L38"/>
    <mergeCell ref="B23:B24"/>
    <mergeCell ref="C23:C24"/>
    <mergeCell ref="K23:K24"/>
    <mergeCell ref="L23:L24"/>
    <mergeCell ref="B20:B21"/>
    <mergeCell ref="C20:C21"/>
    <mergeCell ref="K20:K21"/>
    <mergeCell ref="L20:L21"/>
    <mergeCell ref="B2:B3"/>
    <mergeCell ref="C2:C3"/>
    <mergeCell ref="K2:K3"/>
    <mergeCell ref="L2:L3"/>
    <mergeCell ref="B5:B6"/>
    <mergeCell ref="C5:C6"/>
    <mergeCell ref="K5:K6"/>
    <mergeCell ref="L5:L6"/>
    <mergeCell ref="B59:B60"/>
    <mergeCell ref="C59:C60"/>
    <mergeCell ref="K59:K60"/>
    <mergeCell ref="L59:L60"/>
    <mergeCell ref="B56:B57"/>
    <mergeCell ref="C56:C57"/>
    <mergeCell ref="K56:K57"/>
    <mergeCell ref="L56:L57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6"/>
  <sheetViews>
    <sheetView topLeftCell="A210" zoomScaleNormal="100" workbookViewId="0">
      <selection activeCell="F240" sqref="F240"/>
    </sheetView>
  </sheetViews>
  <sheetFormatPr defaultRowHeight="12.75" x14ac:dyDescent="0.2"/>
  <cols>
    <col min="1" max="1" width="9.140625" style="67"/>
    <col min="2" max="2" width="17.7109375" style="67" customWidth="1"/>
    <col min="3" max="3" width="11" style="137" customWidth="1"/>
    <col min="4" max="4" width="3.5703125" style="98" customWidth="1"/>
    <col min="5" max="5" width="10.7109375" style="67" customWidth="1"/>
    <col min="6" max="6" width="25.85546875" style="67" customWidth="1"/>
    <col min="7" max="10" width="9.140625" style="67"/>
    <col min="11" max="11" width="17.5703125" style="67" customWidth="1"/>
    <col min="12" max="12" width="11.140625" style="67" customWidth="1"/>
    <col min="13" max="13" width="3.5703125" style="98" customWidth="1"/>
    <col min="14" max="14" width="10.7109375" style="67" customWidth="1"/>
    <col min="15" max="15" width="25.85546875" style="67" customWidth="1"/>
    <col min="16" max="16384" width="9.140625" style="67"/>
  </cols>
  <sheetData>
    <row r="1" spans="2:15" ht="13.5" thickBot="1" x14ac:dyDescent="0.25">
      <c r="G1" s="97"/>
      <c r="H1" s="97"/>
      <c r="I1" s="97"/>
    </row>
    <row r="2" spans="2:15" ht="13.5" customHeight="1" thickBot="1" x14ac:dyDescent="0.25">
      <c r="B2" s="178"/>
      <c r="C2" s="184" t="s">
        <v>67</v>
      </c>
      <c r="D2" s="119"/>
      <c r="E2" s="95"/>
      <c r="F2" s="121" t="s">
        <v>160</v>
      </c>
      <c r="G2" s="122"/>
      <c r="H2" s="122"/>
      <c r="I2" s="122"/>
      <c r="K2" s="178"/>
      <c r="L2" s="184" t="s">
        <v>67</v>
      </c>
      <c r="M2" s="119"/>
      <c r="N2" s="95"/>
      <c r="O2" s="121" t="s">
        <v>80</v>
      </c>
    </row>
    <row r="3" spans="2:15" ht="13.5" thickBot="1" x14ac:dyDescent="0.25">
      <c r="B3" s="182"/>
      <c r="C3" s="185"/>
      <c r="D3" s="119"/>
      <c r="E3" s="93"/>
      <c r="F3" s="118">
        <v>1</v>
      </c>
      <c r="G3" s="120"/>
      <c r="H3" s="120"/>
      <c r="I3" s="120"/>
      <c r="K3" s="182"/>
      <c r="L3" s="185"/>
      <c r="M3" s="119"/>
      <c r="N3" s="93"/>
      <c r="O3" s="118">
        <v>1</v>
      </c>
    </row>
    <row r="4" spans="2:15" ht="13.5" customHeight="1" thickBot="1" x14ac:dyDescent="0.25">
      <c r="B4" s="117" t="s">
        <v>24</v>
      </c>
      <c r="C4" s="91" t="s">
        <v>51</v>
      </c>
      <c r="D4" s="115"/>
      <c r="E4" s="90" t="s">
        <v>1</v>
      </c>
      <c r="F4" s="113">
        <f>C15</f>
        <v>7.7657142857142869</v>
      </c>
      <c r="G4" s="113"/>
      <c r="H4" s="113"/>
      <c r="I4" s="113"/>
      <c r="K4" s="116" t="s">
        <v>159</v>
      </c>
      <c r="L4" s="91" t="s">
        <v>51</v>
      </c>
      <c r="M4" s="115"/>
      <c r="N4" s="90" t="s">
        <v>1</v>
      </c>
      <c r="O4" s="113">
        <f>L15</f>
        <v>17.885714285714286</v>
      </c>
    </row>
    <row r="5" spans="2:15" x14ac:dyDescent="0.2">
      <c r="B5" s="180" t="s">
        <v>8</v>
      </c>
      <c r="C5" s="199" t="s">
        <v>79</v>
      </c>
      <c r="D5" s="114"/>
      <c r="E5" s="87" t="s">
        <v>9</v>
      </c>
      <c r="F5" s="113">
        <f>C16</f>
        <v>2.1719258515800854</v>
      </c>
      <c r="G5" s="113"/>
      <c r="H5" s="113"/>
      <c r="I5" s="113"/>
      <c r="K5" s="180" t="s">
        <v>8</v>
      </c>
      <c r="L5" s="199" t="s">
        <v>79</v>
      </c>
      <c r="M5" s="114"/>
      <c r="N5" s="87" t="s">
        <v>9</v>
      </c>
      <c r="O5" s="113">
        <f>L16</f>
        <v>1.2334620267477112</v>
      </c>
    </row>
    <row r="6" spans="2:15" ht="13.5" thickBot="1" x14ac:dyDescent="0.25">
      <c r="B6" s="181"/>
      <c r="C6" s="201"/>
      <c r="D6" s="105"/>
      <c r="E6" s="87" t="s">
        <v>3</v>
      </c>
      <c r="F6" s="113">
        <f>C17</f>
        <v>1.6089556219384709</v>
      </c>
      <c r="G6" s="113"/>
      <c r="H6" s="113"/>
      <c r="I6" s="113"/>
      <c r="K6" s="181"/>
      <c r="L6" s="200"/>
      <c r="M6" s="105"/>
      <c r="N6" s="87" t="s">
        <v>3</v>
      </c>
      <c r="O6" s="113">
        <f>L17</f>
        <v>0.91374466625532169</v>
      </c>
    </row>
    <row r="7" spans="2:15" x14ac:dyDescent="0.2">
      <c r="B7" s="77">
        <v>4</v>
      </c>
      <c r="C7" s="104">
        <v>9.66</v>
      </c>
      <c r="D7" s="109"/>
      <c r="E7" s="87" t="s">
        <v>10</v>
      </c>
      <c r="F7" s="108">
        <f>MAX(C7:C13)</f>
        <v>10.15</v>
      </c>
      <c r="G7" s="108"/>
      <c r="H7" s="108"/>
      <c r="I7" s="108"/>
      <c r="K7" s="77">
        <v>4</v>
      </c>
      <c r="L7" s="112">
        <v>17.399999999999999</v>
      </c>
      <c r="M7" s="109"/>
      <c r="N7" s="87" t="s">
        <v>10</v>
      </c>
      <c r="O7" s="108">
        <f>MAX(L7:L13)</f>
        <v>19.2</v>
      </c>
    </row>
    <row r="8" spans="2:15" x14ac:dyDescent="0.2">
      <c r="B8" s="77">
        <v>5</v>
      </c>
      <c r="C8" s="103">
        <v>10.15</v>
      </c>
      <c r="D8" s="109"/>
      <c r="E8" s="87" t="s">
        <v>11</v>
      </c>
      <c r="F8" s="108">
        <f>MIN(C7:C13)</f>
        <v>3.6</v>
      </c>
      <c r="G8" s="108"/>
      <c r="H8" s="108"/>
      <c r="I8" s="108"/>
      <c r="K8" s="77">
        <v>5</v>
      </c>
      <c r="L8" s="110">
        <v>18.8</v>
      </c>
      <c r="M8" s="109"/>
      <c r="N8" s="87" t="s">
        <v>11</v>
      </c>
      <c r="O8" s="108">
        <f>MIN(L7:L13)</f>
        <v>15.6</v>
      </c>
    </row>
    <row r="9" spans="2:15" ht="13.5" thickBot="1" x14ac:dyDescent="0.25">
      <c r="B9" s="77">
        <v>7</v>
      </c>
      <c r="C9" s="103">
        <v>6.74</v>
      </c>
      <c r="D9" s="109"/>
      <c r="E9" s="89" t="s">
        <v>12</v>
      </c>
      <c r="F9" s="111">
        <f>F7-F8</f>
        <v>6.5500000000000007</v>
      </c>
      <c r="G9" s="108"/>
      <c r="H9" s="108"/>
      <c r="I9" s="108"/>
      <c r="K9" s="77">
        <v>7</v>
      </c>
      <c r="L9" s="110">
        <v>18.7</v>
      </c>
      <c r="M9" s="109"/>
      <c r="N9" s="89" t="s">
        <v>12</v>
      </c>
      <c r="O9" s="111">
        <f>O7-O8</f>
        <v>3.5999999999999996</v>
      </c>
    </row>
    <row r="10" spans="2:15" x14ac:dyDescent="0.2">
      <c r="B10" s="77">
        <v>14</v>
      </c>
      <c r="C10" s="103">
        <v>8.5500000000000007</v>
      </c>
      <c r="D10" s="109"/>
      <c r="E10" s="87"/>
      <c r="F10" s="108"/>
      <c r="G10" s="108"/>
      <c r="H10" s="108"/>
      <c r="I10" s="108"/>
      <c r="K10" s="77">
        <v>14</v>
      </c>
      <c r="L10" s="110">
        <v>18.2</v>
      </c>
      <c r="M10" s="109"/>
      <c r="N10" s="87"/>
      <c r="O10" s="108"/>
    </row>
    <row r="11" spans="2:15" x14ac:dyDescent="0.2">
      <c r="B11" s="77">
        <v>15</v>
      </c>
      <c r="C11" s="103">
        <v>7.8</v>
      </c>
      <c r="D11" s="109"/>
      <c r="E11" s="87"/>
      <c r="F11" s="108"/>
      <c r="G11" s="108"/>
      <c r="H11" s="108"/>
      <c r="I11" s="108"/>
      <c r="K11" s="77">
        <v>15</v>
      </c>
      <c r="L11" s="110">
        <v>17.3</v>
      </c>
      <c r="M11" s="109"/>
      <c r="N11" s="87"/>
      <c r="O11" s="108"/>
    </row>
    <row r="12" spans="2:15" x14ac:dyDescent="0.2">
      <c r="B12" s="77">
        <v>22</v>
      </c>
      <c r="C12" s="103">
        <v>3.6</v>
      </c>
      <c r="D12" s="109"/>
      <c r="E12" s="87"/>
      <c r="F12" s="108"/>
      <c r="G12" s="108"/>
      <c r="H12" s="108"/>
      <c r="I12" s="108"/>
      <c r="K12" s="77">
        <v>22</v>
      </c>
      <c r="L12" s="110">
        <v>19.2</v>
      </c>
      <c r="M12" s="109"/>
      <c r="N12" s="87"/>
      <c r="O12" s="108"/>
    </row>
    <row r="13" spans="2:15" ht="13.5" thickBot="1" x14ac:dyDescent="0.25">
      <c r="B13" s="77">
        <v>29</v>
      </c>
      <c r="C13" s="103">
        <v>7.86</v>
      </c>
      <c r="D13" s="109"/>
      <c r="E13" s="87"/>
      <c r="F13" s="108"/>
      <c r="G13" s="108"/>
      <c r="H13" s="108"/>
      <c r="I13" s="108"/>
      <c r="K13" s="77">
        <v>29</v>
      </c>
      <c r="L13" s="110">
        <v>15.6</v>
      </c>
      <c r="M13" s="109"/>
      <c r="N13" s="87"/>
      <c r="O13" s="108"/>
    </row>
    <row r="14" spans="2:15" ht="13.5" thickBot="1" x14ac:dyDescent="0.25">
      <c r="B14" s="75" t="s">
        <v>0</v>
      </c>
      <c r="C14" s="107">
        <f>COUNTIF(C7:C13,"&gt;0")</f>
        <v>7</v>
      </c>
      <c r="D14" s="105"/>
      <c r="K14" s="75" t="s">
        <v>0</v>
      </c>
      <c r="L14" s="106">
        <f>COUNTIF(L7:L13,"&gt;0")</f>
        <v>7</v>
      </c>
      <c r="M14" s="105"/>
    </row>
    <row r="15" spans="2:15" x14ac:dyDescent="0.2">
      <c r="B15" s="73" t="s">
        <v>1</v>
      </c>
      <c r="C15" s="104">
        <f>AVERAGE(C7:C13)</f>
        <v>7.7657142857142869</v>
      </c>
      <c r="D15" s="102"/>
      <c r="K15" s="73" t="s">
        <v>1</v>
      </c>
      <c r="L15" s="104">
        <f>AVERAGE(L7:L13)</f>
        <v>17.885714285714286</v>
      </c>
      <c r="M15" s="102"/>
    </row>
    <row r="16" spans="2:15" x14ac:dyDescent="0.2">
      <c r="B16" s="71" t="s">
        <v>2</v>
      </c>
      <c r="C16" s="103">
        <f>STDEV(C7:C13)</f>
        <v>2.1719258515800854</v>
      </c>
      <c r="D16" s="102"/>
      <c r="K16" s="71" t="s">
        <v>2</v>
      </c>
      <c r="L16" s="103">
        <f>STDEV(L7:L13)</f>
        <v>1.2334620267477112</v>
      </c>
      <c r="M16" s="102"/>
    </row>
    <row r="17" spans="2:15" ht="13.5" thickBot="1" x14ac:dyDescent="0.25">
      <c r="B17" s="69" t="s">
        <v>3</v>
      </c>
      <c r="C17" s="101">
        <f>CONFIDENCE(0.05,C16,C14)</f>
        <v>1.6089556219384709</v>
      </c>
      <c r="D17" s="99"/>
      <c r="K17" s="69" t="s">
        <v>3</v>
      </c>
      <c r="L17" s="100">
        <f>CONFIDENCE(0.05,L16,L14)</f>
        <v>0.91374466625532169</v>
      </c>
      <c r="M17" s="99"/>
    </row>
    <row r="19" spans="2:15" ht="13.5" thickBot="1" x14ac:dyDescent="0.25">
      <c r="G19" s="97"/>
      <c r="H19" s="97"/>
      <c r="I19" s="97"/>
    </row>
    <row r="20" spans="2:15" ht="13.5" customHeight="1" thickBot="1" x14ac:dyDescent="0.25">
      <c r="B20" s="178"/>
      <c r="C20" s="184" t="s">
        <v>67</v>
      </c>
      <c r="D20" s="119"/>
      <c r="E20" s="95"/>
      <c r="F20" s="121" t="s">
        <v>254</v>
      </c>
      <c r="G20" s="122"/>
      <c r="H20" s="122"/>
      <c r="I20" s="122"/>
      <c r="K20" s="178"/>
      <c r="L20" s="184" t="s">
        <v>67</v>
      </c>
      <c r="M20" s="119"/>
      <c r="N20" s="95"/>
      <c r="O20" s="121" t="s">
        <v>206</v>
      </c>
    </row>
    <row r="21" spans="2:15" ht="13.5" thickBot="1" x14ac:dyDescent="0.25">
      <c r="B21" s="182"/>
      <c r="C21" s="185"/>
      <c r="D21" s="119"/>
      <c r="E21" s="93"/>
      <c r="F21" s="118">
        <v>1</v>
      </c>
      <c r="G21" s="120"/>
      <c r="H21" s="120"/>
      <c r="I21" s="120"/>
      <c r="K21" s="182"/>
      <c r="L21" s="185"/>
      <c r="M21" s="119"/>
      <c r="N21" s="93"/>
      <c r="O21" s="118">
        <v>1</v>
      </c>
    </row>
    <row r="22" spans="2:15" ht="13.5" customHeight="1" thickBot="1" x14ac:dyDescent="0.25">
      <c r="B22" s="117" t="s">
        <v>24</v>
      </c>
      <c r="C22" s="91" t="s">
        <v>180</v>
      </c>
      <c r="D22" s="115"/>
      <c r="E22" s="90" t="s">
        <v>1</v>
      </c>
      <c r="F22" s="113">
        <f>C32</f>
        <v>8.6066666666666656</v>
      </c>
      <c r="G22" s="113"/>
      <c r="H22" s="113"/>
      <c r="I22" s="113"/>
      <c r="K22" s="116" t="s">
        <v>159</v>
      </c>
      <c r="L22" s="91" t="s">
        <v>180</v>
      </c>
      <c r="M22" s="115"/>
      <c r="N22" s="90" t="s">
        <v>1</v>
      </c>
      <c r="O22" s="113">
        <f>L32</f>
        <v>15.433333333333335</v>
      </c>
    </row>
    <row r="23" spans="2:15" x14ac:dyDescent="0.2">
      <c r="B23" s="180" t="s">
        <v>8</v>
      </c>
      <c r="C23" s="199" t="s">
        <v>79</v>
      </c>
      <c r="D23" s="114"/>
      <c r="E23" s="87" t="s">
        <v>9</v>
      </c>
      <c r="F23" s="113">
        <f>C33</f>
        <v>1.5660736466292724</v>
      </c>
      <c r="G23" s="113"/>
      <c r="H23" s="113"/>
      <c r="I23" s="113"/>
      <c r="K23" s="180" t="s">
        <v>8</v>
      </c>
      <c r="L23" s="199" t="s">
        <v>79</v>
      </c>
      <c r="M23" s="114"/>
      <c r="N23" s="87" t="s">
        <v>9</v>
      </c>
      <c r="O23" s="113">
        <f>L33</f>
        <v>0.90480200412392187</v>
      </c>
    </row>
    <row r="24" spans="2:15" ht="13.5" thickBot="1" x14ac:dyDescent="0.25">
      <c r="B24" s="181"/>
      <c r="C24" s="201"/>
      <c r="D24" s="105"/>
      <c r="E24" s="87" t="s">
        <v>3</v>
      </c>
      <c r="F24" s="113">
        <f>C34</f>
        <v>1.2530968760224686</v>
      </c>
      <c r="G24" s="113"/>
      <c r="H24" s="113"/>
      <c r="I24" s="113"/>
      <c r="K24" s="181"/>
      <c r="L24" s="200"/>
      <c r="M24" s="105"/>
      <c r="N24" s="87" t="s">
        <v>3</v>
      </c>
      <c r="O24" s="113">
        <f>L34</f>
        <v>0.72397908439803693</v>
      </c>
    </row>
    <row r="25" spans="2:15" x14ac:dyDescent="0.2">
      <c r="B25" s="77">
        <v>5</v>
      </c>
      <c r="C25" s="103">
        <v>9.11</v>
      </c>
      <c r="D25" s="109"/>
      <c r="E25" s="87" t="s">
        <v>10</v>
      </c>
      <c r="F25" s="108">
        <f>MAX(C25:C30)</f>
        <v>9.8699999999999992</v>
      </c>
      <c r="G25" s="108"/>
      <c r="H25" s="108"/>
      <c r="I25" s="108"/>
      <c r="K25" s="77">
        <v>5</v>
      </c>
      <c r="L25" s="110">
        <v>15.4</v>
      </c>
      <c r="M25" s="109"/>
      <c r="N25" s="87" t="s">
        <v>10</v>
      </c>
      <c r="O25" s="108">
        <f>MAX(L25:L30)</f>
        <v>16.399999999999999</v>
      </c>
    </row>
    <row r="26" spans="2:15" x14ac:dyDescent="0.2">
      <c r="B26" s="77">
        <v>8</v>
      </c>
      <c r="C26" s="103">
        <v>5.97</v>
      </c>
      <c r="D26" s="109"/>
      <c r="E26" s="87" t="s">
        <v>11</v>
      </c>
      <c r="F26" s="108">
        <f>MIN(C25:C30)</f>
        <v>5.97</v>
      </c>
      <c r="G26" s="108"/>
      <c r="H26" s="108"/>
      <c r="I26" s="108"/>
      <c r="K26" s="77">
        <v>8</v>
      </c>
      <c r="L26" s="110">
        <v>15.9</v>
      </c>
      <c r="M26" s="109"/>
      <c r="N26" s="87" t="s">
        <v>11</v>
      </c>
      <c r="O26" s="108">
        <f>MIN(L25:L30)</f>
        <v>14.3</v>
      </c>
    </row>
    <row r="27" spans="2:15" ht="13.5" thickBot="1" x14ac:dyDescent="0.25">
      <c r="B27" s="77">
        <v>12</v>
      </c>
      <c r="C27" s="103">
        <v>9.8699999999999992</v>
      </c>
      <c r="D27" s="109"/>
      <c r="E27" s="89" t="s">
        <v>12</v>
      </c>
      <c r="F27" s="111">
        <f>F25-F26</f>
        <v>3.8999999999999995</v>
      </c>
      <c r="G27" s="108"/>
      <c r="H27" s="108"/>
      <c r="I27" s="108"/>
      <c r="K27" s="77">
        <v>12</v>
      </c>
      <c r="L27" s="110">
        <v>14.4</v>
      </c>
      <c r="M27" s="109"/>
      <c r="N27" s="89" t="s">
        <v>12</v>
      </c>
      <c r="O27" s="111">
        <f>O25-O26</f>
        <v>2.0999999999999979</v>
      </c>
    </row>
    <row r="28" spans="2:15" x14ac:dyDescent="0.2">
      <c r="B28" s="77">
        <v>15</v>
      </c>
      <c r="C28" s="103">
        <v>9.51</v>
      </c>
      <c r="D28" s="109"/>
      <c r="E28" s="87"/>
      <c r="F28" s="108"/>
      <c r="G28" s="108"/>
      <c r="H28" s="108"/>
      <c r="I28" s="108"/>
      <c r="K28" s="77">
        <v>15</v>
      </c>
      <c r="L28" s="110">
        <v>14.3</v>
      </c>
      <c r="M28" s="109"/>
      <c r="N28" s="87"/>
      <c r="O28" s="108"/>
    </row>
    <row r="29" spans="2:15" x14ac:dyDescent="0.2">
      <c r="B29" s="77">
        <v>18</v>
      </c>
      <c r="C29" s="103">
        <v>9.74</v>
      </c>
      <c r="D29" s="109"/>
      <c r="E29" s="87"/>
      <c r="F29" s="108"/>
      <c r="G29" s="108"/>
      <c r="H29" s="108"/>
      <c r="I29" s="108"/>
      <c r="K29" s="77">
        <v>18</v>
      </c>
      <c r="L29" s="110">
        <v>16.399999999999999</v>
      </c>
      <c r="M29" s="109"/>
      <c r="N29" s="87"/>
      <c r="O29" s="108"/>
    </row>
    <row r="30" spans="2:15" ht="13.5" thickBot="1" x14ac:dyDescent="0.25">
      <c r="B30" s="77">
        <v>24</v>
      </c>
      <c r="C30" s="103">
        <v>7.44</v>
      </c>
      <c r="D30" s="109"/>
      <c r="E30" s="87"/>
      <c r="F30" s="108"/>
      <c r="G30" s="108"/>
      <c r="H30" s="108"/>
      <c r="I30" s="108"/>
      <c r="K30" s="77">
        <v>24</v>
      </c>
      <c r="L30" s="110">
        <v>16.2</v>
      </c>
      <c r="M30" s="109"/>
      <c r="N30" s="87"/>
      <c r="O30" s="108"/>
    </row>
    <row r="31" spans="2:15" ht="13.5" thickBot="1" x14ac:dyDescent="0.25">
      <c r="B31" s="75" t="s">
        <v>0</v>
      </c>
      <c r="C31" s="107">
        <f>COUNTIF(C25:C30,"&gt;0")</f>
        <v>6</v>
      </c>
      <c r="D31" s="105"/>
      <c r="K31" s="75" t="s">
        <v>0</v>
      </c>
      <c r="L31" s="106">
        <f>COUNTIF(L25:L30,"&gt;0")</f>
        <v>6</v>
      </c>
      <c r="M31" s="105"/>
    </row>
    <row r="32" spans="2:15" x14ac:dyDescent="0.2">
      <c r="B32" s="73" t="s">
        <v>1</v>
      </c>
      <c r="C32" s="104">
        <f>AVERAGE(C25:C30)</f>
        <v>8.6066666666666656</v>
      </c>
      <c r="D32" s="102"/>
      <c r="K32" s="73" t="s">
        <v>1</v>
      </c>
      <c r="L32" s="104">
        <f>AVERAGE(L25:L30)</f>
        <v>15.433333333333335</v>
      </c>
      <c r="M32" s="102"/>
    </row>
    <row r="33" spans="2:15" x14ac:dyDescent="0.2">
      <c r="B33" s="71" t="s">
        <v>2</v>
      </c>
      <c r="C33" s="103">
        <f>STDEV(C25:C30)</f>
        <v>1.5660736466292724</v>
      </c>
      <c r="D33" s="102"/>
      <c r="K33" s="71" t="s">
        <v>2</v>
      </c>
      <c r="L33" s="103">
        <f>STDEV(L25:L30)</f>
        <v>0.90480200412392187</v>
      </c>
      <c r="M33" s="102"/>
    </row>
    <row r="34" spans="2:15" ht="13.5" thickBot="1" x14ac:dyDescent="0.25">
      <c r="B34" s="69" t="s">
        <v>3</v>
      </c>
      <c r="C34" s="101">
        <f>CONFIDENCE(0.05,C33,C31)</f>
        <v>1.2530968760224686</v>
      </c>
      <c r="D34" s="99"/>
      <c r="K34" s="69" t="s">
        <v>3</v>
      </c>
      <c r="L34" s="100">
        <f>CONFIDENCE(0.05,L33,L31)</f>
        <v>0.72397908439803693</v>
      </c>
      <c r="M34" s="99"/>
    </row>
    <row r="36" spans="2:15" ht="13.5" thickBot="1" x14ac:dyDescent="0.25">
      <c r="G36" s="97"/>
      <c r="H36" s="97"/>
      <c r="I36" s="97"/>
    </row>
    <row r="37" spans="2:15" ht="13.5" customHeight="1" thickBot="1" x14ac:dyDescent="0.25">
      <c r="B37" s="178"/>
      <c r="C37" s="184" t="s">
        <v>67</v>
      </c>
      <c r="D37" s="119"/>
      <c r="E37" s="95"/>
      <c r="F37" s="121" t="s">
        <v>253</v>
      </c>
      <c r="G37" s="122"/>
      <c r="H37" s="122"/>
      <c r="I37" s="122"/>
      <c r="K37" s="178"/>
      <c r="L37" s="184" t="s">
        <v>67</v>
      </c>
      <c r="M37" s="119"/>
      <c r="N37" s="95"/>
      <c r="O37" s="121" t="s">
        <v>204</v>
      </c>
    </row>
    <row r="38" spans="2:15" ht="13.5" thickBot="1" x14ac:dyDescent="0.25">
      <c r="B38" s="182"/>
      <c r="C38" s="185"/>
      <c r="D38" s="119"/>
      <c r="E38" s="93"/>
      <c r="F38" s="118">
        <v>1</v>
      </c>
      <c r="G38" s="120"/>
      <c r="H38" s="120"/>
      <c r="I38" s="120"/>
      <c r="K38" s="182"/>
      <c r="L38" s="185"/>
      <c r="M38" s="119"/>
      <c r="N38" s="93"/>
      <c r="O38" s="118">
        <v>1</v>
      </c>
    </row>
    <row r="39" spans="2:15" ht="13.5" customHeight="1" thickBot="1" x14ac:dyDescent="0.25">
      <c r="B39" s="117" t="s">
        <v>24</v>
      </c>
      <c r="C39" s="91" t="s">
        <v>179</v>
      </c>
      <c r="D39" s="115"/>
      <c r="E39" s="90" t="s">
        <v>1</v>
      </c>
      <c r="F39" s="113">
        <f>C51</f>
        <v>7.7399999999999984</v>
      </c>
      <c r="G39" s="113"/>
      <c r="H39" s="113"/>
      <c r="I39" s="113"/>
      <c r="K39" s="116" t="s">
        <v>159</v>
      </c>
      <c r="L39" s="91" t="s">
        <v>179</v>
      </c>
      <c r="M39" s="115"/>
      <c r="N39" s="90" t="s">
        <v>1</v>
      </c>
      <c r="O39" s="113">
        <f>L51</f>
        <v>15.287500000000001</v>
      </c>
    </row>
    <row r="40" spans="2:15" x14ac:dyDescent="0.2">
      <c r="B40" s="180" t="s">
        <v>8</v>
      </c>
      <c r="C40" s="199" t="s">
        <v>79</v>
      </c>
      <c r="D40" s="114"/>
      <c r="E40" s="87" t="s">
        <v>9</v>
      </c>
      <c r="F40" s="113">
        <f>C52</f>
        <v>2.3841260752856965</v>
      </c>
      <c r="G40" s="113"/>
      <c r="H40" s="113"/>
      <c r="I40" s="113"/>
      <c r="K40" s="180" t="s">
        <v>8</v>
      </c>
      <c r="L40" s="199" t="s">
        <v>79</v>
      </c>
      <c r="M40" s="114"/>
      <c r="N40" s="87" t="s">
        <v>9</v>
      </c>
      <c r="O40" s="113">
        <f>L52</f>
        <v>0.99202174515337249</v>
      </c>
    </row>
    <row r="41" spans="2:15" ht="13.5" thickBot="1" x14ac:dyDescent="0.25">
      <c r="B41" s="181"/>
      <c r="C41" s="201"/>
      <c r="D41" s="105"/>
      <c r="E41" s="87" t="s">
        <v>3</v>
      </c>
      <c r="F41" s="113">
        <f>C53</f>
        <v>1.6520847227351168</v>
      </c>
      <c r="G41" s="113"/>
      <c r="H41" s="113"/>
      <c r="I41" s="113"/>
      <c r="K41" s="181"/>
      <c r="L41" s="200"/>
      <c r="M41" s="105"/>
      <c r="N41" s="87" t="s">
        <v>3</v>
      </c>
      <c r="O41" s="113">
        <f>L53</f>
        <v>0.68742336522304992</v>
      </c>
    </row>
    <row r="42" spans="2:15" x14ac:dyDescent="0.2">
      <c r="B42" s="77">
        <v>8</v>
      </c>
      <c r="C42" s="103">
        <v>10.26</v>
      </c>
      <c r="D42" s="109"/>
      <c r="E42" s="87" t="s">
        <v>10</v>
      </c>
      <c r="F42" s="108">
        <f>MAX(C42:C49)</f>
        <v>10.26</v>
      </c>
      <c r="G42" s="108"/>
      <c r="H42" s="108"/>
      <c r="I42" s="108"/>
      <c r="K42" s="77">
        <v>8</v>
      </c>
      <c r="L42" s="110">
        <v>14.8</v>
      </c>
      <c r="M42" s="109"/>
      <c r="N42" s="87" t="s">
        <v>10</v>
      </c>
      <c r="O42" s="108">
        <f>MAX(L42:L49)</f>
        <v>16.5</v>
      </c>
    </row>
    <row r="43" spans="2:15" x14ac:dyDescent="0.2">
      <c r="B43" s="77">
        <v>15</v>
      </c>
      <c r="C43" s="103">
        <v>2.95</v>
      </c>
      <c r="D43" s="109"/>
      <c r="E43" s="87" t="s">
        <v>11</v>
      </c>
      <c r="F43" s="108">
        <f>MIN(C42:C49)</f>
        <v>2.95</v>
      </c>
      <c r="G43" s="108"/>
      <c r="H43" s="108"/>
      <c r="I43" s="108"/>
      <c r="K43" s="77">
        <v>15</v>
      </c>
      <c r="L43" s="110">
        <v>16.2</v>
      </c>
      <c r="M43" s="109"/>
      <c r="N43" s="87" t="s">
        <v>11</v>
      </c>
      <c r="O43" s="108">
        <f>MIN(L42:L49)</f>
        <v>13.4</v>
      </c>
    </row>
    <row r="44" spans="2:15" ht="13.5" thickBot="1" x14ac:dyDescent="0.25">
      <c r="B44" s="77">
        <v>16</v>
      </c>
      <c r="C44" s="103">
        <v>5.63</v>
      </c>
      <c r="D44" s="109"/>
      <c r="E44" s="89" t="s">
        <v>12</v>
      </c>
      <c r="F44" s="111">
        <f>F42-F43</f>
        <v>7.31</v>
      </c>
      <c r="G44" s="108"/>
      <c r="H44" s="108"/>
      <c r="I44" s="108"/>
      <c r="K44" s="77">
        <v>16</v>
      </c>
      <c r="L44" s="110">
        <v>14.7</v>
      </c>
      <c r="M44" s="109"/>
      <c r="N44" s="89" t="s">
        <v>12</v>
      </c>
      <c r="O44" s="111">
        <f>O42-O43</f>
        <v>3.0999999999999996</v>
      </c>
    </row>
    <row r="45" spans="2:15" x14ac:dyDescent="0.2">
      <c r="B45" s="77">
        <v>19</v>
      </c>
      <c r="C45" s="103">
        <v>8.3800000000000008</v>
      </c>
      <c r="D45" s="109"/>
      <c r="E45" s="87"/>
      <c r="F45" s="108"/>
      <c r="G45" s="108"/>
      <c r="H45" s="108"/>
      <c r="I45" s="108"/>
      <c r="K45" s="77">
        <v>19</v>
      </c>
      <c r="L45" s="110">
        <v>15.8</v>
      </c>
      <c r="M45" s="109"/>
      <c r="N45" s="87"/>
      <c r="O45" s="108"/>
    </row>
    <row r="46" spans="2:15" x14ac:dyDescent="0.2">
      <c r="B46" s="77">
        <v>20</v>
      </c>
      <c r="C46" s="103">
        <v>7.43</v>
      </c>
      <c r="D46" s="109"/>
      <c r="E46" s="87"/>
      <c r="F46" s="108"/>
      <c r="G46" s="108"/>
      <c r="H46" s="108"/>
      <c r="I46" s="108"/>
      <c r="K46" s="77">
        <v>20</v>
      </c>
      <c r="L46" s="110">
        <v>15.7</v>
      </c>
      <c r="M46" s="109"/>
      <c r="N46" s="87"/>
      <c r="O46" s="108"/>
    </row>
    <row r="47" spans="2:15" x14ac:dyDescent="0.2">
      <c r="B47" s="77">
        <v>22</v>
      </c>
      <c r="C47" s="103">
        <v>8.9499999999999993</v>
      </c>
      <c r="D47" s="109"/>
      <c r="E47" s="87"/>
      <c r="F47" s="108"/>
      <c r="G47" s="108"/>
      <c r="H47" s="108"/>
      <c r="I47" s="108"/>
      <c r="K47" s="77">
        <v>22</v>
      </c>
      <c r="L47" s="110">
        <v>16.5</v>
      </c>
      <c r="M47" s="109"/>
      <c r="N47" s="87"/>
      <c r="O47" s="108"/>
    </row>
    <row r="48" spans="2:15" x14ac:dyDescent="0.2">
      <c r="B48" s="77">
        <v>26</v>
      </c>
      <c r="C48" s="103">
        <v>9.3000000000000007</v>
      </c>
      <c r="D48" s="109"/>
      <c r="E48" s="87"/>
      <c r="F48" s="108"/>
      <c r="G48" s="108"/>
      <c r="H48" s="108"/>
      <c r="I48" s="108"/>
      <c r="K48" s="77">
        <v>26</v>
      </c>
      <c r="L48" s="110">
        <v>13.4</v>
      </c>
      <c r="M48" s="109"/>
      <c r="N48" s="87"/>
      <c r="O48" s="108"/>
    </row>
    <row r="49" spans="2:15" ht="13.5" thickBot="1" x14ac:dyDescent="0.25">
      <c r="B49" s="77">
        <v>28</v>
      </c>
      <c r="C49" s="103">
        <v>9.02</v>
      </c>
      <c r="D49" s="109"/>
      <c r="E49" s="87"/>
      <c r="F49" s="108"/>
      <c r="G49" s="108"/>
      <c r="H49" s="108"/>
      <c r="I49" s="108"/>
      <c r="K49" s="77">
        <v>28</v>
      </c>
      <c r="L49" s="110">
        <v>15.2</v>
      </c>
      <c r="M49" s="109"/>
      <c r="N49" s="87"/>
      <c r="O49" s="108"/>
    </row>
    <row r="50" spans="2:15" ht="13.5" thickBot="1" x14ac:dyDescent="0.25">
      <c r="B50" s="75" t="s">
        <v>0</v>
      </c>
      <c r="C50" s="107">
        <f>COUNTIF(C42:C49,"&gt;0")</f>
        <v>8</v>
      </c>
      <c r="D50" s="105"/>
      <c r="K50" s="75" t="s">
        <v>0</v>
      </c>
      <c r="L50" s="106">
        <f>COUNTIF(L42:L49,"&gt;0")</f>
        <v>8</v>
      </c>
      <c r="M50" s="105"/>
    </row>
    <row r="51" spans="2:15" x14ac:dyDescent="0.2">
      <c r="B51" s="73" t="s">
        <v>1</v>
      </c>
      <c r="C51" s="104">
        <f>AVERAGE(C42:C49)</f>
        <v>7.7399999999999984</v>
      </c>
      <c r="D51" s="102"/>
      <c r="K51" s="73" t="s">
        <v>1</v>
      </c>
      <c r="L51" s="104">
        <f>AVERAGE(L42:L49)</f>
        <v>15.287500000000001</v>
      </c>
      <c r="M51" s="102"/>
    </row>
    <row r="52" spans="2:15" x14ac:dyDescent="0.2">
      <c r="B52" s="71" t="s">
        <v>2</v>
      </c>
      <c r="C52" s="103">
        <f>STDEV(C42:C49)</f>
        <v>2.3841260752856965</v>
      </c>
      <c r="D52" s="102"/>
      <c r="K52" s="71" t="s">
        <v>2</v>
      </c>
      <c r="L52" s="103">
        <f>STDEV(L42:L49)</f>
        <v>0.99202174515337249</v>
      </c>
      <c r="M52" s="102"/>
    </row>
    <row r="53" spans="2:15" ht="13.5" thickBot="1" x14ac:dyDescent="0.25">
      <c r="B53" s="69" t="s">
        <v>3</v>
      </c>
      <c r="C53" s="101">
        <f>CONFIDENCE(0.05,C52,C50)</f>
        <v>1.6520847227351168</v>
      </c>
      <c r="D53" s="99"/>
      <c r="K53" s="69" t="s">
        <v>3</v>
      </c>
      <c r="L53" s="100">
        <f>CONFIDENCE(0.05,L52,L50)</f>
        <v>0.68742336522304992</v>
      </c>
      <c r="M53" s="99"/>
    </row>
    <row r="55" spans="2:15" ht="13.5" thickBot="1" x14ac:dyDescent="0.25">
      <c r="G55" s="97"/>
      <c r="H55" s="97"/>
      <c r="I55" s="97"/>
    </row>
    <row r="56" spans="2:15" ht="13.5" customHeight="1" thickBot="1" x14ac:dyDescent="0.25">
      <c r="B56" s="178"/>
      <c r="C56" s="184" t="s">
        <v>67</v>
      </c>
      <c r="D56" s="119"/>
      <c r="E56" s="95"/>
      <c r="F56" s="121" t="s">
        <v>252</v>
      </c>
      <c r="G56" s="122"/>
      <c r="H56" s="122"/>
      <c r="I56" s="122"/>
      <c r="K56" s="178"/>
      <c r="L56" s="184" t="s">
        <v>67</v>
      </c>
      <c r="M56" s="119"/>
      <c r="N56" s="95"/>
      <c r="O56" s="121" t="s">
        <v>202</v>
      </c>
    </row>
    <row r="57" spans="2:15" ht="13.5" thickBot="1" x14ac:dyDescent="0.25">
      <c r="B57" s="182"/>
      <c r="C57" s="185"/>
      <c r="D57" s="119"/>
      <c r="E57" s="93"/>
      <c r="F57" s="118">
        <v>1</v>
      </c>
      <c r="G57" s="120"/>
      <c r="H57" s="120"/>
      <c r="I57" s="120"/>
      <c r="K57" s="182"/>
      <c r="L57" s="185"/>
      <c r="M57" s="119"/>
      <c r="N57" s="93"/>
      <c r="O57" s="118">
        <v>1</v>
      </c>
    </row>
    <row r="58" spans="2:15" ht="13.5" customHeight="1" thickBot="1" x14ac:dyDescent="0.25">
      <c r="B58" s="117" t="s">
        <v>24</v>
      </c>
      <c r="C58" s="91" t="s">
        <v>178</v>
      </c>
      <c r="D58" s="115"/>
      <c r="E58" s="90" t="s">
        <v>1</v>
      </c>
      <c r="F58" s="113">
        <f>C70</f>
        <v>8.92</v>
      </c>
      <c r="G58" s="113"/>
      <c r="H58" s="113"/>
      <c r="I58" s="113"/>
      <c r="K58" s="116" t="s">
        <v>159</v>
      </c>
      <c r="L58" s="91" t="s">
        <v>178</v>
      </c>
      <c r="M58" s="115"/>
      <c r="N58" s="90" t="s">
        <v>1</v>
      </c>
      <c r="O58" s="113">
        <f>L70</f>
        <v>18.987500000000001</v>
      </c>
    </row>
    <row r="59" spans="2:15" x14ac:dyDescent="0.2">
      <c r="B59" s="180" t="s">
        <v>8</v>
      </c>
      <c r="C59" s="199" t="s">
        <v>79</v>
      </c>
      <c r="D59" s="114"/>
      <c r="E59" s="87" t="s">
        <v>9</v>
      </c>
      <c r="F59" s="113">
        <f>C71</f>
        <v>1.2303657992645916</v>
      </c>
      <c r="G59" s="113"/>
      <c r="H59" s="113"/>
      <c r="I59" s="113"/>
      <c r="K59" s="180" t="s">
        <v>8</v>
      </c>
      <c r="L59" s="199" t="s">
        <v>79</v>
      </c>
      <c r="M59" s="114"/>
      <c r="N59" s="87" t="s">
        <v>9</v>
      </c>
      <c r="O59" s="113">
        <f>L71</f>
        <v>1.7699374484508126</v>
      </c>
    </row>
    <row r="60" spans="2:15" ht="13.5" thickBot="1" x14ac:dyDescent="0.25">
      <c r="B60" s="181"/>
      <c r="C60" s="201"/>
      <c r="D60" s="105"/>
      <c r="E60" s="87" t="s">
        <v>3</v>
      </c>
      <c r="F60" s="113">
        <f>C72</f>
        <v>1.7051686665498449</v>
      </c>
      <c r="G60" s="113"/>
      <c r="H60" s="113"/>
      <c r="I60" s="113"/>
      <c r="K60" s="181"/>
      <c r="L60" s="200"/>
      <c r="M60" s="105"/>
      <c r="N60" s="87" t="s">
        <v>3</v>
      </c>
      <c r="O60" s="113">
        <f>L72</f>
        <v>1.2264815393338457</v>
      </c>
    </row>
    <row r="61" spans="2:15" x14ac:dyDescent="0.2">
      <c r="B61" s="77">
        <v>6</v>
      </c>
      <c r="C61" s="103">
        <v>8.0500000000000007</v>
      </c>
      <c r="D61" s="109"/>
      <c r="E61" s="87" t="s">
        <v>10</v>
      </c>
      <c r="F61" s="108">
        <f>MAX(C61:C68)</f>
        <v>9.7899999999999991</v>
      </c>
      <c r="G61" s="108"/>
      <c r="H61" s="108"/>
      <c r="I61" s="108"/>
      <c r="K61" s="77">
        <v>6</v>
      </c>
      <c r="L61" s="110">
        <v>15.7</v>
      </c>
      <c r="M61" s="109"/>
      <c r="N61" s="87" t="s">
        <v>10</v>
      </c>
      <c r="O61" s="108">
        <f>MAX(L61:L68)</f>
        <v>21.5</v>
      </c>
    </row>
    <row r="62" spans="2:15" x14ac:dyDescent="0.2">
      <c r="B62" s="77">
        <v>19</v>
      </c>
      <c r="C62" s="103">
        <v>9.7899999999999991</v>
      </c>
      <c r="D62" s="109"/>
      <c r="E62" s="87" t="s">
        <v>11</v>
      </c>
      <c r="F62" s="108">
        <f>MIN(C61:C68)</f>
        <v>8.0500000000000007</v>
      </c>
      <c r="G62" s="108"/>
      <c r="H62" s="108"/>
      <c r="I62" s="108"/>
      <c r="K62" s="77">
        <v>19</v>
      </c>
      <c r="L62" s="110">
        <v>19</v>
      </c>
      <c r="M62" s="109"/>
      <c r="N62" s="87" t="s">
        <v>11</v>
      </c>
      <c r="O62" s="108">
        <f>MIN(L61:L68)</f>
        <v>15.7</v>
      </c>
    </row>
    <row r="63" spans="2:15" ht="13.5" thickBot="1" x14ac:dyDescent="0.25">
      <c r="B63" s="77">
        <v>21</v>
      </c>
      <c r="C63" s="103" t="s">
        <v>221</v>
      </c>
      <c r="D63" s="109"/>
      <c r="E63" s="89" t="s">
        <v>12</v>
      </c>
      <c r="F63" s="111">
        <f>F61-F62</f>
        <v>1.7399999999999984</v>
      </c>
      <c r="G63" s="108"/>
      <c r="H63" s="108"/>
      <c r="I63" s="108"/>
      <c r="K63" s="77">
        <v>21</v>
      </c>
      <c r="L63" s="110">
        <v>17.7</v>
      </c>
      <c r="M63" s="109"/>
      <c r="N63" s="89" t="s">
        <v>12</v>
      </c>
      <c r="O63" s="111">
        <f>O61-O62</f>
        <v>5.8000000000000007</v>
      </c>
    </row>
    <row r="64" spans="2:15" x14ac:dyDescent="0.2">
      <c r="B64" s="77">
        <v>22</v>
      </c>
      <c r="C64" s="103" t="s">
        <v>221</v>
      </c>
      <c r="D64" s="109"/>
      <c r="E64" s="87"/>
      <c r="F64" s="108"/>
      <c r="G64" s="108"/>
      <c r="H64" s="108"/>
      <c r="I64" s="108"/>
      <c r="K64" s="77">
        <v>22</v>
      </c>
      <c r="L64" s="110">
        <v>19.3</v>
      </c>
      <c r="M64" s="109"/>
      <c r="N64" s="87"/>
      <c r="O64" s="108"/>
    </row>
    <row r="65" spans="2:15" x14ac:dyDescent="0.2">
      <c r="B65" s="77">
        <v>23</v>
      </c>
      <c r="C65" s="103" t="s">
        <v>221</v>
      </c>
      <c r="D65" s="109"/>
      <c r="E65" s="87"/>
      <c r="F65" s="108"/>
      <c r="G65" s="108"/>
      <c r="H65" s="108"/>
      <c r="I65" s="108"/>
      <c r="K65" s="77">
        <v>23</v>
      </c>
      <c r="L65" s="110">
        <v>21.5</v>
      </c>
      <c r="M65" s="109"/>
      <c r="N65" s="87"/>
      <c r="O65" s="108"/>
    </row>
    <row r="66" spans="2:15" x14ac:dyDescent="0.2">
      <c r="B66" s="77">
        <v>26</v>
      </c>
      <c r="C66" s="103" t="s">
        <v>221</v>
      </c>
      <c r="D66" s="109"/>
      <c r="E66" s="87"/>
      <c r="F66" s="108"/>
      <c r="G66" s="108"/>
      <c r="H66" s="108"/>
      <c r="I66" s="108"/>
      <c r="K66" s="77">
        <v>26</v>
      </c>
      <c r="L66" s="110">
        <v>20.2</v>
      </c>
      <c r="M66" s="109"/>
      <c r="N66" s="87"/>
      <c r="O66" s="108"/>
    </row>
    <row r="67" spans="2:15" x14ac:dyDescent="0.2">
      <c r="B67" s="77">
        <v>27</v>
      </c>
      <c r="C67" s="103" t="s">
        <v>221</v>
      </c>
      <c r="D67" s="109"/>
      <c r="E67" s="87"/>
      <c r="F67" s="108"/>
      <c r="G67" s="108"/>
      <c r="H67" s="108"/>
      <c r="I67" s="108"/>
      <c r="K67" s="77">
        <v>27</v>
      </c>
      <c r="L67" s="110">
        <v>20.100000000000001</v>
      </c>
      <c r="M67" s="109"/>
      <c r="N67" s="87"/>
      <c r="O67" s="108"/>
    </row>
    <row r="68" spans="2:15" ht="13.5" thickBot="1" x14ac:dyDescent="0.25">
      <c r="B68" s="77">
        <v>28</v>
      </c>
      <c r="C68" s="103" t="s">
        <v>221</v>
      </c>
      <c r="D68" s="109"/>
      <c r="E68" s="87"/>
      <c r="F68" s="108"/>
      <c r="G68" s="108"/>
      <c r="H68" s="108"/>
      <c r="I68" s="108"/>
      <c r="K68" s="77">
        <v>28</v>
      </c>
      <c r="L68" s="110">
        <v>18.399999999999999</v>
      </c>
      <c r="M68" s="109"/>
      <c r="N68" s="87"/>
      <c r="O68" s="108"/>
    </row>
    <row r="69" spans="2:15" ht="13.5" thickBot="1" x14ac:dyDescent="0.25">
      <c r="B69" s="75" t="s">
        <v>0</v>
      </c>
      <c r="C69" s="107">
        <f>COUNTIF(C61:C68,"&gt;0")</f>
        <v>2</v>
      </c>
      <c r="D69" s="105"/>
      <c r="K69" s="75" t="s">
        <v>0</v>
      </c>
      <c r="L69" s="106">
        <f>COUNTIF(L61:L68,"&gt;0")</f>
        <v>8</v>
      </c>
      <c r="M69" s="105"/>
    </row>
    <row r="70" spans="2:15" x14ac:dyDescent="0.2">
      <c r="B70" s="73" t="s">
        <v>1</v>
      </c>
      <c r="C70" s="104">
        <f>AVERAGE(C61:C68)</f>
        <v>8.92</v>
      </c>
      <c r="D70" s="102"/>
      <c r="K70" s="73" t="s">
        <v>1</v>
      </c>
      <c r="L70" s="104">
        <f>AVERAGE(L61:L68)</f>
        <v>18.987500000000001</v>
      </c>
      <c r="M70" s="102"/>
    </row>
    <row r="71" spans="2:15" x14ac:dyDescent="0.2">
      <c r="B71" s="71" t="s">
        <v>2</v>
      </c>
      <c r="C71" s="103">
        <f>STDEV(C61:C68)</f>
        <v>1.2303657992645916</v>
      </c>
      <c r="D71" s="102"/>
      <c r="K71" s="71" t="s">
        <v>2</v>
      </c>
      <c r="L71" s="103">
        <f>STDEV(L61:L68)</f>
        <v>1.7699374484508126</v>
      </c>
      <c r="M71" s="102"/>
    </row>
    <row r="72" spans="2:15" ht="13.5" thickBot="1" x14ac:dyDescent="0.25">
      <c r="B72" s="69" t="s">
        <v>3</v>
      </c>
      <c r="C72" s="101">
        <f>CONFIDENCE(0.05,C71,C69)</f>
        <v>1.7051686665498449</v>
      </c>
      <c r="D72" s="99"/>
      <c r="K72" s="69" t="s">
        <v>3</v>
      </c>
      <c r="L72" s="100">
        <f>CONFIDENCE(0.05,L71,L69)</f>
        <v>1.2264815393338457</v>
      </c>
      <c r="M72" s="99"/>
    </row>
    <row r="74" spans="2:15" ht="13.5" thickBot="1" x14ac:dyDescent="0.25">
      <c r="G74" s="97"/>
      <c r="H74" s="97"/>
      <c r="I74" s="97"/>
    </row>
    <row r="75" spans="2:15" ht="13.5" customHeight="1" thickBot="1" x14ac:dyDescent="0.25">
      <c r="B75" s="178"/>
      <c r="C75" s="184" t="s">
        <v>67</v>
      </c>
      <c r="D75" s="119"/>
      <c r="E75" s="95"/>
      <c r="F75" s="121" t="s">
        <v>251</v>
      </c>
      <c r="G75" s="122"/>
      <c r="H75" s="122"/>
      <c r="I75" s="122"/>
      <c r="K75" s="178"/>
      <c r="L75" s="184" t="s">
        <v>67</v>
      </c>
      <c r="M75" s="119"/>
      <c r="N75" s="95"/>
      <c r="O75" s="121" t="s">
        <v>200</v>
      </c>
    </row>
    <row r="76" spans="2:15" ht="13.5" thickBot="1" x14ac:dyDescent="0.25">
      <c r="B76" s="182"/>
      <c r="C76" s="185"/>
      <c r="D76" s="119"/>
      <c r="E76" s="93"/>
      <c r="F76" s="118">
        <v>1</v>
      </c>
      <c r="G76" s="120"/>
      <c r="H76" s="120"/>
      <c r="I76" s="120"/>
      <c r="K76" s="182"/>
      <c r="L76" s="185"/>
      <c r="M76" s="119"/>
      <c r="N76" s="93"/>
      <c r="O76" s="118">
        <v>1</v>
      </c>
    </row>
    <row r="77" spans="2:15" ht="13.5" customHeight="1" thickBot="1" x14ac:dyDescent="0.25">
      <c r="B77" s="117" t="s">
        <v>24</v>
      </c>
      <c r="C77" s="91" t="s">
        <v>177</v>
      </c>
      <c r="D77" s="115"/>
      <c r="E77" s="90" t="s">
        <v>1</v>
      </c>
      <c r="F77" s="113" t="e">
        <f>C95</f>
        <v>#DIV/0!</v>
      </c>
      <c r="G77" s="113"/>
      <c r="H77" s="113"/>
      <c r="I77" s="113"/>
      <c r="K77" s="116" t="s">
        <v>159</v>
      </c>
      <c r="L77" s="91" t="s">
        <v>177</v>
      </c>
      <c r="M77" s="115"/>
      <c r="N77" s="90" t="s">
        <v>1</v>
      </c>
      <c r="O77" s="113">
        <f>L95</f>
        <v>16.766666666666669</v>
      </c>
    </row>
    <row r="78" spans="2:15" x14ac:dyDescent="0.2">
      <c r="B78" s="180" t="s">
        <v>8</v>
      </c>
      <c r="C78" s="199" t="s">
        <v>79</v>
      </c>
      <c r="D78" s="114"/>
      <c r="E78" s="87" t="s">
        <v>9</v>
      </c>
      <c r="F78" s="113" t="e">
        <f>C96</f>
        <v>#DIV/0!</v>
      </c>
      <c r="G78" s="113"/>
      <c r="H78" s="113"/>
      <c r="I78" s="113"/>
      <c r="K78" s="180" t="s">
        <v>8</v>
      </c>
      <c r="L78" s="199" t="s">
        <v>79</v>
      </c>
      <c r="M78" s="114"/>
      <c r="N78" s="87" t="s">
        <v>9</v>
      </c>
      <c r="O78" s="113">
        <f>L96</f>
        <v>0.41633319989322648</v>
      </c>
    </row>
    <row r="79" spans="2:15" ht="13.5" thickBot="1" x14ac:dyDescent="0.25">
      <c r="B79" s="181"/>
      <c r="C79" s="201"/>
      <c r="D79" s="105"/>
      <c r="E79" s="87" t="s">
        <v>3</v>
      </c>
      <c r="F79" s="113" t="e">
        <f>C97</f>
        <v>#DIV/0!</v>
      </c>
      <c r="G79" s="113"/>
      <c r="H79" s="113"/>
      <c r="I79" s="113"/>
      <c r="K79" s="181"/>
      <c r="L79" s="200"/>
      <c r="M79" s="105"/>
      <c r="N79" s="87" t="s">
        <v>3</v>
      </c>
      <c r="O79" s="113">
        <f>L97</f>
        <v>0.47111670962145813</v>
      </c>
    </row>
    <row r="80" spans="2:15" x14ac:dyDescent="0.2">
      <c r="B80" s="77">
        <v>3</v>
      </c>
      <c r="C80" s="103" t="s">
        <v>221</v>
      </c>
      <c r="D80" s="109"/>
      <c r="E80" s="87" t="s">
        <v>10</v>
      </c>
      <c r="F80" s="108">
        <f>MAX(C80:C93)</f>
        <v>0</v>
      </c>
      <c r="G80" s="108"/>
      <c r="H80" s="108"/>
      <c r="I80" s="108"/>
      <c r="K80" s="77">
        <v>3</v>
      </c>
      <c r="L80" s="110">
        <v>16.899999999999999</v>
      </c>
      <c r="M80" s="109"/>
      <c r="N80" s="87" t="s">
        <v>10</v>
      </c>
      <c r="O80" s="108">
        <f>MAX(L80:L93)</f>
        <v>17.100000000000001</v>
      </c>
    </row>
    <row r="81" spans="2:15" x14ac:dyDescent="0.2">
      <c r="B81" s="77">
        <v>4</v>
      </c>
      <c r="C81" s="103" t="s">
        <v>221</v>
      </c>
      <c r="D81" s="109"/>
      <c r="E81" s="87" t="s">
        <v>11</v>
      </c>
      <c r="F81" s="108">
        <f>MIN(C80:C93)</f>
        <v>0</v>
      </c>
      <c r="G81" s="108"/>
      <c r="H81" s="108"/>
      <c r="I81" s="108"/>
      <c r="K81" s="77">
        <v>4</v>
      </c>
      <c r="L81" s="110">
        <v>16.3</v>
      </c>
      <c r="M81" s="109"/>
      <c r="N81" s="87" t="s">
        <v>11</v>
      </c>
      <c r="O81" s="108">
        <f>MIN(L80:L93)</f>
        <v>16.3</v>
      </c>
    </row>
    <row r="82" spans="2:15" ht="13.5" thickBot="1" x14ac:dyDescent="0.25">
      <c r="B82" s="77">
        <v>5</v>
      </c>
      <c r="C82" s="103" t="s">
        <v>221</v>
      </c>
      <c r="D82" s="109"/>
      <c r="E82" s="89" t="s">
        <v>12</v>
      </c>
      <c r="F82" s="111">
        <f>F80-F81</f>
        <v>0</v>
      </c>
      <c r="G82" s="108"/>
      <c r="H82" s="108"/>
      <c r="I82" s="108"/>
      <c r="K82" s="77">
        <v>5</v>
      </c>
      <c r="L82" s="110">
        <v>17.100000000000001</v>
      </c>
      <c r="M82" s="109"/>
      <c r="N82" s="89" t="s">
        <v>12</v>
      </c>
      <c r="O82" s="111">
        <f>O80-O81</f>
        <v>0.80000000000000071</v>
      </c>
    </row>
    <row r="83" spans="2:15" x14ac:dyDescent="0.2">
      <c r="B83" s="77">
        <v>9</v>
      </c>
      <c r="C83" s="103" t="s">
        <v>221</v>
      </c>
      <c r="D83" s="109"/>
      <c r="E83" s="87"/>
      <c r="F83" s="108"/>
      <c r="G83" s="108"/>
      <c r="H83" s="108"/>
      <c r="I83" s="108"/>
      <c r="K83" s="77">
        <v>9</v>
      </c>
      <c r="L83" s="110" t="s">
        <v>221</v>
      </c>
      <c r="M83" s="109"/>
      <c r="N83" s="87"/>
      <c r="O83" s="108"/>
    </row>
    <row r="84" spans="2:15" x14ac:dyDescent="0.2">
      <c r="B84" s="77">
        <v>10</v>
      </c>
      <c r="C84" s="103" t="s">
        <v>221</v>
      </c>
      <c r="D84" s="109"/>
      <c r="E84" s="87"/>
      <c r="F84" s="108"/>
      <c r="G84" s="108"/>
      <c r="H84" s="108"/>
      <c r="I84" s="108"/>
      <c r="K84" s="77">
        <v>10</v>
      </c>
      <c r="L84" s="110" t="s">
        <v>221</v>
      </c>
      <c r="M84" s="109"/>
      <c r="N84" s="87"/>
      <c r="O84" s="108"/>
    </row>
    <row r="85" spans="2:15" x14ac:dyDescent="0.2">
      <c r="B85" s="77">
        <v>11</v>
      </c>
      <c r="C85" s="103" t="s">
        <v>221</v>
      </c>
      <c r="D85" s="109"/>
      <c r="E85" s="87"/>
      <c r="F85" s="108"/>
      <c r="G85" s="108"/>
      <c r="H85" s="108"/>
      <c r="I85" s="108"/>
      <c r="K85" s="77">
        <v>11</v>
      </c>
      <c r="L85" s="110" t="s">
        <v>221</v>
      </c>
      <c r="M85" s="109"/>
      <c r="N85" s="87"/>
      <c r="O85" s="108"/>
    </row>
    <row r="86" spans="2:15" x14ac:dyDescent="0.2">
      <c r="B86" s="77">
        <v>12</v>
      </c>
      <c r="C86" s="103" t="s">
        <v>221</v>
      </c>
      <c r="D86" s="109"/>
      <c r="E86" s="87"/>
      <c r="F86" s="108"/>
      <c r="G86" s="108"/>
      <c r="H86" s="108"/>
      <c r="I86" s="108"/>
      <c r="K86" s="77">
        <v>12</v>
      </c>
      <c r="L86" s="110" t="s">
        <v>221</v>
      </c>
      <c r="M86" s="109"/>
      <c r="N86" s="87"/>
      <c r="O86" s="108"/>
    </row>
    <row r="87" spans="2:15" x14ac:dyDescent="0.2">
      <c r="B87" s="77">
        <v>13</v>
      </c>
      <c r="C87" s="103" t="s">
        <v>221</v>
      </c>
      <c r="D87" s="109"/>
      <c r="E87" s="87"/>
      <c r="F87" s="108"/>
      <c r="G87" s="108"/>
      <c r="H87" s="108"/>
      <c r="I87" s="108"/>
      <c r="K87" s="77">
        <v>13</v>
      </c>
      <c r="L87" s="110" t="s">
        <v>221</v>
      </c>
      <c r="M87" s="109"/>
      <c r="N87" s="87"/>
      <c r="O87" s="108"/>
    </row>
    <row r="88" spans="2:15" x14ac:dyDescent="0.2">
      <c r="B88" s="77">
        <v>17</v>
      </c>
      <c r="C88" s="103" t="s">
        <v>221</v>
      </c>
      <c r="D88" s="109"/>
      <c r="E88" s="87"/>
      <c r="F88" s="108"/>
      <c r="G88" s="108"/>
      <c r="H88" s="108"/>
      <c r="I88" s="108"/>
      <c r="K88" s="77">
        <v>17</v>
      </c>
      <c r="L88" s="110" t="s">
        <v>221</v>
      </c>
      <c r="M88" s="109"/>
      <c r="N88" s="87"/>
      <c r="O88" s="108"/>
    </row>
    <row r="89" spans="2:15" x14ac:dyDescent="0.2">
      <c r="B89" s="77">
        <v>18</v>
      </c>
      <c r="C89" s="103" t="s">
        <v>221</v>
      </c>
      <c r="D89" s="109"/>
      <c r="E89" s="87"/>
      <c r="F89" s="108"/>
      <c r="G89" s="108"/>
      <c r="H89" s="108"/>
      <c r="I89" s="108"/>
      <c r="K89" s="77">
        <v>18</v>
      </c>
      <c r="L89" s="110" t="s">
        <v>221</v>
      </c>
      <c r="M89" s="109"/>
      <c r="N89" s="87"/>
      <c r="O89" s="108"/>
    </row>
    <row r="90" spans="2:15" x14ac:dyDescent="0.2">
      <c r="B90" s="77">
        <v>19</v>
      </c>
      <c r="C90" s="103" t="s">
        <v>221</v>
      </c>
      <c r="D90" s="109"/>
      <c r="E90" s="87"/>
      <c r="F90" s="108"/>
      <c r="G90" s="108"/>
      <c r="H90" s="108"/>
      <c r="I90" s="108"/>
      <c r="K90" s="77">
        <v>19</v>
      </c>
      <c r="L90" s="110" t="s">
        <v>221</v>
      </c>
      <c r="M90" s="109"/>
      <c r="N90" s="87"/>
      <c r="O90" s="108"/>
    </row>
    <row r="91" spans="2:15" x14ac:dyDescent="0.2">
      <c r="B91" s="77">
        <v>20</v>
      </c>
      <c r="C91" s="103" t="s">
        <v>221</v>
      </c>
      <c r="D91" s="109"/>
      <c r="E91" s="87"/>
      <c r="F91" s="108"/>
      <c r="G91" s="108"/>
      <c r="H91" s="108"/>
      <c r="I91" s="108"/>
      <c r="K91" s="77">
        <v>20</v>
      </c>
      <c r="L91" s="110" t="s">
        <v>221</v>
      </c>
      <c r="M91" s="109"/>
      <c r="N91" s="87"/>
      <c r="O91" s="108"/>
    </row>
    <row r="92" spans="2:15" x14ac:dyDescent="0.2">
      <c r="B92" s="77">
        <v>23</v>
      </c>
      <c r="C92" s="103" t="s">
        <v>221</v>
      </c>
      <c r="D92" s="109"/>
      <c r="E92" s="87"/>
      <c r="F92" s="108"/>
      <c r="G92" s="108"/>
      <c r="H92" s="108"/>
      <c r="I92" s="108"/>
      <c r="K92" s="77">
        <v>23</v>
      </c>
      <c r="L92" s="110" t="s">
        <v>221</v>
      </c>
      <c r="M92" s="109"/>
      <c r="N92" s="87"/>
      <c r="O92" s="108"/>
    </row>
    <row r="93" spans="2:15" ht="13.5" thickBot="1" x14ac:dyDescent="0.25">
      <c r="B93" s="77">
        <v>24</v>
      </c>
      <c r="C93" s="103" t="s">
        <v>221</v>
      </c>
      <c r="D93" s="109"/>
      <c r="E93" s="87"/>
      <c r="F93" s="108"/>
      <c r="G93" s="108"/>
      <c r="H93" s="108"/>
      <c r="I93" s="108"/>
      <c r="K93" s="77">
        <v>24</v>
      </c>
      <c r="L93" s="110" t="s">
        <v>221</v>
      </c>
      <c r="M93" s="109"/>
      <c r="N93" s="87"/>
      <c r="O93" s="108"/>
    </row>
    <row r="94" spans="2:15" ht="13.5" thickBot="1" x14ac:dyDescent="0.25">
      <c r="B94" s="75" t="s">
        <v>0</v>
      </c>
      <c r="C94" s="107">
        <f>COUNTIF(C80:C93,"&gt;0")</f>
        <v>0</v>
      </c>
      <c r="D94" s="105"/>
      <c r="K94" s="75" t="s">
        <v>0</v>
      </c>
      <c r="L94" s="106">
        <f>COUNTIF(L80:L93,"&gt;0")</f>
        <v>3</v>
      </c>
      <c r="M94" s="105"/>
    </row>
    <row r="95" spans="2:15" x14ac:dyDescent="0.2">
      <c r="B95" s="73" t="s">
        <v>1</v>
      </c>
      <c r="C95" s="104" t="e">
        <f>AVERAGE(C80:C93)</f>
        <v>#DIV/0!</v>
      </c>
      <c r="D95" s="102"/>
      <c r="K95" s="73" t="s">
        <v>1</v>
      </c>
      <c r="L95" s="104">
        <f>AVERAGE(L80:L93)</f>
        <v>16.766666666666669</v>
      </c>
      <c r="M95" s="102"/>
    </row>
    <row r="96" spans="2:15" x14ac:dyDescent="0.2">
      <c r="B96" s="71" t="s">
        <v>2</v>
      </c>
      <c r="C96" s="103" t="e">
        <f>STDEV(C80:C93)</f>
        <v>#DIV/0!</v>
      </c>
      <c r="D96" s="102"/>
      <c r="K96" s="71" t="s">
        <v>2</v>
      </c>
      <c r="L96" s="103">
        <f>STDEV(L80:L93)</f>
        <v>0.41633319989322648</v>
      </c>
      <c r="M96" s="102"/>
    </row>
    <row r="97" spans="2:15" ht="13.5" thickBot="1" x14ac:dyDescent="0.25">
      <c r="B97" s="69" t="s">
        <v>3</v>
      </c>
      <c r="C97" s="101" t="e">
        <f>CONFIDENCE(0.05,C96,C94)</f>
        <v>#DIV/0!</v>
      </c>
      <c r="D97" s="99"/>
      <c r="K97" s="69" t="s">
        <v>3</v>
      </c>
      <c r="L97" s="100">
        <f>CONFIDENCE(0.05,L96,L94)</f>
        <v>0.47111670962145813</v>
      </c>
      <c r="M97" s="99"/>
    </row>
    <row r="99" spans="2:15" ht="13.5" thickBot="1" x14ac:dyDescent="0.25">
      <c r="G99" s="97"/>
      <c r="H99" s="97"/>
      <c r="I99" s="97"/>
    </row>
    <row r="100" spans="2:15" ht="13.5" customHeight="1" thickBot="1" x14ac:dyDescent="0.25">
      <c r="B100" s="178"/>
      <c r="C100" s="184" t="s">
        <v>67</v>
      </c>
      <c r="D100" s="119"/>
      <c r="E100" s="95"/>
      <c r="F100" s="121" t="s">
        <v>250</v>
      </c>
      <c r="G100" s="122"/>
      <c r="H100" s="122"/>
      <c r="I100" s="122"/>
      <c r="K100" s="178"/>
      <c r="L100" s="184" t="s">
        <v>67</v>
      </c>
      <c r="M100" s="119"/>
      <c r="N100" s="95"/>
      <c r="O100" s="121" t="s">
        <v>198</v>
      </c>
    </row>
    <row r="101" spans="2:15" ht="13.5" thickBot="1" x14ac:dyDescent="0.25">
      <c r="B101" s="182"/>
      <c r="C101" s="185"/>
      <c r="D101" s="119"/>
      <c r="E101" s="93"/>
      <c r="F101" s="118">
        <v>1</v>
      </c>
      <c r="G101" s="120"/>
      <c r="H101" s="120"/>
      <c r="I101" s="120"/>
      <c r="K101" s="182"/>
      <c r="L101" s="185"/>
      <c r="M101" s="119"/>
      <c r="N101" s="93"/>
      <c r="O101" s="118">
        <v>1</v>
      </c>
    </row>
    <row r="102" spans="2:15" ht="13.5" customHeight="1" thickBot="1" x14ac:dyDescent="0.25">
      <c r="B102" s="117" t="s">
        <v>24</v>
      </c>
      <c r="C102" s="91" t="s">
        <v>176</v>
      </c>
      <c r="D102" s="115"/>
      <c r="E102" s="90" t="s">
        <v>1</v>
      </c>
      <c r="F102" s="113" t="e">
        <f>C126</f>
        <v>#DIV/0!</v>
      </c>
      <c r="G102" s="113"/>
      <c r="H102" s="113"/>
      <c r="I102" s="113"/>
      <c r="K102" s="116" t="s">
        <v>159</v>
      </c>
      <c r="L102" s="91" t="s">
        <v>176</v>
      </c>
      <c r="M102" s="115"/>
      <c r="N102" s="90" t="s">
        <v>1</v>
      </c>
      <c r="O102" s="113" t="e">
        <f>L126</f>
        <v>#DIV/0!</v>
      </c>
    </row>
    <row r="103" spans="2:15" x14ac:dyDescent="0.2">
      <c r="B103" s="180" t="s">
        <v>8</v>
      </c>
      <c r="C103" s="199" t="s">
        <v>79</v>
      </c>
      <c r="D103" s="114"/>
      <c r="E103" s="87" t="s">
        <v>9</v>
      </c>
      <c r="F103" s="113" t="e">
        <f>C127</f>
        <v>#DIV/0!</v>
      </c>
      <c r="G103" s="113"/>
      <c r="H103" s="113"/>
      <c r="I103" s="113"/>
      <c r="K103" s="180" t="s">
        <v>8</v>
      </c>
      <c r="L103" s="199" t="s">
        <v>79</v>
      </c>
      <c r="M103" s="114"/>
      <c r="N103" s="87" t="s">
        <v>9</v>
      </c>
      <c r="O103" s="113" t="e">
        <f>L127</f>
        <v>#DIV/0!</v>
      </c>
    </row>
    <row r="104" spans="2:15" ht="13.5" thickBot="1" x14ac:dyDescent="0.25">
      <c r="B104" s="181"/>
      <c r="C104" s="201"/>
      <c r="D104" s="105"/>
      <c r="E104" s="87" t="s">
        <v>3</v>
      </c>
      <c r="F104" s="113" t="e">
        <f>C128</f>
        <v>#DIV/0!</v>
      </c>
      <c r="G104" s="113"/>
      <c r="H104" s="113"/>
      <c r="I104" s="113"/>
      <c r="K104" s="181"/>
      <c r="L104" s="200"/>
      <c r="M104" s="105"/>
      <c r="N104" s="87" t="s">
        <v>3</v>
      </c>
      <c r="O104" s="113" t="e">
        <f>L128</f>
        <v>#DIV/0!</v>
      </c>
    </row>
    <row r="105" spans="2:15" x14ac:dyDescent="0.2">
      <c r="B105" s="77">
        <v>2</v>
      </c>
      <c r="C105" s="103" t="s">
        <v>221</v>
      </c>
      <c r="D105" s="109"/>
      <c r="E105" s="87" t="s">
        <v>10</v>
      </c>
      <c r="F105" s="108">
        <f>MAX(C105:C124)</f>
        <v>0</v>
      </c>
      <c r="G105" s="108"/>
      <c r="H105" s="108"/>
      <c r="I105" s="108"/>
      <c r="K105" s="77">
        <v>2</v>
      </c>
      <c r="L105" s="110" t="s">
        <v>221</v>
      </c>
      <c r="M105" s="109"/>
      <c r="N105" s="87" t="s">
        <v>10</v>
      </c>
      <c r="O105" s="108">
        <f>MAX(L105:L124)</f>
        <v>0</v>
      </c>
    </row>
    <row r="106" spans="2:15" x14ac:dyDescent="0.2">
      <c r="B106" s="77">
        <v>3</v>
      </c>
      <c r="C106" s="103" t="s">
        <v>221</v>
      </c>
      <c r="D106" s="109"/>
      <c r="E106" s="87" t="s">
        <v>11</v>
      </c>
      <c r="F106" s="108">
        <f>MIN(C105:C124)</f>
        <v>0</v>
      </c>
      <c r="G106" s="108"/>
      <c r="H106" s="108"/>
      <c r="I106" s="108"/>
      <c r="K106" s="77">
        <v>3</v>
      </c>
      <c r="L106" s="110" t="s">
        <v>221</v>
      </c>
      <c r="M106" s="109"/>
      <c r="N106" s="87" t="s">
        <v>11</v>
      </c>
      <c r="O106" s="108">
        <f>MIN(L105:L124)</f>
        <v>0</v>
      </c>
    </row>
    <row r="107" spans="2:15" ht="13.5" thickBot="1" x14ac:dyDescent="0.25">
      <c r="B107" s="77">
        <v>4</v>
      </c>
      <c r="C107" s="103" t="s">
        <v>221</v>
      </c>
      <c r="D107" s="109"/>
      <c r="E107" s="89" t="s">
        <v>12</v>
      </c>
      <c r="F107" s="111">
        <f>F105-F106</f>
        <v>0</v>
      </c>
      <c r="G107" s="108"/>
      <c r="H107" s="108"/>
      <c r="I107" s="108"/>
      <c r="K107" s="77">
        <v>4</v>
      </c>
      <c r="L107" s="110" t="s">
        <v>221</v>
      </c>
      <c r="M107" s="109"/>
      <c r="N107" s="89" t="s">
        <v>12</v>
      </c>
      <c r="O107" s="111">
        <f>O105-O106</f>
        <v>0</v>
      </c>
    </row>
    <row r="108" spans="2:15" x14ac:dyDescent="0.2">
      <c r="B108" s="77">
        <v>7</v>
      </c>
      <c r="C108" s="103" t="s">
        <v>221</v>
      </c>
      <c r="D108" s="109"/>
      <c r="E108" s="87"/>
      <c r="F108" s="108"/>
      <c r="G108" s="108"/>
      <c r="H108" s="108"/>
      <c r="I108" s="108"/>
      <c r="K108" s="77">
        <v>7</v>
      </c>
      <c r="L108" s="110" t="s">
        <v>221</v>
      </c>
      <c r="M108" s="109"/>
      <c r="N108" s="87"/>
      <c r="O108" s="108"/>
    </row>
    <row r="109" spans="2:15" x14ac:dyDescent="0.2">
      <c r="B109" s="77">
        <v>8</v>
      </c>
      <c r="C109" s="103" t="s">
        <v>221</v>
      </c>
      <c r="D109" s="109"/>
      <c r="E109" s="87"/>
      <c r="F109" s="108"/>
      <c r="G109" s="108"/>
      <c r="H109" s="108"/>
      <c r="I109" s="108"/>
      <c r="K109" s="77">
        <v>8</v>
      </c>
      <c r="L109" s="110" t="s">
        <v>221</v>
      </c>
      <c r="M109" s="109"/>
      <c r="N109" s="87"/>
      <c r="O109" s="108"/>
    </row>
    <row r="110" spans="2:15" x14ac:dyDescent="0.2">
      <c r="B110" s="77">
        <v>9</v>
      </c>
      <c r="C110" s="103" t="s">
        <v>221</v>
      </c>
      <c r="D110" s="109"/>
      <c r="E110" s="87"/>
      <c r="F110" s="108"/>
      <c r="G110" s="108"/>
      <c r="H110" s="108"/>
      <c r="I110" s="108"/>
      <c r="K110" s="77">
        <v>9</v>
      </c>
      <c r="L110" s="110" t="s">
        <v>221</v>
      </c>
      <c r="M110" s="109"/>
      <c r="N110" s="87"/>
      <c r="O110" s="108"/>
    </row>
    <row r="111" spans="2:15" x14ac:dyDescent="0.2">
      <c r="B111" s="77">
        <v>10</v>
      </c>
      <c r="C111" s="103" t="s">
        <v>221</v>
      </c>
      <c r="D111" s="109"/>
      <c r="E111" s="87"/>
      <c r="F111" s="108"/>
      <c r="G111" s="108"/>
      <c r="H111" s="108"/>
      <c r="I111" s="108"/>
      <c r="K111" s="77">
        <v>10</v>
      </c>
      <c r="L111" s="110" t="s">
        <v>221</v>
      </c>
      <c r="M111" s="109"/>
      <c r="N111" s="87"/>
      <c r="O111" s="108"/>
    </row>
    <row r="112" spans="2:15" x14ac:dyDescent="0.2">
      <c r="B112" s="77">
        <v>11</v>
      </c>
      <c r="C112" s="103" t="s">
        <v>221</v>
      </c>
      <c r="D112" s="109"/>
      <c r="E112" s="87"/>
      <c r="F112" s="108"/>
      <c r="G112" s="108"/>
      <c r="H112" s="108"/>
      <c r="I112" s="108"/>
      <c r="K112" s="77">
        <v>11</v>
      </c>
      <c r="L112" s="110" t="s">
        <v>221</v>
      </c>
      <c r="M112" s="109"/>
      <c r="N112" s="87"/>
      <c r="O112" s="108"/>
    </row>
    <row r="113" spans="2:15" x14ac:dyDescent="0.2">
      <c r="B113" s="77">
        <v>14</v>
      </c>
      <c r="C113" s="103" t="s">
        <v>221</v>
      </c>
      <c r="D113" s="109"/>
      <c r="E113" s="87"/>
      <c r="F113" s="108"/>
      <c r="G113" s="108"/>
      <c r="H113" s="108"/>
      <c r="I113" s="108"/>
      <c r="K113" s="77">
        <v>14</v>
      </c>
      <c r="L113" s="110" t="s">
        <v>221</v>
      </c>
      <c r="M113" s="109"/>
      <c r="N113" s="87"/>
      <c r="O113" s="108"/>
    </row>
    <row r="114" spans="2:15" x14ac:dyDescent="0.2">
      <c r="B114" s="77">
        <v>15</v>
      </c>
      <c r="C114" s="103" t="s">
        <v>221</v>
      </c>
      <c r="D114" s="109"/>
      <c r="E114" s="87"/>
      <c r="F114" s="108"/>
      <c r="G114" s="108"/>
      <c r="H114" s="108"/>
      <c r="I114" s="108"/>
      <c r="K114" s="77">
        <v>15</v>
      </c>
      <c r="L114" s="110" t="s">
        <v>221</v>
      </c>
      <c r="M114" s="109"/>
      <c r="N114" s="87"/>
      <c r="O114" s="108"/>
    </row>
    <row r="115" spans="2:15" x14ac:dyDescent="0.2">
      <c r="B115" s="77">
        <v>16</v>
      </c>
      <c r="C115" s="103" t="s">
        <v>221</v>
      </c>
      <c r="D115" s="109"/>
      <c r="E115" s="87"/>
      <c r="F115" s="108"/>
      <c r="G115" s="108"/>
      <c r="H115" s="108"/>
      <c r="I115" s="108"/>
      <c r="K115" s="77">
        <v>16</v>
      </c>
      <c r="L115" s="110" t="s">
        <v>221</v>
      </c>
      <c r="M115" s="109"/>
      <c r="N115" s="87"/>
      <c r="O115" s="108"/>
    </row>
    <row r="116" spans="2:15" x14ac:dyDescent="0.2">
      <c r="B116" s="77">
        <v>17</v>
      </c>
      <c r="C116" s="103" t="s">
        <v>221</v>
      </c>
      <c r="D116" s="109"/>
      <c r="E116" s="87"/>
      <c r="F116" s="108"/>
      <c r="G116" s="108"/>
      <c r="H116" s="108"/>
      <c r="I116" s="108"/>
      <c r="K116" s="77">
        <v>17</v>
      </c>
      <c r="L116" s="110" t="s">
        <v>221</v>
      </c>
      <c r="M116" s="109"/>
      <c r="N116" s="87"/>
      <c r="O116" s="108"/>
    </row>
    <row r="117" spans="2:15" x14ac:dyDescent="0.2">
      <c r="B117" s="77">
        <v>18</v>
      </c>
      <c r="C117" s="103" t="s">
        <v>221</v>
      </c>
      <c r="D117" s="109"/>
      <c r="E117" s="87"/>
      <c r="F117" s="108"/>
      <c r="G117" s="108"/>
      <c r="H117" s="108"/>
      <c r="I117" s="108"/>
      <c r="K117" s="77">
        <v>18</v>
      </c>
      <c r="L117" s="110" t="s">
        <v>221</v>
      </c>
      <c r="M117" s="109"/>
      <c r="N117" s="87"/>
      <c r="O117" s="108"/>
    </row>
    <row r="118" spans="2:15" x14ac:dyDescent="0.2">
      <c r="B118" s="77">
        <v>22</v>
      </c>
      <c r="C118" s="103" t="s">
        <v>221</v>
      </c>
      <c r="D118" s="109"/>
      <c r="E118" s="87"/>
      <c r="F118" s="108"/>
      <c r="G118" s="108"/>
      <c r="H118" s="108"/>
      <c r="I118" s="108"/>
      <c r="K118" s="77">
        <v>22</v>
      </c>
      <c r="L118" s="110" t="s">
        <v>221</v>
      </c>
      <c r="M118" s="109"/>
      <c r="N118" s="87"/>
      <c r="O118" s="108"/>
    </row>
    <row r="119" spans="2:15" x14ac:dyDescent="0.2">
      <c r="B119" s="77">
        <v>23</v>
      </c>
      <c r="C119" s="103" t="s">
        <v>221</v>
      </c>
      <c r="D119" s="109"/>
      <c r="E119" s="87"/>
      <c r="F119" s="108"/>
      <c r="G119" s="108"/>
      <c r="H119" s="108"/>
      <c r="I119" s="108"/>
      <c r="K119" s="77">
        <v>23</v>
      </c>
      <c r="L119" s="110" t="s">
        <v>221</v>
      </c>
      <c r="M119" s="109"/>
      <c r="N119" s="87"/>
      <c r="O119" s="108"/>
    </row>
    <row r="120" spans="2:15" x14ac:dyDescent="0.2">
      <c r="B120" s="77">
        <v>24</v>
      </c>
      <c r="C120" s="103" t="s">
        <v>221</v>
      </c>
      <c r="D120" s="109"/>
      <c r="E120" s="87"/>
      <c r="F120" s="108"/>
      <c r="G120" s="108"/>
      <c r="H120" s="108"/>
      <c r="I120" s="108"/>
      <c r="K120" s="77">
        <v>24</v>
      </c>
      <c r="L120" s="110" t="s">
        <v>221</v>
      </c>
      <c r="M120" s="109"/>
      <c r="N120" s="87"/>
      <c r="O120" s="108"/>
    </row>
    <row r="121" spans="2:15" x14ac:dyDescent="0.2">
      <c r="B121" s="77">
        <v>25</v>
      </c>
      <c r="C121" s="103" t="s">
        <v>221</v>
      </c>
      <c r="D121" s="109"/>
      <c r="E121" s="87"/>
      <c r="F121" s="108"/>
      <c r="G121" s="108"/>
      <c r="H121" s="108"/>
      <c r="I121" s="108"/>
      <c r="K121" s="77">
        <v>25</v>
      </c>
      <c r="L121" s="110" t="s">
        <v>221</v>
      </c>
      <c r="M121" s="109"/>
      <c r="N121" s="87"/>
      <c r="O121" s="108"/>
    </row>
    <row r="122" spans="2:15" x14ac:dyDescent="0.2">
      <c r="B122" s="77">
        <v>28</v>
      </c>
      <c r="C122" s="103" t="s">
        <v>221</v>
      </c>
      <c r="D122" s="109"/>
      <c r="E122" s="87"/>
      <c r="F122" s="108"/>
      <c r="G122" s="108"/>
      <c r="H122" s="108"/>
      <c r="I122" s="108"/>
      <c r="K122" s="77">
        <v>28</v>
      </c>
      <c r="L122" s="110" t="s">
        <v>221</v>
      </c>
      <c r="M122" s="109"/>
      <c r="N122" s="87"/>
      <c r="O122" s="108"/>
    </row>
    <row r="123" spans="2:15" x14ac:dyDescent="0.2">
      <c r="B123" s="77">
        <v>29</v>
      </c>
      <c r="C123" s="103" t="s">
        <v>221</v>
      </c>
      <c r="D123" s="109"/>
      <c r="E123" s="87"/>
      <c r="F123" s="108"/>
      <c r="G123" s="108"/>
      <c r="H123" s="108"/>
      <c r="I123" s="108"/>
      <c r="K123" s="77">
        <v>29</v>
      </c>
      <c r="L123" s="110" t="s">
        <v>221</v>
      </c>
      <c r="M123" s="109"/>
      <c r="N123" s="87"/>
      <c r="O123" s="108"/>
    </row>
    <row r="124" spans="2:15" ht="13.5" thickBot="1" x14ac:dyDescent="0.25">
      <c r="B124" s="77">
        <v>30</v>
      </c>
      <c r="C124" s="103" t="s">
        <v>221</v>
      </c>
      <c r="D124" s="109"/>
      <c r="E124" s="87"/>
      <c r="F124" s="108"/>
      <c r="G124" s="108"/>
      <c r="H124" s="108"/>
      <c r="I124" s="108"/>
      <c r="K124" s="77">
        <v>30</v>
      </c>
      <c r="L124" s="110" t="s">
        <v>221</v>
      </c>
      <c r="M124" s="109"/>
      <c r="N124" s="87"/>
      <c r="O124" s="108"/>
    </row>
    <row r="125" spans="2:15" ht="13.5" thickBot="1" x14ac:dyDescent="0.25">
      <c r="B125" s="75" t="s">
        <v>0</v>
      </c>
      <c r="C125" s="107">
        <f>COUNTIF(C105:C124,"&gt;0")</f>
        <v>0</v>
      </c>
      <c r="D125" s="105"/>
      <c r="K125" s="75" t="s">
        <v>0</v>
      </c>
      <c r="L125" s="106">
        <f>COUNTIF(L105:L124,"&gt;0")</f>
        <v>0</v>
      </c>
      <c r="M125" s="105"/>
    </row>
    <row r="126" spans="2:15" x14ac:dyDescent="0.2">
      <c r="B126" s="73" t="s">
        <v>1</v>
      </c>
      <c r="C126" s="104" t="e">
        <f>AVERAGE(C105:C124)</f>
        <v>#DIV/0!</v>
      </c>
      <c r="D126" s="102"/>
      <c r="K126" s="73" t="s">
        <v>1</v>
      </c>
      <c r="L126" s="104" t="e">
        <f>AVERAGE(L105:L124)</f>
        <v>#DIV/0!</v>
      </c>
      <c r="M126" s="102"/>
    </row>
    <row r="127" spans="2:15" x14ac:dyDescent="0.2">
      <c r="B127" s="71" t="s">
        <v>2</v>
      </c>
      <c r="C127" s="103" t="e">
        <f>STDEV(C105:C124)</f>
        <v>#DIV/0!</v>
      </c>
      <c r="D127" s="102"/>
      <c r="K127" s="71" t="s">
        <v>2</v>
      </c>
      <c r="L127" s="103" t="e">
        <f>STDEV(L105:L124)</f>
        <v>#DIV/0!</v>
      </c>
      <c r="M127" s="102"/>
    </row>
    <row r="128" spans="2:15" ht="13.5" thickBot="1" x14ac:dyDescent="0.25">
      <c r="B128" s="69" t="s">
        <v>3</v>
      </c>
      <c r="C128" s="101" t="e">
        <f>CONFIDENCE(0.05,C127,C125)</f>
        <v>#DIV/0!</v>
      </c>
      <c r="D128" s="99"/>
      <c r="K128" s="69" t="s">
        <v>3</v>
      </c>
      <c r="L128" s="100" t="e">
        <f>CONFIDENCE(0.05,L127,L125)</f>
        <v>#DIV/0!</v>
      </c>
      <c r="M128" s="99"/>
    </row>
    <row r="130" spans="2:15" ht="13.5" thickBot="1" x14ac:dyDescent="0.25">
      <c r="G130" s="97"/>
      <c r="H130" s="97"/>
      <c r="I130" s="97"/>
    </row>
    <row r="131" spans="2:15" ht="13.5" customHeight="1" thickBot="1" x14ac:dyDescent="0.25">
      <c r="B131" s="178"/>
      <c r="C131" s="184" t="s">
        <v>67</v>
      </c>
      <c r="D131" s="119"/>
      <c r="E131" s="95"/>
      <c r="F131" s="121" t="s">
        <v>249</v>
      </c>
      <c r="G131" s="122"/>
      <c r="H131" s="122"/>
      <c r="I131" s="122"/>
      <c r="K131" s="178"/>
      <c r="L131" s="184" t="s">
        <v>67</v>
      </c>
      <c r="M131" s="119"/>
      <c r="N131" s="95"/>
      <c r="O131" s="121" t="s">
        <v>196</v>
      </c>
    </row>
    <row r="132" spans="2:15" ht="13.5" thickBot="1" x14ac:dyDescent="0.25">
      <c r="B132" s="182"/>
      <c r="C132" s="185"/>
      <c r="D132" s="119"/>
      <c r="E132" s="93"/>
      <c r="F132" s="118">
        <v>1</v>
      </c>
      <c r="G132" s="120"/>
      <c r="H132" s="120"/>
      <c r="I132" s="120"/>
      <c r="K132" s="182"/>
      <c r="L132" s="185"/>
      <c r="M132" s="119"/>
      <c r="N132" s="93"/>
      <c r="O132" s="118">
        <v>1</v>
      </c>
    </row>
    <row r="133" spans="2:15" ht="13.5" customHeight="1" thickBot="1" x14ac:dyDescent="0.25">
      <c r="B133" s="117" t="s">
        <v>24</v>
      </c>
      <c r="C133" s="91" t="s">
        <v>175</v>
      </c>
      <c r="D133" s="115"/>
      <c r="E133" s="90" t="s">
        <v>1</v>
      </c>
      <c r="F133" s="113">
        <f>C157</f>
        <v>11.456</v>
      </c>
      <c r="G133" s="113"/>
      <c r="H133" s="113"/>
      <c r="I133" s="113"/>
      <c r="K133" s="116" t="s">
        <v>159</v>
      </c>
      <c r="L133" s="91" t="s">
        <v>175</v>
      </c>
      <c r="M133" s="115"/>
      <c r="N133" s="90" t="s">
        <v>1</v>
      </c>
      <c r="O133" s="113">
        <f>L157</f>
        <v>25.660000000000004</v>
      </c>
    </row>
    <row r="134" spans="2:15" x14ac:dyDescent="0.2">
      <c r="B134" s="180" t="s">
        <v>8</v>
      </c>
      <c r="C134" s="199" t="s">
        <v>79</v>
      </c>
      <c r="D134" s="114"/>
      <c r="E134" s="87" t="s">
        <v>9</v>
      </c>
      <c r="F134" s="113">
        <f>C158</f>
        <v>1.6142273693628151</v>
      </c>
      <c r="G134" s="113"/>
      <c r="H134" s="113"/>
      <c r="I134" s="113"/>
      <c r="K134" s="180" t="s">
        <v>8</v>
      </c>
      <c r="L134" s="199" t="s">
        <v>79</v>
      </c>
      <c r="M134" s="114"/>
      <c r="N134" s="87" t="s">
        <v>9</v>
      </c>
      <c r="O134" s="113">
        <f>L158</f>
        <v>0.75696763471102313</v>
      </c>
    </row>
    <row r="135" spans="2:15" ht="13.5" thickBot="1" x14ac:dyDescent="0.25">
      <c r="B135" s="181"/>
      <c r="C135" s="201"/>
      <c r="D135" s="105"/>
      <c r="E135" s="87" t="s">
        <v>3</v>
      </c>
      <c r="F135" s="113">
        <f>C159</f>
        <v>1.4149066748621462</v>
      </c>
      <c r="G135" s="113"/>
      <c r="H135" s="113"/>
      <c r="I135" s="113"/>
      <c r="K135" s="181"/>
      <c r="L135" s="200"/>
      <c r="M135" s="105"/>
      <c r="N135" s="87" t="s">
        <v>3</v>
      </c>
      <c r="O135" s="113">
        <f>L159</f>
        <v>0.66349919431115156</v>
      </c>
    </row>
    <row r="136" spans="2:15" x14ac:dyDescent="0.2">
      <c r="B136" s="77">
        <v>1</v>
      </c>
      <c r="C136" s="103" t="s">
        <v>221</v>
      </c>
      <c r="D136" s="109"/>
      <c r="E136" s="87" t="s">
        <v>10</v>
      </c>
      <c r="F136" s="108">
        <f>MAX(C136:C155)</f>
        <v>13.45</v>
      </c>
      <c r="G136" s="108"/>
      <c r="H136" s="108"/>
      <c r="I136" s="108"/>
      <c r="K136" s="77">
        <v>1</v>
      </c>
      <c r="L136" s="103" t="s">
        <v>221</v>
      </c>
      <c r="M136" s="109"/>
      <c r="N136" s="87" t="s">
        <v>10</v>
      </c>
      <c r="O136" s="108">
        <f>MAX(L136:L155)</f>
        <v>26.3</v>
      </c>
    </row>
    <row r="137" spans="2:15" x14ac:dyDescent="0.2">
      <c r="B137" s="77">
        <v>4</v>
      </c>
      <c r="C137" s="103" t="s">
        <v>221</v>
      </c>
      <c r="D137" s="109"/>
      <c r="E137" s="87" t="s">
        <v>11</v>
      </c>
      <c r="F137" s="108">
        <f>MIN(C136:C155)</f>
        <v>9.1999999999999993</v>
      </c>
      <c r="G137" s="108"/>
      <c r="H137" s="108"/>
      <c r="I137" s="108"/>
      <c r="K137" s="77">
        <v>4</v>
      </c>
      <c r="L137" s="103" t="s">
        <v>221</v>
      </c>
      <c r="M137" s="109"/>
      <c r="N137" s="87" t="s">
        <v>11</v>
      </c>
      <c r="O137" s="108">
        <f>MIN(L136:L155)</f>
        <v>24.4</v>
      </c>
    </row>
    <row r="138" spans="2:15" ht="13.5" thickBot="1" x14ac:dyDescent="0.25">
      <c r="B138" s="77">
        <v>5</v>
      </c>
      <c r="C138" s="103" t="s">
        <v>221</v>
      </c>
      <c r="D138" s="109"/>
      <c r="E138" s="89" t="s">
        <v>12</v>
      </c>
      <c r="F138" s="111">
        <f>F136-F137</f>
        <v>4.25</v>
      </c>
      <c r="G138" s="108"/>
      <c r="H138" s="108"/>
      <c r="I138" s="108"/>
      <c r="K138" s="77">
        <v>5</v>
      </c>
      <c r="L138" s="103" t="s">
        <v>221</v>
      </c>
      <c r="M138" s="109"/>
      <c r="N138" s="89" t="s">
        <v>12</v>
      </c>
      <c r="O138" s="111">
        <f>O136-O137</f>
        <v>1.9000000000000021</v>
      </c>
    </row>
    <row r="139" spans="2:15" x14ac:dyDescent="0.2">
      <c r="B139" s="77">
        <v>6</v>
      </c>
      <c r="C139" s="103" t="s">
        <v>221</v>
      </c>
      <c r="D139" s="109"/>
      <c r="E139" s="87"/>
      <c r="F139" s="108"/>
      <c r="G139" s="108"/>
      <c r="H139" s="108"/>
      <c r="I139" s="108"/>
      <c r="K139" s="77">
        <v>6</v>
      </c>
      <c r="L139" s="103" t="s">
        <v>221</v>
      </c>
      <c r="M139" s="109"/>
      <c r="N139" s="87"/>
      <c r="O139" s="108"/>
    </row>
    <row r="140" spans="2:15" x14ac:dyDescent="0.2">
      <c r="B140" s="77">
        <v>7</v>
      </c>
      <c r="C140" s="103" t="s">
        <v>221</v>
      </c>
      <c r="D140" s="109"/>
      <c r="E140" s="87"/>
      <c r="F140" s="108"/>
      <c r="G140" s="108"/>
      <c r="H140" s="108"/>
      <c r="I140" s="108"/>
      <c r="K140" s="77">
        <v>7</v>
      </c>
      <c r="L140" s="103" t="s">
        <v>221</v>
      </c>
      <c r="M140" s="109"/>
      <c r="N140" s="87"/>
      <c r="O140" s="108"/>
    </row>
    <row r="141" spans="2:15" x14ac:dyDescent="0.2">
      <c r="B141" s="77">
        <v>8</v>
      </c>
      <c r="C141" s="103" t="s">
        <v>221</v>
      </c>
      <c r="D141" s="109"/>
      <c r="E141" s="87"/>
      <c r="F141" s="108"/>
      <c r="G141" s="108"/>
      <c r="H141" s="108"/>
      <c r="I141" s="108"/>
      <c r="K141" s="77">
        <v>8</v>
      </c>
      <c r="L141" s="103" t="s">
        <v>221</v>
      </c>
      <c r="M141" s="109"/>
      <c r="N141" s="87"/>
      <c r="O141" s="108"/>
    </row>
    <row r="142" spans="2:15" x14ac:dyDescent="0.2">
      <c r="B142" s="77">
        <v>11</v>
      </c>
      <c r="C142" s="103" t="s">
        <v>221</v>
      </c>
      <c r="D142" s="109"/>
      <c r="E142" s="87"/>
      <c r="F142" s="108"/>
      <c r="G142" s="108"/>
      <c r="H142" s="108"/>
      <c r="I142" s="108"/>
      <c r="K142" s="77">
        <v>11</v>
      </c>
      <c r="L142" s="103" t="s">
        <v>221</v>
      </c>
      <c r="M142" s="109"/>
      <c r="N142" s="87"/>
      <c r="O142" s="108"/>
    </row>
    <row r="143" spans="2:15" x14ac:dyDescent="0.2">
      <c r="B143" s="77">
        <v>12</v>
      </c>
      <c r="C143" s="103" t="s">
        <v>221</v>
      </c>
      <c r="D143" s="109"/>
      <c r="E143" s="87"/>
      <c r="F143" s="108"/>
      <c r="G143" s="108"/>
      <c r="H143" s="108"/>
      <c r="I143" s="108"/>
      <c r="K143" s="77">
        <v>12</v>
      </c>
      <c r="L143" s="103" t="s">
        <v>221</v>
      </c>
      <c r="M143" s="109"/>
      <c r="N143" s="87"/>
      <c r="O143" s="108"/>
    </row>
    <row r="144" spans="2:15" x14ac:dyDescent="0.2">
      <c r="B144" s="77">
        <v>13</v>
      </c>
      <c r="C144" s="103" t="s">
        <v>221</v>
      </c>
      <c r="D144" s="109"/>
      <c r="E144" s="87"/>
      <c r="F144" s="108"/>
      <c r="G144" s="108"/>
      <c r="H144" s="108"/>
      <c r="I144" s="108"/>
      <c r="K144" s="77">
        <v>13</v>
      </c>
      <c r="L144" s="103" t="s">
        <v>221</v>
      </c>
      <c r="M144" s="109"/>
      <c r="N144" s="87"/>
      <c r="O144" s="108"/>
    </row>
    <row r="145" spans="2:15" x14ac:dyDescent="0.2">
      <c r="B145" s="77">
        <v>14</v>
      </c>
      <c r="C145" s="103" t="s">
        <v>221</v>
      </c>
      <c r="D145" s="109"/>
      <c r="E145" s="87"/>
      <c r="F145" s="108"/>
      <c r="G145" s="108"/>
      <c r="H145" s="108"/>
      <c r="I145" s="108"/>
      <c r="K145" s="77">
        <v>14</v>
      </c>
      <c r="L145" s="103" t="s">
        <v>221</v>
      </c>
      <c r="M145" s="109"/>
      <c r="N145" s="87"/>
      <c r="O145" s="108"/>
    </row>
    <row r="146" spans="2:15" x14ac:dyDescent="0.2">
      <c r="B146" s="77">
        <v>15</v>
      </c>
      <c r="C146" s="103" t="s">
        <v>221</v>
      </c>
      <c r="D146" s="109"/>
      <c r="E146" s="87"/>
      <c r="F146" s="108"/>
      <c r="G146" s="108"/>
      <c r="H146" s="108"/>
      <c r="I146" s="108"/>
      <c r="K146" s="77">
        <v>15</v>
      </c>
      <c r="L146" s="103" t="s">
        <v>221</v>
      </c>
      <c r="M146" s="109"/>
      <c r="N146" s="87"/>
      <c r="O146" s="108"/>
    </row>
    <row r="147" spans="2:15" x14ac:dyDescent="0.2">
      <c r="B147" s="77">
        <v>18</v>
      </c>
      <c r="C147" s="103" t="s">
        <v>221</v>
      </c>
      <c r="D147" s="109"/>
      <c r="E147" s="87"/>
      <c r="F147" s="108"/>
      <c r="G147" s="108"/>
      <c r="H147" s="108"/>
      <c r="I147" s="108"/>
      <c r="K147" s="77">
        <v>18</v>
      </c>
      <c r="L147" s="103" t="s">
        <v>221</v>
      </c>
      <c r="M147" s="109"/>
      <c r="N147" s="87"/>
      <c r="O147" s="108"/>
    </row>
    <row r="148" spans="2:15" x14ac:dyDescent="0.2">
      <c r="B148" s="77">
        <v>19</v>
      </c>
      <c r="C148" s="103" t="s">
        <v>221</v>
      </c>
      <c r="D148" s="109"/>
      <c r="E148" s="87"/>
      <c r="F148" s="108"/>
      <c r="G148" s="108"/>
      <c r="H148" s="108"/>
      <c r="I148" s="108"/>
      <c r="K148" s="77">
        <v>19</v>
      </c>
      <c r="L148" s="103" t="s">
        <v>221</v>
      </c>
      <c r="M148" s="109"/>
      <c r="N148" s="87"/>
      <c r="O148" s="108"/>
    </row>
    <row r="149" spans="2:15" x14ac:dyDescent="0.2">
      <c r="B149" s="77">
        <v>20</v>
      </c>
      <c r="C149" s="103" t="s">
        <v>221</v>
      </c>
      <c r="D149" s="109"/>
      <c r="E149" s="87"/>
      <c r="F149" s="108"/>
      <c r="G149" s="108"/>
      <c r="H149" s="108"/>
      <c r="I149" s="108"/>
      <c r="K149" s="77">
        <v>20</v>
      </c>
      <c r="L149" s="103" t="s">
        <v>221</v>
      </c>
      <c r="M149" s="109"/>
      <c r="N149" s="87"/>
      <c r="O149" s="108"/>
    </row>
    <row r="150" spans="2:15" x14ac:dyDescent="0.2">
      <c r="B150" s="77">
        <v>21</v>
      </c>
      <c r="C150" s="103" t="s">
        <v>221</v>
      </c>
      <c r="D150" s="109"/>
      <c r="E150" s="87"/>
      <c r="F150" s="108"/>
      <c r="G150" s="108"/>
      <c r="H150" s="108"/>
      <c r="I150" s="108"/>
      <c r="K150" s="77">
        <v>21</v>
      </c>
      <c r="L150" s="103" t="s">
        <v>221</v>
      </c>
      <c r="M150" s="109"/>
      <c r="N150" s="87"/>
      <c r="O150" s="108"/>
    </row>
    <row r="151" spans="2:15" x14ac:dyDescent="0.2">
      <c r="B151" s="77">
        <v>22</v>
      </c>
      <c r="C151" s="103">
        <v>13.45</v>
      </c>
      <c r="D151" s="109"/>
      <c r="E151" s="87"/>
      <c r="F151" s="108"/>
      <c r="G151" s="108"/>
      <c r="H151" s="108"/>
      <c r="I151" s="108"/>
      <c r="K151" s="77">
        <v>22</v>
      </c>
      <c r="L151" s="110">
        <v>25.7</v>
      </c>
      <c r="M151" s="109"/>
      <c r="N151" s="87"/>
      <c r="O151" s="108"/>
    </row>
    <row r="152" spans="2:15" x14ac:dyDescent="0.2">
      <c r="B152" s="77">
        <v>25</v>
      </c>
      <c r="C152" s="103">
        <v>11.76</v>
      </c>
      <c r="D152" s="109"/>
      <c r="E152" s="87"/>
      <c r="F152" s="108"/>
      <c r="G152" s="108"/>
      <c r="H152" s="108"/>
      <c r="I152" s="108"/>
      <c r="K152" s="77">
        <v>25</v>
      </c>
      <c r="L152" s="110">
        <v>26.2</v>
      </c>
      <c r="M152" s="109"/>
      <c r="N152" s="87"/>
      <c r="O152" s="108"/>
    </row>
    <row r="153" spans="2:15" x14ac:dyDescent="0.2">
      <c r="B153" s="77">
        <v>26</v>
      </c>
      <c r="C153" s="103">
        <v>12.23</v>
      </c>
      <c r="D153" s="109"/>
      <c r="E153" s="87"/>
      <c r="F153" s="108"/>
      <c r="G153" s="108"/>
      <c r="H153" s="108"/>
      <c r="I153" s="108"/>
      <c r="K153" s="77">
        <v>26</v>
      </c>
      <c r="L153" s="110">
        <v>26.3</v>
      </c>
      <c r="M153" s="109"/>
      <c r="N153" s="87"/>
      <c r="O153" s="108"/>
    </row>
    <row r="154" spans="2:15" x14ac:dyDescent="0.2">
      <c r="B154" s="77">
        <v>27</v>
      </c>
      <c r="C154" s="103">
        <v>10.64</v>
      </c>
      <c r="D154" s="109"/>
      <c r="E154" s="87"/>
      <c r="F154" s="108"/>
      <c r="G154" s="108"/>
      <c r="H154" s="108"/>
      <c r="I154" s="108"/>
      <c r="K154" s="77">
        <v>27</v>
      </c>
      <c r="L154" s="110">
        <v>25.7</v>
      </c>
      <c r="M154" s="109"/>
      <c r="N154" s="87"/>
      <c r="O154" s="108"/>
    </row>
    <row r="155" spans="2:15" ht="13.5" thickBot="1" x14ac:dyDescent="0.25">
      <c r="B155" s="77">
        <v>29</v>
      </c>
      <c r="C155" s="103">
        <v>9.1999999999999993</v>
      </c>
      <c r="D155" s="109"/>
      <c r="E155" s="87"/>
      <c r="F155" s="108"/>
      <c r="G155" s="108"/>
      <c r="H155" s="108"/>
      <c r="I155" s="108"/>
      <c r="K155" s="77">
        <v>29</v>
      </c>
      <c r="L155" s="110">
        <v>24.4</v>
      </c>
      <c r="M155" s="109"/>
      <c r="N155" s="87"/>
      <c r="O155" s="108"/>
    </row>
    <row r="156" spans="2:15" ht="13.5" thickBot="1" x14ac:dyDescent="0.25">
      <c r="B156" s="75" t="s">
        <v>0</v>
      </c>
      <c r="C156" s="107">
        <f>COUNTIF(C136:C155,"&gt;0")</f>
        <v>5</v>
      </c>
      <c r="D156" s="105"/>
      <c r="K156" s="75" t="s">
        <v>0</v>
      </c>
      <c r="L156" s="106">
        <f>COUNTIF(L136:L155,"&gt;0")</f>
        <v>5</v>
      </c>
      <c r="M156" s="105"/>
    </row>
    <row r="157" spans="2:15" x14ac:dyDescent="0.2">
      <c r="B157" s="73" t="s">
        <v>1</v>
      </c>
      <c r="C157" s="104">
        <f>AVERAGE(C136:C155)</f>
        <v>11.456</v>
      </c>
      <c r="D157" s="102"/>
      <c r="K157" s="73" t="s">
        <v>1</v>
      </c>
      <c r="L157" s="104">
        <f>AVERAGE(L136:L155)</f>
        <v>25.660000000000004</v>
      </c>
      <c r="M157" s="102"/>
    </row>
    <row r="158" spans="2:15" x14ac:dyDescent="0.2">
      <c r="B158" s="71" t="s">
        <v>2</v>
      </c>
      <c r="C158" s="103">
        <f>STDEV(C136:C155)</f>
        <v>1.6142273693628151</v>
      </c>
      <c r="D158" s="102"/>
      <c r="K158" s="71" t="s">
        <v>2</v>
      </c>
      <c r="L158" s="103">
        <f>STDEV(L136:L155)</f>
        <v>0.75696763471102313</v>
      </c>
      <c r="M158" s="102"/>
    </row>
    <row r="159" spans="2:15" ht="13.5" thickBot="1" x14ac:dyDescent="0.25">
      <c r="B159" s="69" t="s">
        <v>3</v>
      </c>
      <c r="C159" s="101">
        <f>CONFIDENCE(0.05,C158,C156)</f>
        <v>1.4149066748621462</v>
      </c>
      <c r="D159" s="99"/>
      <c r="K159" s="69" t="s">
        <v>3</v>
      </c>
      <c r="L159" s="100">
        <f>CONFIDENCE(0.05,L158,L156)</f>
        <v>0.66349919431115156</v>
      </c>
      <c r="M159" s="99"/>
    </row>
    <row r="161" spans="2:15" ht="13.5" thickBot="1" x14ac:dyDescent="0.25">
      <c r="G161" s="97"/>
      <c r="H161" s="97"/>
      <c r="I161" s="97"/>
    </row>
    <row r="162" spans="2:15" ht="13.5" customHeight="1" thickBot="1" x14ac:dyDescent="0.25">
      <c r="B162" s="178"/>
      <c r="C162" s="184" t="s">
        <v>67</v>
      </c>
      <c r="D162" s="119"/>
      <c r="E162" s="95"/>
      <c r="F162" s="121" t="s">
        <v>248</v>
      </c>
      <c r="G162" s="122"/>
      <c r="H162" s="122"/>
      <c r="I162" s="122"/>
      <c r="K162" s="178"/>
      <c r="L162" s="184" t="s">
        <v>67</v>
      </c>
      <c r="M162" s="119"/>
      <c r="N162" s="95"/>
      <c r="O162" s="121" t="s">
        <v>194</v>
      </c>
    </row>
    <row r="163" spans="2:15" ht="13.5" thickBot="1" x14ac:dyDescent="0.25">
      <c r="B163" s="182"/>
      <c r="C163" s="185"/>
      <c r="D163" s="119"/>
      <c r="E163" s="93"/>
      <c r="F163" s="118">
        <v>1</v>
      </c>
      <c r="G163" s="120"/>
      <c r="H163" s="120"/>
      <c r="I163" s="120"/>
      <c r="K163" s="182"/>
      <c r="L163" s="185"/>
      <c r="M163" s="119"/>
      <c r="N163" s="93"/>
      <c r="O163" s="118">
        <v>1</v>
      </c>
    </row>
    <row r="164" spans="2:15" ht="13.5" customHeight="1" thickBot="1" x14ac:dyDescent="0.25">
      <c r="B164" s="117" t="s">
        <v>24</v>
      </c>
      <c r="C164" s="91" t="s">
        <v>174</v>
      </c>
      <c r="D164" s="115"/>
      <c r="E164" s="90" t="s">
        <v>1</v>
      </c>
      <c r="F164" s="113">
        <f>C189</f>
        <v>9.5304761904761897</v>
      </c>
      <c r="G164" s="113"/>
      <c r="H164" s="113"/>
      <c r="I164" s="113"/>
      <c r="K164" s="116" t="s">
        <v>159</v>
      </c>
      <c r="L164" s="91" t="s">
        <v>174</v>
      </c>
      <c r="M164" s="115"/>
      <c r="N164" s="90" t="s">
        <v>1</v>
      </c>
      <c r="O164" s="113">
        <f>L189</f>
        <v>24.31904761904762</v>
      </c>
    </row>
    <row r="165" spans="2:15" x14ac:dyDescent="0.2">
      <c r="B165" s="180" t="s">
        <v>8</v>
      </c>
      <c r="C165" s="199" t="s">
        <v>79</v>
      </c>
      <c r="D165" s="114"/>
      <c r="E165" s="87" t="s">
        <v>9</v>
      </c>
      <c r="F165" s="113">
        <f>C190</f>
        <v>1.2710290169405203</v>
      </c>
      <c r="G165" s="113"/>
      <c r="H165" s="113"/>
      <c r="I165" s="113"/>
      <c r="K165" s="180" t="s">
        <v>8</v>
      </c>
      <c r="L165" s="199" t="s">
        <v>79</v>
      </c>
      <c r="M165" s="114"/>
      <c r="N165" s="87" t="s">
        <v>9</v>
      </c>
      <c r="O165" s="113">
        <f>L190</f>
        <v>1.4901741668741433</v>
      </c>
    </row>
    <row r="166" spans="2:15" ht="13.5" thickBot="1" x14ac:dyDescent="0.25">
      <c r="B166" s="181"/>
      <c r="C166" s="201"/>
      <c r="D166" s="105"/>
      <c r="E166" s="87" t="s">
        <v>3</v>
      </c>
      <c r="F166" s="113">
        <f>C191</f>
        <v>0.54361810089702745</v>
      </c>
      <c r="G166" s="113"/>
      <c r="H166" s="113"/>
      <c r="I166" s="113"/>
      <c r="K166" s="181"/>
      <c r="L166" s="200"/>
      <c r="M166" s="105"/>
      <c r="N166" s="87" t="s">
        <v>3</v>
      </c>
      <c r="O166" s="113">
        <f>L191</f>
        <v>0.63734630744456167</v>
      </c>
    </row>
    <row r="167" spans="2:15" x14ac:dyDescent="0.2">
      <c r="B167" s="77">
        <v>2</v>
      </c>
      <c r="C167" s="103">
        <v>8.93</v>
      </c>
      <c r="D167" s="109"/>
      <c r="E167" s="87" t="s">
        <v>10</v>
      </c>
      <c r="F167" s="108">
        <f>MAX(C167:C187)</f>
        <v>11.93</v>
      </c>
      <c r="G167" s="108"/>
      <c r="H167" s="108"/>
      <c r="I167" s="108"/>
      <c r="K167" s="77">
        <v>2</v>
      </c>
      <c r="L167" s="103">
        <v>20.6</v>
      </c>
      <c r="M167" s="109"/>
      <c r="N167" s="87" t="s">
        <v>10</v>
      </c>
      <c r="O167" s="108">
        <f>MAX(L167:L187)</f>
        <v>26.3</v>
      </c>
    </row>
    <row r="168" spans="2:15" x14ac:dyDescent="0.2">
      <c r="B168" s="77">
        <v>3</v>
      </c>
      <c r="C168" s="103">
        <v>6.76</v>
      </c>
      <c r="D168" s="109"/>
      <c r="E168" s="87" t="s">
        <v>11</v>
      </c>
      <c r="F168" s="108">
        <f>MIN(C167:C187)</f>
        <v>6.76</v>
      </c>
      <c r="G168" s="108"/>
      <c r="H168" s="108"/>
      <c r="I168" s="108"/>
      <c r="K168" s="77">
        <v>3</v>
      </c>
      <c r="L168" s="103">
        <v>21.1</v>
      </c>
      <c r="M168" s="109"/>
      <c r="N168" s="87" t="s">
        <v>11</v>
      </c>
      <c r="O168" s="108">
        <f>MIN(L167:L187)</f>
        <v>20.6</v>
      </c>
    </row>
    <row r="169" spans="2:15" ht="13.5" thickBot="1" x14ac:dyDescent="0.25">
      <c r="B169" s="77">
        <v>4</v>
      </c>
      <c r="C169" s="103">
        <v>11.36</v>
      </c>
      <c r="D169" s="109"/>
      <c r="E169" s="89" t="s">
        <v>12</v>
      </c>
      <c r="F169" s="111">
        <f>F167-F168</f>
        <v>5.17</v>
      </c>
      <c r="G169" s="108"/>
      <c r="H169" s="108"/>
      <c r="I169" s="108"/>
      <c r="K169" s="77">
        <v>4</v>
      </c>
      <c r="L169" s="103">
        <v>23.9</v>
      </c>
      <c r="M169" s="109"/>
      <c r="N169" s="89" t="s">
        <v>12</v>
      </c>
      <c r="O169" s="111">
        <f>O167-O168</f>
        <v>5.6999999999999993</v>
      </c>
    </row>
    <row r="170" spans="2:15" x14ac:dyDescent="0.2">
      <c r="B170" s="77">
        <v>5</v>
      </c>
      <c r="C170" s="103">
        <v>10.33</v>
      </c>
      <c r="D170" s="109"/>
      <c r="E170" s="87"/>
      <c r="F170" s="108"/>
      <c r="G170" s="108"/>
      <c r="H170" s="108"/>
      <c r="I170" s="108"/>
      <c r="K170" s="77">
        <v>5</v>
      </c>
      <c r="L170" s="103">
        <v>22.2</v>
      </c>
      <c r="M170" s="109"/>
      <c r="N170" s="87"/>
      <c r="O170" s="108"/>
    </row>
    <row r="171" spans="2:15" x14ac:dyDescent="0.2">
      <c r="B171" s="77">
        <v>6</v>
      </c>
      <c r="C171" s="103">
        <v>8.4600000000000009</v>
      </c>
      <c r="D171" s="109"/>
      <c r="E171" s="87"/>
      <c r="F171" s="108"/>
      <c r="G171" s="108"/>
      <c r="H171" s="108"/>
      <c r="I171" s="108"/>
      <c r="K171" s="77">
        <v>6</v>
      </c>
      <c r="L171" s="103">
        <v>24.3</v>
      </c>
      <c r="M171" s="109"/>
      <c r="N171" s="87"/>
      <c r="O171" s="108"/>
    </row>
    <row r="172" spans="2:15" x14ac:dyDescent="0.2">
      <c r="B172" s="77">
        <v>9</v>
      </c>
      <c r="C172" s="103">
        <v>9.25</v>
      </c>
      <c r="D172" s="109"/>
      <c r="E172" s="87"/>
      <c r="F172" s="108"/>
      <c r="G172" s="108"/>
      <c r="H172" s="108"/>
      <c r="I172" s="108"/>
      <c r="K172" s="77">
        <v>9</v>
      </c>
      <c r="L172" s="103">
        <v>24.3</v>
      </c>
      <c r="M172" s="109"/>
      <c r="N172" s="87"/>
      <c r="O172" s="108"/>
    </row>
    <row r="173" spans="2:15" x14ac:dyDescent="0.2">
      <c r="B173" s="77">
        <v>10</v>
      </c>
      <c r="C173" s="103">
        <v>9.5500000000000007</v>
      </c>
      <c r="D173" s="109"/>
      <c r="E173" s="87"/>
      <c r="F173" s="108"/>
      <c r="G173" s="108"/>
      <c r="H173" s="108"/>
      <c r="I173" s="108"/>
      <c r="K173" s="77">
        <v>10</v>
      </c>
      <c r="L173" s="103">
        <v>25.3</v>
      </c>
      <c r="M173" s="109"/>
      <c r="N173" s="87"/>
      <c r="O173" s="108"/>
    </row>
    <row r="174" spans="2:15" x14ac:dyDescent="0.2">
      <c r="B174" s="77">
        <v>11</v>
      </c>
      <c r="C174" s="103">
        <v>10.58</v>
      </c>
      <c r="D174" s="109"/>
      <c r="E174" s="87"/>
      <c r="F174" s="108"/>
      <c r="G174" s="108"/>
      <c r="H174" s="108"/>
      <c r="I174" s="108"/>
      <c r="K174" s="77">
        <v>11</v>
      </c>
      <c r="L174" s="103">
        <v>26.1</v>
      </c>
      <c r="M174" s="109"/>
      <c r="N174" s="87"/>
      <c r="O174" s="108"/>
    </row>
    <row r="175" spans="2:15" x14ac:dyDescent="0.2">
      <c r="B175" s="77">
        <v>12</v>
      </c>
      <c r="C175" s="103">
        <v>9.9</v>
      </c>
      <c r="D175" s="109"/>
      <c r="E175" s="87"/>
      <c r="F175" s="108"/>
      <c r="G175" s="108"/>
      <c r="H175" s="108"/>
      <c r="I175" s="108"/>
      <c r="K175" s="77">
        <v>12</v>
      </c>
      <c r="L175" s="103">
        <v>24.4</v>
      </c>
      <c r="M175" s="109"/>
      <c r="N175" s="87"/>
      <c r="O175" s="108"/>
    </row>
    <row r="176" spans="2:15" x14ac:dyDescent="0.2">
      <c r="B176" s="77">
        <v>16</v>
      </c>
      <c r="C176" s="103">
        <v>9.92</v>
      </c>
      <c r="D176" s="109"/>
      <c r="E176" s="87"/>
      <c r="F176" s="108"/>
      <c r="G176" s="108"/>
      <c r="H176" s="108"/>
      <c r="I176" s="108"/>
      <c r="K176" s="77">
        <v>16</v>
      </c>
      <c r="L176" s="103">
        <v>23.7</v>
      </c>
      <c r="M176" s="109"/>
      <c r="N176" s="87"/>
      <c r="O176" s="108"/>
    </row>
    <row r="177" spans="2:15" x14ac:dyDescent="0.2">
      <c r="B177" s="77">
        <v>17</v>
      </c>
      <c r="C177" s="103">
        <v>11.93</v>
      </c>
      <c r="D177" s="109"/>
      <c r="E177" s="87"/>
      <c r="F177" s="108"/>
      <c r="G177" s="108"/>
      <c r="H177" s="108"/>
      <c r="I177" s="108"/>
      <c r="K177" s="77">
        <v>17</v>
      </c>
      <c r="L177" s="103">
        <v>26.2</v>
      </c>
      <c r="M177" s="109"/>
      <c r="N177" s="87"/>
      <c r="O177" s="108"/>
    </row>
    <row r="178" spans="2:15" x14ac:dyDescent="0.2">
      <c r="B178" s="77">
        <v>18</v>
      </c>
      <c r="C178" s="103">
        <v>8.7799999999999994</v>
      </c>
      <c r="D178" s="109"/>
      <c r="E178" s="87"/>
      <c r="F178" s="108"/>
      <c r="G178" s="108"/>
      <c r="H178" s="108"/>
      <c r="I178" s="108"/>
      <c r="K178" s="77">
        <v>18</v>
      </c>
      <c r="L178" s="103">
        <v>25</v>
      </c>
      <c r="M178" s="109"/>
      <c r="N178" s="87"/>
      <c r="O178" s="108"/>
    </row>
    <row r="179" spans="2:15" x14ac:dyDescent="0.2">
      <c r="B179" s="77">
        <v>19</v>
      </c>
      <c r="C179" s="103">
        <v>7.5</v>
      </c>
      <c r="D179" s="109"/>
      <c r="E179" s="87"/>
      <c r="F179" s="108"/>
      <c r="G179" s="108"/>
      <c r="H179" s="108"/>
      <c r="I179" s="108"/>
      <c r="K179" s="77">
        <v>19</v>
      </c>
      <c r="L179" s="103">
        <v>23.9</v>
      </c>
      <c r="M179" s="109"/>
      <c r="N179" s="87"/>
      <c r="O179" s="108"/>
    </row>
    <row r="180" spans="2:15" x14ac:dyDescent="0.2">
      <c r="B180" s="77">
        <v>20</v>
      </c>
      <c r="C180" s="103">
        <v>9.44</v>
      </c>
      <c r="D180" s="109"/>
      <c r="E180" s="87"/>
      <c r="F180" s="108"/>
      <c r="G180" s="108"/>
      <c r="H180" s="108"/>
      <c r="I180" s="108"/>
      <c r="K180" s="77">
        <v>20</v>
      </c>
      <c r="L180" s="103">
        <v>24.4</v>
      </c>
      <c r="M180" s="109"/>
      <c r="N180" s="87"/>
      <c r="O180" s="108"/>
    </row>
    <row r="181" spans="2:15" x14ac:dyDescent="0.2">
      <c r="B181" s="77">
        <v>23</v>
      </c>
      <c r="C181" s="103">
        <v>10.99</v>
      </c>
      <c r="D181" s="109"/>
      <c r="E181" s="87"/>
      <c r="F181" s="108"/>
      <c r="G181" s="108"/>
      <c r="H181" s="108"/>
      <c r="I181" s="108"/>
      <c r="K181" s="77">
        <v>23</v>
      </c>
      <c r="L181" s="103">
        <v>25.8</v>
      </c>
      <c r="M181" s="109"/>
      <c r="N181" s="87"/>
      <c r="O181" s="108"/>
    </row>
    <row r="182" spans="2:15" x14ac:dyDescent="0.2">
      <c r="B182" s="77">
        <v>24</v>
      </c>
      <c r="C182" s="103">
        <v>9.7799999999999994</v>
      </c>
      <c r="D182" s="109"/>
      <c r="E182" s="87"/>
      <c r="F182" s="108"/>
      <c r="G182" s="108"/>
      <c r="H182" s="108"/>
      <c r="I182" s="108"/>
      <c r="K182" s="77">
        <v>24</v>
      </c>
      <c r="L182" s="103">
        <v>25</v>
      </c>
      <c r="M182" s="109"/>
      <c r="N182" s="87"/>
      <c r="O182" s="108"/>
    </row>
    <row r="183" spans="2:15" x14ac:dyDescent="0.2">
      <c r="B183" s="77">
        <v>25</v>
      </c>
      <c r="C183" s="103">
        <v>10.7</v>
      </c>
      <c r="D183" s="109"/>
      <c r="E183" s="87"/>
      <c r="F183" s="108"/>
      <c r="G183" s="108"/>
      <c r="H183" s="108"/>
      <c r="I183" s="108"/>
      <c r="K183" s="77">
        <v>25</v>
      </c>
      <c r="L183" s="110">
        <v>26.3</v>
      </c>
      <c r="M183" s="109"/>
      <c r="N183" s="87"/>
      <c r="O183" s="108"/>
    </row>
    <row r="184" spans="2:15" x14ac:dyDescent="0.2">
      <c r="B184" s="77">
        <v>26</v>
      </c>
      <c r="C184" s="103">
        <v>9.75</v>
      </c>
      <c r="D184" s="109"/>
      <c r="E184" s="87"/>
      <c r="F184" s="108"/>
      <c r="G184" s="108"/>
      <c r="H184" s="108"/>
      <c r="I184" s="108"/>
      <c r="K184" s="77">
        <v>26</v>
      </c>
      <c r="L184" s="110">
        <v>24.6</v>
      </c>
      <c r="M184" s="109"/>
      <c r="N184" s="87"/>
      <c r="O184" s="108"/>
    </row>
    <row r="185" spans="2:15" x14ac:dyDescent="0.2">
      <c r="B185" s="77">
        <v>27</v>
      </c>
      <c r="C185" s="103">
        <v>9.61</v>
      </c>
      <c r="D185" s="109"/>
      <c r="E185" s="87"/>
      <c r="F185" s="108"/>
      <c r="G185" s="108"/>
      <c r="H185" s="108"/>
      <c r="I185" s="108"/>
      <c r="K185" s="77">
        <v>27</v>
      </c>
      <c r="L185" s="110">
        <v>24.7</v>
      </c>
      <c r="M185" s="109"/>
      <c r="N185" s="87"/>
      <c r="O185" s="108"/>
    </row>
    <row r="186" spans="2:15" x14ac:dyDescent="0.2">
      <c r="B186" s="77">
        <v>30</v>
      </c>
      <c r="C186" s="103">
        <v>7.75</v>
      </c>
      <c r="D186" s="109"/>
      <c r="E186" s="87"/>
      <c r="F186" s="108"/>
      <c r="G186" s="108"/>
      <c r="H186" s="108"/>
      <c r="I186" s="108"/>
      <c r="K186" s="77">
        <v>30</v>
      </c>
      <c r="L186" s="110">
        <v>24.4</v>
      </c>
      <c r="M186" s="109"/>
      <c r="N186" s="87"/>
      <c r="O186" s="108"/>
    </row>
    <row r="187" spans="2:15" ht="13.5" thickBot="1" x14ac:dyDescent="0.25">
      <c r="B187" s="77">
        <v>31</v>
      </c>
      <c r="C187" s="103">
        <v>8.8699999999999992</v>
      </c>
      <c r="D187" s="109"/>
      <c r="E187" s="87"/>
      <c r="F187" s="108"/>
      <c r="G187" s="108"/>
      <c r="H187" s="108"/>
      <c r="I187" s="108"/>
      <c r="K187" s="77">
        <v>31</v>
      </c>
      <c r="L187" s="110">
        <v>24.5</v>
      </c>
      <c r="M187" s="109"/>
      <c r="N187" s="87"/>
      <c r="O187" s="108"/>
    </row>
    <row r="188" spans="2:15" ht="13.5" thickBot="1" x14ac:dyDescent="0.25">
      <c r="B188" s="75" t="s">
        <v>0</v>
      </c>
      <c r="C188" s="107">
        <f>COUNTIF(C167:C187,"&gt;0")</f>
        <v>21</v>
      </c>
      <c r="D188" s="105"/>
      <c r="K188" s="75" t="s">
        <v>0</v>
      </c>
      <c r="L188" s="106">
        <f>COUNTIF(L167:L187,"&gt;0")</f>
        <v>21</v>
      </c>
      <c r="M188" s="105"/>
    </row>
    <row r="189" spans="2:15" x14ac:dyDescent="0.2">
      <c r="B189" s="73" t="s">
        <v>1</v>
      </c>
      <c r="C189" s="104">
        <f>AVERAGE(C167:C187)</f>
        <v>9.5304761904761897</v>
      </c>
      <c r="D189" s="102"/>
      <c r="K189" s="73" t="s">
        <v>1</v>
      </c>
      <c r="L189" s="104">
        <f>AVERAGE(L167:L187)</f>
        <v>24.31904761904762</v>
      </c>
      <c r="M189" s="102"/>
    </row>
    <row r="190" spans="2:15" x14ac:dyDescent="0.2">
      <c r="B190" s="71" t="s">
        <v>2</v>
      </c>
      <c r="C190" s="103">
        <f>STDEV(C167:C187)</f>
        <v>1.2710290169405203</v>
      </c>
      <c r="D190" s="102"/>
      <c r="K190" s="71" t="s">
        <v>2</v>
      </c>
      <c r="L190" s="103">
        <f>STDEV(L167:L187)</f>
        <v>1.4901741668741433</v>
      </c>
      <c r="M190" s="102"/>
    </row>
    <row r="191" spans="2:15" ht="13.5" thickBot="1" x14ac:dyDescent="0.25">
      <c r="B191" s="69" t="s">
        <v>3</v>
      </c>
      <c r="C191" s="101">
        <f>CONFIDENCE(0.05,C190,C188)</f>
        <v>0.54361810089702745</v>
      </c>
      <c r="D191" s="99"/>
      <c r="K191" s="69" t="s">
        <v>3</v>
      </c>
      <c r="L191" s="100">
        <f>CONFIDENCE(0.05,L190,L188)</f>
        <v>0.63734630744456167</v>
      </c>
      <c r="M191" s="99"/>
    </row>
    <row r="193" spans="2:15" ht="13.5" thickBot="1" x14ac:dyDescent="0.25">
      <c r="G193" s="97"/>
      <c r="H193" s="97"/>
      <c r="I193" s="97"/>
    </row>
    <row r="194" spans="2:15" ht="13.5" customHeight="1" thickBot="1" x14ac:dyDescent="0.25">
      <c r="B194" s="178"/>
      <c r="C194" s="184" t="s">
        <v>67</v>
      </c>
      <c r="D194" s="119"/>
      <c r="E194" s="95"/>
      <c r="F194" s="121" t="s">
        <v>247</v>
      </c>
      <c r="G194" s="122"/>
      <c r="H194" s="122"/>
      <c r="I194" s="122"/>
      <c r="K194" s="178"/>
      <c r="L194" s="184" t="s">
        <v>67</v>
      </c>
      <c r="M194" s="119"/>
      <c r="N194" s="95"/>
      <c r="O194" s="121" t="s">
        <v>192</v>
      </c>
    </row>
    <row r="195" spans="2:15" ht="13.5" thickBot="1" x14ac:dyDescent="0.25">
      <c r="B195" s="182"/>
      <c r="C195" s="185"/>
      <c r="D195" s="119"/>
      <c r="E195" s="93"/>
      <c r="F195" s="118">
        <v>1</v>
      </c>
      <c r="G195" s="120"/>
      <c r="H195" s="120"/>
      <c r="I195" s="120"/>
      <c r="K195" s="182"/>
      <c r="L195" s="185"/>
      <c r="M195" s="119"/>
      <c r="N195" s="93"/>
      <c r="O195" s="118">
        <v>1</v>
      </c>
    </row>
    <row r="196" spans="2:15" ht="13.5" customHeight="1" thickBot="1" x14ac:dyDescent="0.25">
      <c r="B196" s="117" t="s">
        <v>24</v>
      </c>
      <c r="C196" s="91" t="s">
        <v>173</v>
      </c>
      <c r="D196" s="115"/>
      <c r="E196" s="90" t="s">
        <v>1</v>
      </c>
      <c r="F196" s="113">
        <f>C222</f>
        <v>7.9454545454545444</v>
      </c>
      <c r="G196" s="113"/>
      <c r="H196" s="113"/>
      <c r="I196" s="113"/>
      <c r="K196" s="116" t="s">
        <v>159</v>
      </c>
      <c r="L196" s="91" t="s">
        <v>173</v>
      </c>
      <c r="M196" s="115"/>
      <c r="N196" s="90" t="s">
        <v>1</v>
      </c>
      <c r="O196" s="113">
        <f>L222</f>
        <v>26.295454545454547</v>
      </c>
    </row>
    <row r="197" spans="2:15" x14ac:dyDescent="0.2">
      <c r="B197" s="180" t="s">
        <v>8</v>
      </c>
      <c r="C197" s="199" t="s">
        <v>79</v>
      </c>
      <c r="D197" s="114"/>
      <c r="E197" s="87" t="s">
        <v>9</v>
      </c>
      <c r="F197" s="113">
        <f>C223</f>
        <v>1.207621539866605</v>
      </c>
      <c r="G197" s="113"/>
      <c r="H197" s="113"/>
      <c r="I197" s="113"/>
      <c r="K197" s="180" t="s">
        <v>8</v>
      </c>
      <c r="L197" s="199" t="s">
        <v>79</v>
      </c>
      <c r="M197" s="114"/>
      <c r="N197" s="87" t="s">
        <v>9</v>
      </c>
      <c r="O197" s="113">
        <f>L223</f>
        <v>1.1030163288206667</v>
      </c>
    </row>
    <row r="198" spans="2:15" ht="13.5" thickBot="1" x14ac:dyDescent="0.25">
      <c r="B198" s="181"/>
      <c r="C198" s="201"/>
      <c r="D198" s="105"/>
      <c r="E198" s="87" t="s">
        <v>3</v>
      </c>
      <c r="F198" s="113">
        <f>C224</f>
        <v>0.50462365092821704</v>
      </c>
      <c r="G198" s="113"/>
      <c r="H198" s="113"/>
      <c r="I198" s="113"/>
      <c r="K198" s="181"/>
      <c r="L198" s="200"/>
      <c r="M198" s="105"/>
      <c r="N198" s="87" t="s">
        <v>3</v>
      </c>
      <c r="O198" s="113">
        <f>L224</f>
        <v>0.46091271851975002</v>
      </c>
    </row>
    <row r="199" spans="2:15" x14ac:dyDescent="0.2">
      <c r="B199" s="77">
        <v>1</v>
      </c>
      <c r="C199" s="103">
        <v>11.2</v>
      </c>
      <c r="D199" s="109"/>
      <c r="E199" s="87" t="s">
        <v>10</v>
      </c>
      <c r="F199" s="108">
        <f>MAX(C199:C219)</f>
        <v>11.2</v>
      </c>
      <c r="G199" s="108"/>
      <c r="H199" s="108"/>
      <c r="I199" s="108"/>
      <c r="K199" s="77">
        <v>1</v>
      </c>
      <c r="L199" s="103">
        <v>25.8</v>
      </c>
      <c r="M199" s="109"/>
      <c r="N199" s="87" t="s">
        <v>10</v>
      </c>
      <c r="O199" s="108">
        <f>MAX(L199:L219)</f>
        <v>29</v>
      </c>
    </row>
    <row r="200" spans="2:15" x14ac:dyDescent="0.2">
      <c r="B200" s="77">
        <v>2</v>
      </c>
      <c r="C200" s="103">
        <v>10.3</v>
      </c>
      <c r="D200" s="109"/>
      <c r="E200" s="87" t="s">
        <v>11</v>
      </c>
      <c r="F200" s="108">
        <f>MIN(C199:C219)</f>
        <v>5.65</v>
      </c>
      <c r="G200" s="108"/>
      <c r="H200" s="108"/>
      <c r="I200" s="108"/>
      <c r="K200" s="77">
        <v>2</v>
      </c>
      <c r="L200" s="103">
        <v>25.9</v>
      </c>
      <c r="M200" s="109"/>
      <c r="N200" s="87" t="s">
        <v>11</v>
      </c>
      <c r="O200" s="108">
        <f>MIN(L199:L219)</f>
        <v>24.5</v>
      </c>
    </row>
    <row r="201" spans="2:15" ht="13.5" thickBot="1" x14ac:dyDescent="0.25">
      <c r="B201" s="77">
        <v>3</v>
      </c>
      <c r="C201" s="103">
        <v>7.75</v>
      </c>
      <c r="D201" s="109"/>
      <c r="E201" s="89" t="s">
        <v>12</v>
      </c>
      <c r="F201" s="111">
        <f>F199-F200</f>
        <v>5.5499999999999989</v>
      </c>
      <c r="G201" s="108"/>
      <c r="H201" s="108"/>
      <c r="I201" s="108"/>
      <c r="K201" s="77">
        <v>3</v>
      </c>
      <c r="L201" s="103">
        <v>26.1</v>
      </c>
      <c r="M201" s="109"/>
      <c r="N201" s="89" t="s">
        <v>12</v>
      </c>
      <c r="O201" s="111">
        <f>O199-O200</f>
        <v>4.5</v>
      </c>
    </row>
    <row r="202" spans="2:15" x14ac:dyDescent="0.2">
      <c r="B202" s="77">
        <v>6</v>
      </c>
      <c r="C202" s="103">
        <v>5.65</v>
      </c>
      <c r="D202" s="109"/>
      <c r="E202" s="87"/>
      <c r="F202" s="108"/>
      <c r="G202" s="108"/>
      <c r="H202" s="108"/>
      <c r="I202" s="108"/>
      <c r="K202" s="77">
        <v>6</v>
      </c>
      <c r="L202" s="103">
        <v>24.7</v>
      </c>
      <c r="M202" s="109"/>
      <c r="N202" s="87"/>
      <c r="O202" s="108"/>
    </row>
    <row r="203" spans="2:15" x14ac:dyDescent="0.2">
      <c r="B203" s="77">
        <v>7</v>
      </c>
      <c r="C203" s="103">
        <v>7.61</v>
      </c>
      <c r="D203" s="109"/>
      <c r="E203" s="87"/>
      <c r="F203" s="108"/>
      <c r="G203" s="108"/>
      <c r="H203" s="108"/>
      <c r="I203" s="108"/>
      <c r="K203" s="77">
        <v>7</v>
      </c>
      <c r="L203" s="103">
        <v>24.5</v>
      </c>
      <c r="M203" s="109"/>
      <c r="N203" s="87"/>
      <c r="O203" s="108"/>
    </row>
    <row r="204" spans="2:15" x14ac:dyDescent="0.2">
      <c r="B204" s="77">
        <v>8</v>
      </c>
      <c r="C204" s="103">
        <v>7.67</v>
      </c>
      <c r="D204" s="109"/>
      <c r="E204" s="87"/>
      <c r="F204" s="108"/>
      <c r="G204" s="108"/>
      <c r="H204" s="108"/>
      <c r="I204" s="108"/>
      <c r="K204" s="77">
        <v>8</v>
      </c>
      <c r="L204" s="103">
        <v>25.9</v>
      </c>
      <c r="M204" s="109"/>
      <c r="N204" s="87"/>
      <c r="O204" s="108"/>
    </row>
    <row r="205" spans="2:15" x14ac:dyDescent="0.2">
      <c r="B205" s="77">
        <v>9</v>
      </c>
      <c r="C205" s="103">
        <v>8.33</v>
      </c>
      <c r="D205" s="109"/>
      <c r="E205" s="87"/>
      <c r="F205" s="108"/>
      <c r="G205" s="108"/>
      <c r="H205" s="108"/>
      <c r="I205" s="108"/>
      <c r="K205" s="77">
        <v>9</v>
      </c>
      <c r="L205" s="103">
        <v>25.4</v>
      </c>
      <c r="M205" s="109"/>
      <c r="N205" s="87"/>
      <c r="O205" s="108"/>
    </row>
    <row r="206" spans="2:15" x14ac:dyDescent="0.2">
      <c r="B206" s="77">
        <v>10</v>
      </c>
      <c r="C206" s="103">
        <v>8.57</v>
      </c>
      <c r="D206" s="109"/>
      <c r="E206" s="87"/>
      <c r="F206" s="108"/>
      <c r="G206" s="108"/>
      <c r="H206" s="108"/>
      <c r="I206" s="108"/>
      <c r="K206" s="77">
        <v>10</v>
      </c>
      <c r="L206" s="103">
        <v>24.8</v>
      </c>
      <c r="M206" s="109"/>
      <c r="N206" s="87"/>
      <c r="O206" s="108"/>
    </row>
    <row r="207" spans="2:15" x14ac:dyDescent="0.2">
      <c r="B207" s="77">
        <v>13</v>
      </c>
      <c r="C207" s="103">
        <v>9.11</v>
      </c>
      <c r="D207" s="109"/>
      <c r="E207" s="87"/>
      <c r="F207" s="108"/>
      <c r="G207" s="108"/>
      <c r="H207" s="108"/>
      <c r="I207" s="108"/>
      <c r="K207" s="77">
        <v>13</v>
      </c>
      <c r="L207" s="103">
        <v>29</v>
      </c>
      <c r="M207" s="109"/>
      <c r="N207" s="87"/>
      <c r="O207" s="108"/>
    </row>
    <row r="208" spans="2:15" x14ac:dyDescent="0.2">
      <c r="B208" s="77">
        <v>14</v>
      </c>
      <c r="C208" s="103">
        <v>7.43</v>
      </c>
      <c r="D208" s="109"/>
      <c r="E208" s="87"/>
      <c r="F208" s="108"/>
      <c r="G208" s="108"/>
      <c r="H208" s="108"/>
      <c r="I208" s="108"/>
      <c r="K208" s="77">
        <v>14</v>
      </c>
      <c r="L208" s="103">
        <v>25.8</v>
      </c>
      <c r="M208" s="109"/>
      <c r="N208" s="87"/>
      <c r="O208" s="108"/>
    </row>
    <row r="209" spans="2:15" x14ac:dyDescent="0.2">
      <c r="B209" s="77">
        <v>16</v>
      </c>
      <c r="C209" s="103">
        <v>6.56</v>
      </c>
      <c r="D209" s="109"/>
      <c r="E209" s="87"/>
      <c r="F209" s="108"/>
      <c r="G209" s="108"/>
      <c r="H209" s="108"/>
      <c r="I209" s="108"/>
      <c r="K209" s="77">
        <v>16</v>
      </c>
      <c r="L209" s="103">
        <v>27.4</v>
      </c>
      <c r="M209" s="109"/>
      <c r="N209" s="87"/>
      <c r="O209" s="108"/>
    </row>
    <row r="210" spans="2:15" x14ac:dyDescent="0.2">
      <c r="B210" s="77">
        <v>17</v>
      </c>
      <c r="C210" s="103">
        <v>6.64</v>
      </c>
      <c r="D210" s="109"/>
      <c r="E210" s="87"/>
      <c r="F210" s="108"/>
      <c r="G210" s="108"/>
      <c r="H210" s="108"/>
      <c r="I210" s="108"/>
      <c r="K210" s="77">
        <v>17</v>
      </c>
      <c r="L210" s="103">
        <v>28.2</v>
      </c>
      <c r="M210" s="109"/>
      <c r="N210" s="87"/>
      <c r="O210" s="108"/>
    </row>
    <row r="211" spans="2:15" x14ac:dyDescent="0.2">
      <c r="B211" s="77">
        <v>20</v>
      </c>
      <c r="C211" s="103">
        <v>7.46</v>
      </c>
      <c r="D211" s="109"/>
      <c r="E211" s="87"/>
      <c r="F211" s="108"/>
      <c r="G211" s="108"/>
      <c r="H211" s="108"/>
      <c r="I211" s="108"/>
      <c r="K211" s="77">
        <v>20</v>
      </c>
      <c r="L211" s="103">
        <v>26.7</v>
      </c>
      <c r="M211" s="109"/>
      <c r="N211" s="87"/>
      <c r="O211" s="108"/>
    </row>
    <row r="212" spans="2:15" x14ac:dyDescent="0.2">
      <c r="B212" s="77">
        <v>21</v>
      </c>
      <c r="C212" s="103">
        <v>7.41</v>
      </c>
      <c r="D212" s="109"/>
      <c r="E212" s="87"/>
      <c r="F212" s="108"/>
      <c r="G212" s="108"/>
      <c r="H212" s="108"/>
      <c r="I212" s="108"/>
      <c r="K212" s="77">
        <v>21</v>
      </c>
      <c r="L212" s="103">
        <v>27.4</v>
      </c>
      <c r="M212" s="109"/>
      <c r="N212" s="87"/>
      <c r="O212" s="108"/>
    </row>
    <row r="213" spans="2:15" x14ac:dyDescent="0.2">
      <c r="B213" s="77">
        <v>22</v>
      </c>
      <c r="C213" s="103">
        <v>7.51</v>
      </c>
      <c r="D213" s="109"/>
      <c r="E213" s="87"/>
      <c r="F213" s="108"/>
      <c r="G213" s="108"/>
      <c r="H213" s="108"/>
      <c r="I213" s="108"/>
      <c r="K213" s="77">
        <v>22</v>
      </c>
      <c r="L213" s="103">
        <v>27.2</v>
      </c>
      <c r="M213" s="109"/>
      <c r="N213" s="87"/>
      <c r="O213" s="108"/>
    </row>
    <row r="214" spans="2:15" x14ac:dyDescent="0.2">
      <c r="B214" s="77">
        <v>23</v>
      </c>
      <c r="C214" s="103">
        <v>6.93</v>
      </c>
      <c r="D214" s="109"/>
      <c r="E214" s="87"/>
      <c r="F214" s="108"/>
      <c r="G214" s="108"/>
      <c r="H214" s="108"/>
      <c r="I214" s="108"/>
      <c r="K214" s="77">
        <v>23</v>
      </c>
      <c r="L214" s="103">
        <v>25.5</v>
      </c>
      <c r="M214" s="109"/>
      <c r="N214" s="87"/>
      <c r="O214" s="108"/>
    </row>
    <row r="215" spans="2:15" x14ac:dyDescent="0.2">
      <c r="B215" s="77">
        <v>24</v>
      </c>
      <c r="C215" s="103">
        <v>7.69</v>
      </c>
      <c r="D215" s="109"/>
      <c r="E215" s="87"/>
      <c r="F215" s="108"/>
      <c r="G215" s="108"/>
      <c r="H215" s="108"/>
      <c r="I215" s="108"/>
      <c r="K215" s="77">
        <v>24</v>
      </c>
      <c r="L215" s="110">
        <v>26</v>
      </c>
      <c r="M215" s="109"/>
      <c r="N215" s="87"/>
      <c r="O215" s="108"/>
    </row>
    <row r="216" spans="2:15" x14ac:dyDescent="0.2">
      <c r="B216" s="77">
        <v>27</v>
      </c>
      <c r="C216" s="103">
        <v>7.97</v>
      </c>
      <c r="D216" s="109"/>
      <c r="E216" s="87"/>
      <c r="F216" s="108"/>
      <c r="G216" s="108"/>
      <c r="H216" s="108"/>
      <c r="I216" s="108"/>
      <c r="K216" s="77">
        <v>27</v>
      </c>
      <c r="L216" s="110">
        <v>26.9</v>
      </c>
      <c r="M216" s="109"/>
      <c r="N216" s="87"/>
      <c r="O216" s="108"/>
    </row>
    <row r="217" spans="2:15" x14ac:dyDescent="0.2">
      <c r="B217" s="77">
        <v>28</v>
      </c>
      <c r="C217" s="103">
        <v>8.69</v>
      </c>
      <c r="D217" s="109"/>
      <c r="E217" s="87"/>
      <c r="F217" s="108"/>
      <c r="G217" s="108"/>
      <c r="H217" s="108"/>
      <c r="I217" s="108"/>
      <c r="K217" s="77">
        <v>28</v>
      </c>
      <c r="L217" s="110">
        <v>26.6</v>
      </c>
      <c r="M217" s="109"/>
      <c r="N217" s="87"/>
      <c r="O217" s="108"/>
    </row>
    <row r="218" spans="2:15" x14ac:dyDescent="0.2">
      <c r="B218" s="77">
        <v>29</v>
      </c>
      <c r="C218" s="103">
        <v>8.73</v>
      </c>
      <c r="D218" s="109"/>
      <c r="E218" s="87"/>
      <c r="F218" s="108"/>
      <c r="G218" s="108"/>
      <c r="H218" s="108"/>
      <c r="I218" s="108"/>
      <c r="K218" s="77">
        <v>29</v>
      </c>
      <c r="L218" s="110">
        <v>25.9</v>
      </c>
      <c r="M218" s="109"/>
      <c r="N218" s="87"/>
      <c r="O218" s="108"/>
    </row>
    <row r="219" spans="2:15" x14ac:dyDescent="0.2">
      <c r="B219" s="77">
        <v>30</v>
      </c>
      <c r="C219" s="103">
        <v>7.49</v>
      </c>
      <c r="D219" s="109"/>
      <c r="E219" s="87"/>
      <c r="F219" s="108"/>
      <c r="G219" s="108"/>
      <c r="H219" s="108"/>
      <c r="I219" s="108"/>
      <c r="K219" s="77">
        <v>30</v>
      </c>
      <c r="L219" s="110">
        <v>26.1</v>
      </c>
      <c r="M219" s="109"/>
      <c r="N219" s="87"/>
      <c r="O219" s="108"/>
    </row>
    <row r="220" spans="2:15" ht="13.5" thickBot="1" x14ac:dyDescent="0.25">
      <c r="B220" s="141">
        <v>31</v>
      </c>
      <c r="C220" s="142">
        <v>8.1</v>
      </c>
      <c r="D220" s="109"/>
      <c r="E220" s="87"/>
      <c r="F220" s="108"/>
      <c r="G220" s="108"/>
      <c r="H220" s="108"/>
      <c r="I220" s="108"/>
      <c r="K220" s="141">
        <v>31</v>
      </c>
      <c r="L220" s="140">
        <v>26.7</v>
      </c>
      <c r="M220" s="109"/>
      <c r="N220" s="87"/>
      <c r="O220" s="108"/>
    </row>
    <row r="221" spans="2:15" ht="13.5" thickBot="1" x14ac:dyDescent="0.25">
      <c r="B221" s="75" t="s">
        <v>0</v>
      </c>
      <c r="C221" s="107">
        <f>COUNTIF(C199:C220,"&gt;0")</f>
        <v>22</v>
      </c>
      <c r="D221" s="105"/>
      <c r="K221" s="75" t="s">
        <v>0</v>
      </c>
      <c r="L221" s="106">
        <f>COUNTIF(L199:L220,"&gt;0")</f>
        <v>22</v>
      </c>
      <c r="M221" s="105"/>
    </row>
    <row r="222" spans="2:15" x14ac:dyDescent="0.2">
      <c r="B222" s="73" t="s">
        <v>1</v>
      </c>
      <c r="C222" s="104">
        <f>AVERAGE(C199:C220)</f>
        <v>7.9454545454545444</v>
      </c>
      <c r="D222" s="102"/>
      <c r="K222" s="73" t="s">
        <v>1</v>
      </c>
      <c r="L222" s="104">
        <f>AVERAGE(L199:L220)</f>
        <v>26.295454545454547</v>
      </c>
      <c r="M222" s="102"/>
    </row>
    <row r="223" spans="2:15" x14ac:dyDescent="0.2">
      <c r="B223" s="71" t="s">
        <v>2</v>
      </c>
      <c r="C223" s="103">
        <f>STDEV(C199:C220)</f>
        <v>1.207621539866605</v>
      </c>
      <c r="D223" s="102"/>
      <c r="K223" s="71" t="s">
        <v>2</v>
      </c>
      <c r="L223" s="103">
        <f>STDEV(L199:L220)</f>
        <v>1.1030163288206667</v>
      </c>
      <c r="M223" s="102"/>
    </row>
    <row r="224" spans="2:15" ht="13.5" thickBot="1" x14ac:dyDescent="0.25">
      <c r="B224" s="69" t="s">
        <v>3</v>
      </c>
      <c r="C224" s="101">
        <f>CONFIDENCE(0.05,C223,C221)</f>
        <v>0.50462365092821704</v>
      </c>
      <c r="D224" s="99"/>
      <c r="K224" s="69" t="s">
        <v>3</v>
      </c>
      <c r="L224" s="100">
        <f>CONFIDENCE(0.05,L223,L221)</f>
        <v>0.46091271851975002</v>
      </c>
      <c r="M224" s="99"/>
    </row>
    <row r="226" spans="2:15" ht="13.5" thickBot="1" x14ac:dyDescent="0.25">
      <c r="G226" s="97"/>
      <c r="H226" s="97"/>
      <c r="I226" s="97"/>
    </row>
    <row r="227" spans="2:15" ht="13.5" customHeight="1" thickBot="1" x14ac:dyDescent="0.25">
      <c r="B227" s="178"/>
      <c r="C227" s="184" t="s">
        <v>67</v>
      </c>
      <c r="D227" s="119"/>
      <c r="E227" s="95"/>
      <c r="F227" s="121" t="s">
        <v>246</v>
      </c>
      <c r="G227" s="122"/>
      <c r="H227" s="122"/>
      <c r="I227" s="122"/>
      <c r="K227" s="178"/>
      <c r="L227" s="184" t="s">
        <v>67</v>
      </c>
      <c r="M227" s="119"/>
      <c r="N227" s="95"/>
      <c r="O227" s="121" t="s">
        <v>190</v>
      </c>
    </row>
    <row r="228" spans="2:15" ht="13.5" thickBot="1" x14ac:dyDescent="0.25">
      <c r="B228" s="182"/>
      <c r="C228" s="185"/>
      <c r="D228" s="119"/>
      <c r="E228" s="93"/>
      <c r="F228" s="118">
        <v>1</v>
      </c>
      <c r="G228" s="120"/>
      <c r="H228" s="120"/>
      <c r="I228" s="120"/>
      <c r="K228" s="182"/>
      <c r="L228" s="185"/>
      <c r="M228" s="119"/>
      <c r="N228" s="93"/>
      <c r="O228" s="118">
        <v>1</v>
      </c>
    </row>
    <row r="229" spans="2:15" ht="13.5" customHeight="1" thickBot="1" x14ac:dyDescent="0.25">
      <c r="B229" s="117" t="s">
        <v>24</v>
      </c>
      <c r="C229" s="91" t="s">
        <v>172</v>
      </c>
      <c r="D229" s="115"/>
      <c r="E229" s="90" t="s">
        <v>1</v>
      </c>
      <c r="F229" s="113">
        <f>C244</f>
        <v>9.7027272727272713</v>
      </c>
      <c r="G229" s="113"/>
      <c r="H229" s="113"/>
      <c r="I229" s="113"/>
      <c r="K229" s="116" t="s">
        <v>159</v>
      </c>
      <c r="L229" s="91" t="s">
        <v>172</v>
      </c>
      <c r="M229" s="115"/>
      <c r="N229" s="90" t="s">
        <v>1</v>
      </c>
      <c r="O229" s="113">
        <f>L244</f>
        <v>24.190909090909088</v>
      </c>
    </row>
    <row r="230" spans="2:15" x14ac:dyDescent="0.2">
      <c r="B230" s="180" t="s">
        <v>8</v>
      </c>
      <c r="C230" s="199" t="s">
        <v>79</v>
      </c>
      <c r="D230" s="114"/>
      <c r="E230" s="87" t="s">
        <v>9</v>
      </c>
      <c r="F230" s="113">
        <f>C245</f>
        <v>1.4923745569332918</v>
      </c>
      <c r="G230" s="113"/>
      <c r="H230" s="113"/>
      <c r="I230" s="113"/>
      <c r="K230" s="180" t="s">
        <v>8</v>
      </c>
      <c r="L230" s="199" t="s">
        <v>79</v>
      </c>
      <c r="M230" s="114"/>
      <c r="N230" s="87" t="s">
        <v>9</v>
      </c>
      <c r="O230" s="113">
        <f>L245</f>
        <v>0.84077885969444421</v>
      </c>
    </row>
    <row r="231" spans="2:15" ht="13.5" thickBot="1" x14ac:dyDescent="0.25">
      <c r="B231" s="181"/>
      <c r="C231" s="201"/>
      <c r="D231" s="105"/>
      <c r="E231" s="87" t="s">
        <v>3</v>
      </c>
      <c r="F231" s="113">
        <f>C246</f>
        <v>0.88192079837880522</v>
      </c>
      <c r="G231" s="113"/>
      <c r="H231" s="113"/>
      <c r="I231" s="113"/>
      <c r="K231" s="181"/>
      <c r="L231" s="200"/>
      <c r="M231" s="105"/>
      <c r="N231" s="87" t="s">
        <v>3</v>
      </c>
      <c r="O231" s="113">
        <f>L246</f>
        <v>0.49685942430261515</v>
      </c>
    </row>
    <row r="232" spans="2:15" x14ac:dyDescent="0.2">
      <c r="B232" s="77">
        <v>3</v>
      </c>
      <c r="C232" s="103">
        <v>9.8000000000000007</v>
      </c>
      <c r="D232" s="109"/>
      <c r="E232" s="87" t="s">
        <v>10</v>
      </c>
      <c r="F232" s="108">
        <f>MAX(C232:C242)</f>
        <v>12.8</v>
      </c>
      <c r="G232" s="108"/>
      <c r="H232" s="108"/>
      <c r="I232" s="108"/>
      <c r="K232" s="77">
        <v>3</v>
      </c>
      <c r="L232" s="103">
        <v>24.9</v>
      </c>
      <c r="M232" s="109"/>
      <c r="N232" s="87" t="s">
        <v>10</v>
      </c>
      <c r="O232" s="108">
        <f>MAX(L232:L242)</f>
        <v>25.3</v>
      </c>
    </row>
    <row r="233" spans="2:15" x14ac:dyDescent="0.2">
      <c r="B233" s="77">
        <v>4</v>
      </c>
      <c r="C233" s="103">
        <v>9.3000000000000007</v>
      </c>
      <c r="D233" s="109"/>
      <c r="E233" s="87" t="s">
        <v>11</v>
      </c>
      <c r="F233" s="108">
        <f>MIN(C232:C242)</f>
        <v>7.32</v>
      </c>
      <c r="G233" s="108"/>
      <c r="H233" s="108"/>
      <c r="I233" s="108"/>
      <c r="K233" s="77">
        <v>4</v>
      </c>
      <c r="L233" s="103">
        <v>23.1</v>
      </c>
      <c r="M233" s="109"/>
      <c r="N233" s="87" t="s">
        <v>11</v>
      </c>
      <c r="O233" s="108">
        <f>MIN(L232:L242)</f>
        <v>23.1</v>
      </c>
    </row>
    <row r="234" spans="2:15" ht="13.5" thickBot="1" x14ac:dyDescent="0.25">
      <c r="B234" s="77">
        <v>14</v>
      </c>
      <c r="C234" s="103">
        <v>9.23</v>
      </c>
      <c r="D234" s="109"/>
      <c r="E234" s="89" t="s">
        <v>12</v>
      </c>
      <c r="F234" s="111">
        <f>F232-F233</f>
        <v>5.48</v>
      </c>
      <c r="G234" s="108"/>
      <c r="H234" s="108"/>
      <c r="I234" s="108"/>
      <c r="K234" s="77">
        <v>14</v>
      </c>
      <c r="L234" s="103">
        <v>25.3</v>
      </c>
      <c r="M234" s="109"/>
      <c r="N234" s="89" t="s">
        <v>12</v>
      </c>
      <c r="O234" s="111">
        <f>O232-O233</f>
        <v>2.1999999999999993</v>
      </c>
    </row>
    <row r="235" spans="2:15" x14ac:dyDescent="0.2">
      <c r="B235" s="77">
        <v>17</v>
      </c>
      <c r="C235" s="103">
        <v>9.41</v>
      </c>
      <c r="D235" s="109"/>
      <c r="E235" s="87"/>
      <c r="F235" s="108"/>
      <c r="G235" s="108"/>
      <c r="H235" s="108"/>
      <c r="I235" s="108"/>
      <c r="K235" s="77">
        <v>17</v>
      </c>
      <c r="L235" s="103">
        <v>24.3</v>
      </c>
      <c r="M235" s="109"/>
      <c r="N235" s="87"/>
      <c r="O235" s="108"/>
    </row>
    <row r="236" spans="2:15" x14ac:dyDescent="0.2">
      <c r="B236" s="77">
        <v>18</v>
      </c>
      <c r="C236" s="103">
        <v>10.4</v>
      </c>
      <c r="D236" s="109"/>
      <c r="E236" s="87"/>
      <c r="F236" s="108"/>
      <c r="G236" s="108"/>
      <c r="H236" s="108"/>
      <c r="I236" s="108"/>
      <c r="K236" s="77">
        <v>18</v>
      </c>
      <c r="L236" s="103">
        <v>23.8</v>
      </c>
      <c r="M236" s="109"/>
      <c r="N236" s="87"/>
      <c r="O236" s="108"/>
    </row>
    <row r="237" spans="2:15" x14ac:dyDescent="0.2">
      <c r="B237" s="77">
        <v>19</v>
      </c>
      <c r="C237" s="103">
        <v>9.7100000000000009</v>
      </c>
      <c r="D237" s="109"/>
      <c r="E237" s="87"/>
      <c r="F237" s="108"/>
      <c r="G237" s="108"/>
      <c r="H237" s="108"/>
      <c r="I237" s="108"/>
      <c r="K237" s="77">
        <v>19</v>
      </c>
      <c r="L237" s="103">
        <v>23.3</v>
      </c>
      <c r="M237" s="109"/>
      <c r="N237" s="87"/>
      <c r="O237" s="108"/>
    </row>
    <row r="238" spans="2:15" x14ac:dyDescent="0.2">
      <c r="B238" s="77">
        <v>20</v>
      </c>
      <c r="C238" s="103">
        <v>10.26</v>
      </c>
      <c r="D238" s="109"/>
      <c r="E238" s="87"/>
      <c r="F238" s="108"/>
      <c r="G238" s="108"/>
      <c r="H238" s="108"/>
      <c r="I238" s="108"/>
      <c r="K238" s="77">
        <v>20</v>
      </c>
      <c r="L238" s="103">
        <v>23.3</v>
      </c>
      <c r="M238" s="109"/>
      <c r="N238" s="87"/>
      <c r="O238" s="108"/>
    </row>
    <row r="239" spans="2:15" x14ac:dyDescent="0.2">
      <c r="B239" s="77">
        <v>24</v>
      </c>
      <c r="C239" s="103">
        <v>12.8</v>
      </c>
      <c r="D239" s="109"/>
      <c r="E239" s="87"/>
      <c r="F239" s="108"/>
      <c r="G239" s="108"/>
      <c r="H239" s="108"/>
      <c r="I239" s="108"/>
      <c r="K239" s="77">
        <v>24</v>
      </c>
      <c r="L239" s="103">
        <v>25.2</v>
      </c>
      <c r="M239" s="109"/>
      <c r="N239" s="87"/>
      <c r="O239" s="108"/>
    </row>
    <row r="240" spans="2:15" x14ac:dyDescent="0.2">
      <c r="B240" s="77">
        <v>25</v>
      </c>
      <c r="C240" s="103">
        <v>7.62</v>
      </c>
      <c r="D240" s="109"/>
      <c r="E240" s="87"/>
      <c r="F240" s="108"/>
      <c r="G240" s="108"/>
      <c r="H240" s="108"/>
      <c r="I240" s="108"/>
      <c r="K240" s="77">
        <v>25</v>
      </c>
      <c r="L240" s="103">
        <v>24.1</v>
      </c>
      <c r="M240" s="109"/>
      <c r="N240" s="87"/>
      <c r="O240" s="108"/>
    </row>
    <row r="241" spans="2:15" x14ac:dyDescent="0.2">
      <c r="B241" s="77">
        <v>27</v>
      </c>
      <c r="C241" s="103">
        <v>7.32</v>
      </c>
      <c r="D241" s="109"/>
      <c r="E241" s="87"/>
      <c r="F241" s="108"/>
      <c r="G241" s="108"/>
      <c r="H241" s="108"/>
      <c r="I241" s="108"/>
      <c r="K241" s="77">
        <v>27</v>
      </c>
      <c r="L241" s="110">
        <v>23.6</v>
      </c>
      <c r="M241" s="109"/>
      <c r="N241" s="87"/>
      <c r="O241" s="108"/>
    </row>
    <row r="242" spans="2:15" ht="13.5" thickBot="1" x14ac:dyDescent="0.25">
      <c r="B242" s="77">
        <v>28</v>
      </c>
      <c r="C242" s="103">
        <v>10.88</v>
      </c>
      <c r="D242" s="109"/>
      <c r="E242" s="87"/>
      <c r="F242" s="108"/>
      <c r="G242" s="108"/>
      <c r="H242" s="108"/>
      <c r="I242" s="108"/>
      <c r="K242" s="77">
        <v>28</v>
      </c>
      <c r="L242" s="110">
        <v>25.2</v>
      </c>
      <c r="M242" s="109"/>
      <c r="N242" s="87"/>
      <c r="O242" s="108"/>
    </row>
    <row r="243" spans="2:15" ht="13.5" thickBot="1" x14ac:dyDescent="0.25">
      <c r="B243" s="75" t="s">
        <v>0</v>
      </c>
      <c r="C243" s="107">
        <f>COUNTIF(C232:C242,"&gt;0")</f>
        <v>11</v>
      </c>
      <c r="D243" s="105"/>
      <c r="K243" s="75" t="s">
        <v>0</v>
      </c>
      <c r="L243" s="106">
        <f>COUNTIF(L232:L242,"&gt;0")</f>
        <v>11</v>
      </c>
      <c r="M243" s="105"/>
    </row>
    <row r="244" spans="2:15" x14ac:dyDescent="0.2">
      <c r="B244" s="73" t="s">
        <v>1</v>
      </c>
      <c r="C244" s="104">
        <f>AVERAGE(C232:C242)</f>
        <v>9.7027272727272713</v>
      </c>
      <c r="D244" s="102"/>
      <c r="K244" s="73" t="s">
        <v>1</v>
      </c>
      <c r="L244" s="104">
        <f>AVERAGE(L232:L242)</f>
        <v>24.190909090909088</v>
      </c>
      <c r="M244" s="102"/>
    </row>
    <row r="245" spans="2:15" x14ac:dyDescent="0.2">
      <c r="B245" s="71" t="s">
        <v>2</v>
      </c>
      <c r="C245" s="103">
        <f>STDEV(C232:C242)</f>
        <v>1.4923745569332918</v>
      </c>
      <c r="D245" s="102"/>
      <c r="K245" s="71" t="s">
        <v>2</v>
      </c>
      <c r="L245" s="103">
        <f>STDEV(L232:L242)</f>
        <v>0.84077885969444421</v>
      </c>
      <c r="M245" s="102"/>
    </row>
    <row r="246" spans="2:15" ht="13.5" thickBot="1" x14ac:dyDescent="0.25">
      <c r="B246" s="69" t="s">
        <v>3</v>
      </c>
      <c r="C246" s="101">
        <f>CONFIDENCE(0.05,C245,C243)</f>
        <v>0.88192079837880522</v>
      </c>
      <c r="D246" s="99"/>
      <c r="K246" s="69" t="s">
        <v>3</v>
      </c>
      <c r="L246" s="100">
        <f>CONFIDENCE(0.05,L245,L243)</f>
        <v>0.49685942430261515</v>
      </c>
      <c r="M246" s="99"/>
    </row>
  </sheetData>
  <mergeCells count="80">
    <mergeCell ref="B197:B198"/>
    <mergeCell ref="C197:C198"/>
    <mergeCell ref="K197:K198"/>
    <mergeCell ref="L197:L198"/>
    <mergeCell ref="B194:B195"/>
    <mergeCell ref="C194:C195"/>
    <mergeCell ref="K194:K195"/>
    <mergeCell ref="L194:L195"/>
    <mergeCell ref="B78:B79"/>
    <mergeCell ref="C78:C79"/>
    <mergeCell ref="K78:K79"/>
    <mergeCell ref="L78:L79"/>
    <mergeCell ref="B75:B76"/>
    <mergeCell ref="C75:C76"/>
    <mergeCell ref="K75:K76"/>
    <mergeCell ref="L75:L76"/>
    <mergeCell ref="B40:B41"/>
    <mergeCell ref="C40:C41"/>
    <mergeCell ref="K40:K41"/>
    <mergeCell ref="L40:L41"/>
    <mergeCell ref="B37:B38"/>
    <mergeCell ref="C37:C38"/>
    <mergeCell ref="K37:K38"/>
    <mergeCell ref="L37:L38"/>
    <mergeCell ref="B23:B24"/>
    <mergeCell ref="C23:C24"/>
    <mergeCell ref="K23:K24"/>
    <mergeCell ref="L23:L24"/>
    <mergeCell ref="B20:B21"/>
    <mergeCell ref="C20:C21"/>
    <mergeCell ref="K20:K21"/>
    <mergeCell ref="L20:L21"/>
    <mergeCell ref="B2:B3"/>
    <mergeCell ref="C2:C3"/>
    <mergeCell ref="K2:K3"/>
    <mergeCell ref="L2:L3"/>
    <mergeCell ref="B5:B6"/>
    <mergeCell ref="C5:C6"/>
    <mergeCell ref="K5:K6"/>
    <mergeCell ref="L5:L6"/>
    <mergeCell ref="B59:B60"/>
    <mergeCell ref="C59:C60"/>
    <mergeCell ref="K59:K60"/>
    <mergeCell ref="L59:L60"/>
    <mergeCell ref="B56:B57"/>
    <mergeCell ref="C56:C57"/>
    <mergeCell ref="K56:K57"/>
    <mergeCell ref="L56:L57"/>
    <mergeCell ref="B103:B104"/>
    <mergeCell ref="C103:C104"/>
    <mergeCell ref="K103:K104"/>
    <mergeCell ref="L103:L104"/>
    <mergeCell ref="B100:B101"/>
    <mergeCell ref="C100:C101"/>
    <mergeCell ref="K100:K101"/>
    <mergeCell ref="L100:L101"/>
    <mergeCell ref="B134:B135"/>
    <mergeCell ref="C134:C135"/>
    <mergeCell ref="K134:K135"/>
    <mergeCell ref="L134:L135"/>
    <mergeCell ref="B131:B132"/>
    <mergeCell ref="C131:C132"/>
    <mergeCell ref="K131:K132"/>
    <mergeCell ref="L131:L132"/>
    <mergeCell ref="B165:B166"/>
    <mergeCell ref="C165:C166"/>
    <mergeCell ref="K165:K166"/>
    <mergeCell ref="L165:L166"/>
    <mergeCell ref="B162:B163"/>
    <mergeCell ref="C162:C163"/>
    <mergeCell ref="K162:K163"/>
    <mergeCell ref="L162:L163"/>
    <mergeCell ref="B227:B228"/>
    <mergeCell ref="C227:C228"/>
    <mergeCell ref="K227:K228"/>
    <mergeCell ref="L227:L228"/>
    <mergeCell ref="B230:B231"/>
    <mergeCell ref="C230:C231"/>
    <mergeCell ref="K230:K231"/>
    <mergeCell ref="L230:L23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opLeftCell="A31" zoomScale="90" zoomScaleNormal="90" workbookViewId="0">
      <selection activeCell="G54" sqref="G54"/>
    </sheetView>
  </sheetViews>
  <sheetFormatPr defaultRowHeight="12.75" x14ac:dyDescent="0.2"/>
  <cols>
    <col min="2" max="2" width="10.7109375" customWidth="1"/>
    <col min="3" max="3" width="9.7109375" customWidth="1"/>
    <col min="4" max="4" width="11.5703125" bestFit="1" customWidth="1"/>
    <col min="6" max="6" width="17.5703125" bestFit="1" customWidth="1"/>
    <col min="7" max="7" width="16.42578125" customWidth="1"/>
    <col min="11" max="11" width="10.5703125" customWidth="1"/>
    <col min="12" max="12" width="10" customWidth="1"/>
    <col min="13" max="13" width="11.5703125" bestFit="1" customWidth="1"/>
    <col min="15" max="15" width="24.85546875" bestFit="1" customWidth="1"/>
    <col min="16" max="16" width="23.85546875" bestFit="1" customWidth="1"/>
  </cols>
  <sheetData>
    <row r="1" spans="2:15" ht="13.5" thickBot="1" x14ac:dyDescent="0.25"/>
    <row r="2" spans="2:15" ht="13.5" customHeight="1" thickBot="1" x14ac:dyDescent="0.25">
      <c r="B2" s="151"/>
      <c r="C2" s="152"/>
      <c r="E2" s="8"/>
      <c r="F2" s="44" t="s">
        <v>36</v>
      </c>
      <c r="K2" s="151"/>
      <c r="L2" s="152"/>
      <c r="N2" s="8"/>
      <c r="O2" s="44" t="s">
        <v>35</v>
      </c>
    </row>
    <row r="3" spans="2:15" ht="13.5" thickBot="1" x14ac:dyDescent="0.25">
      <c r="B3" s="153"/>
      <c r="C3" s="154"/>
      <c r="E3" s="9"/>
      <c r="F3" s="10" t="s">
        <v>5</v>
      </c>
      <c r="K3" s="153"/>
      <c r="L3" s="154"/>
      <c r="N3" s="9"/>
      <c r="O3" s="10" t="s">
        <v>5</v>
      </c>
    </row>
    <row r="4" spans="2:15" ht="13.5" customHeight="1" thickBot="1" x14ac:dyDescent="0.25">
      <c r="B4" s="151" t="s">
        <v>13</v>
      </c>
      <c r="C4" s="155"/>
      <c r="E4" s="11" t="s">
        <v>1</v>
      </c>
      <c r="F4" s="12">
        <f>C16</f>
        <v>-116.4</v>
      </c>
      <c r="K4" s="156" t="s">
        <v>17</v>
      </c>
      <c r="L4" s="157"/>
      <c r="N4" s="11" t="s">
        <v>1</v>
      </c>
      <c r="O4" s="12">
        <f>L16</f>
        <v>22.887499999999999</v>
      </c>
    </row>
    <row r="5" spans="2:15" x14ac:dyDescent="0.2">
      <c r="B5" s="158" t="s">
        <v>8</v>
      </c>
      <c r="C5" s="48" t="s">
        <v>4</v>
      </c>
      <c r="E5" s="13" t="s">
        <v>9</v>
      </c>
      <c r="F5" s="12">
        <f>C17</f>
        <v>29.048530820975145</v>
      </c>
      <c r="K5" s="158" t="s">
        <v>8</v>
      </c>
      <c r="L5" s="48" t="s">
        <v>4</v>
      </c>
      <c r="N5" s="13" t="s">
        <v>9</v>
      </c>
      <c r="O5" s="12">
        <f t="shared" ref="O5:O6" si="0">L17</f>
        <v>0.81317279836452949</v>
      </c>
    </row>
    <row r="6" spans="2:15" x14ac:dyDescent="0.2">
      <c r="B6" s="159"/>
      <c r="C6" s="29" t="s">
        <v>5</v>
      </c>
      <c r="E6" s="13" t="s">
        <v>3</v>
      </c>
      <c r="F6" s="12" t="e">
        <f>C18</f>
        <v>#NUM!</v>
      </c>
      <c r="K6" s="159"/>
      <c r="L6" s="29" t="s">
        <v>5</v>
      </c>
      <c r="N6" s="13" t="s">
        <v>3</v>
      </c>
      <c r="O6" s="12">
        <f t="shared" si="0"/>
        <v>0.56348964555526526</v>
      </c>
    </row>
    <row r="7" spans="2:15" x14ac:dyDescent="0.2">
      <c r="B7" s="20">
        <v>6</v>
      </c>
      <c r="C7" s="36">
        <v>-165.3</v>
      </c>
      <c r="E7" s="13" t="s">
        <v>10</v>
      </c>
      <c r="F7" s="14">
        <f>MAX(C7:C14)</f>
        <v>-93.6</v>
      </c>
      <c r="K7" s="20">
        <v>6</v>
      </c>
      <c r="L7" s="36">
        <v>23.9</v>
      </c>
      <c r="N7" s="13" t="s">
        <v>10</v>
      </c>
      <c r="O7" s="14">
        <f>MAX(L7:L14)</f>
        <v>23.9</v>
      </c>
    </row>
    <row r="8" spans="2:15" x14ac:dyDescent="0.2">
      <c r="B8" s="20">
        <v>8</v>
      </c>
      <c r="C8" s="36">
        <v>-159.30000000000001</v>
      </c>
      <c r="E8" s="13" t="s">
        <v>11</v>
      </c>
      <c r="F8" s="14">
        <f>MIN(C7:C14)</f>
        <v>-165.3</v>
      </c>
      <c r="K8" s="20">
        <v>8</v>
      </c>
      <c r="L8" s="36">
        <v>22.7</v>
      </c>
      <c r="N8" s="13" t="s">
        <v>11</v>
      </c>
      <c r="O8" s="14">
        <f>MIN(L7:L14)</f>
        <v>21.3</v>
      </c>
    </row>
    <row r="9" spans="2:15" ht="13.5" thickBot="1" x14ac:dyDescent="0.25">
      <c r="B9" s="20">
        <v>15</v>
      </c>
      <c r="C9" s="36">
        <v>-101.5</v>
      </c>
      <c r="E9" s="15" t="s">
        <v>12</v>
      </c>
      <c r="F9" s="16">
        <f>F7-F8</f>
        <v>71.700000000000017</v>
      </c>
      <c r="K9" s="20">
        <v>15</v>
      </c>
      <c r="L9" s="36">
        <v>23.6</v>
      </c>
      <c r="N9" s="15" t="s">
        <v>12</v>
      </c>
      <c r="O9" s="16">
        <f>O7-O8</f>
        <v>2.5999999999999979</v>
      </c>
    </row>
    <row r="10" spans="2:15" x14ac:dyDescent="0.2">
      <c r="B10" s="20">
        <v>16</v>
      </c>
      <c r="C10" s="36">
        <v>-94.1</v>
      </c>
      <c r="K10" s="20">
        <v>16</v>
      </c>
      <c r="L10" s="36">
        <v>23</v>
      </c>
    </row>
    <row r="11" spans="2:15" x14ac:dyDescent="0.2">
      <c r="B11" s="20">
        <v>20</v>
      </c>
      <c r="C11" s="36">
        <v>-93.6</v>
      </c>
      <c r="K11" s="20">
        <v>20</v>
      </c>
      <c r="L11" s="36">
        <v>21.3</v>
      </c>
    </row>
    <row r="12" spans="2:15" x14ac:dyDescent="0.2">
      <c r="B12" s="20">
        <v>23</v>
      </c>
      <c r="C12" s="36">
        <v>-113.8</v>
      </c>
      <c r="K12" s="20">
        <v>23</v>
      </c>
      <c r="L12" s="36">
        <v>22.3</v>
      </c>
    </row>
    <row r="13" spans="2:15" x14ac:dyDescent="0.2">
      <c r="B13" s="20">
        <v>27</v>
      </c>
      <c r="C13" s="36">
        <v>-100.6</v>
      </c>
      <c r="K13" s="20">
        <v>27</v>
      </c>
      <c r="L13" s="36">
        <v>23</v>
      </c>
    </row>
    <row r="14" spans="2:15" ht="13.5" thickBot="1" x14ac:dyDescent="0.25">
      <c r="B14" s="20">
        <v>28</v>
      </c>
      <c r="C14" s="36">
        <v>-103</v>
      </c>
      <c r="K14" s="20">
        <v>28</v>
      </c>
      <c r="L14" s="36">
        <v>23.3</v>
      </c>
    </row>
    <row r="15" spans="2:15" ht="13.5" thickBot="1" x14ac:dyDescent="0.25">
      <c r="B15" s="22" t="s">
        <v>0</v>
      </c>
      <c r="C15" s="33">
        <f>COUNTIF(C7:C14,"&gt;0")</f>
        <v>0</v>
      </c>
      <c r="K15" s="22" t="s">
        <v>0</v>
      </c>
      <c r="L15" s="31">
        <f>COUNTIF(L7:L14,"&gt;0")</f>
        <v>8</v>
      </c>
    </row>
    <row r="16" spans="2:15" x14ac:dyDescent="0.2">
      <c r="B16" s="17" t="s">
        <v>1</v>
      </c>
      <c r="C16" s="5">
        <f>AVERAGE(C7:C14)</f>
        <v>-116.4</v>
      </c>
      <c r="K16" s="17" t="s">
        <v>1</v>
      </c>
      <c r="L16" s="5">
        <f>AVERAGE(L7:L14)</f>
        <v>22.887499999999999</v>
      </c>
    </row>
    <row r="17" spans="2:15" x14ac:dyDescent="0.2">
      <c r="B17" s="4" t="s">
        <v>2</v>
      </c>
      <c r="C17" s="1">
        <f>STDEV(C7:C14)</f>
        <v>29.048530820975145</v>
      </c>
      <c r="K17" s="4" t="s">
        <v>2</v>
      </c>
      <c r="L17" s="1">
        <f>STDEV(L7:L14)</f>
        <v>0.81317279836452949</v>
      </c>
    </row>
    <row r="18" spans="2:15" ht="13.5" thickBot="1" x14ac:dyDescent="0.25">
      <c r="B18" s="18" t="s">
        <v>3</v>
      </c>
      <c r="C18" s="19" t="e">
        <f>CONFIDENCE(0.05,C17,C15)</f>
        <v>#NUM!</v>
      </c>
      <c r="K18" s="18" t="s">
        <v>3</v>
      </c>
      <c r="L18" s="19">
        <f>CONFIDENCE(0.05,L17,L15)</f>
        <v>0.56348964555526526</v>
      </c>
    </row>
    <row r="22" spans="2:15" ht="13.5" thickBot="1" x14ac:dyDescent="0.25"/>
    <row r="23" spans="2:15" ht="13.5" customHeight="1" thickBot="1" x14ac:dyDescent="0.25">
      <c r="B23" s="151"/>
      <c r="C23" s="152"/>
      <c r="E23" s="8"/>
      <c r="F23" s="44" t="s">
        <v>29</v>
      </c>
    </row>
    <row r="24" spans="2:15" ht="13.5" customHeight="1" thickBot="1" x14ac:dyDescent="0.25">
      <c r="B24" s="153"/>
      <c r="C24" s="154"/>
      <c r="E24" s="9"/>
      <c r="F24" s="10" t="s">
        <v>5</v>
      </c>
      <c r="K24" s="151"/>
      <c r="L24" s="152"/>
      <c r="N24" s="8"/>
      <c r="O24" s="44" t="s">
        <v>28</v>
      </c>
    </row>
    <row r="25" spans="2:15" ht="13.5" customHeight="1" thickBot="1" x14ac:dyDescent="0.25">
      <c r="B25" s="151" t="s">
        <v>13</v>
      </c>
      <c r="C25" s="155"/>
      <c r="E25" s="11" t="s">
        <v>1</v>
      </c>
      <c r="F25" s="12">
        <f>C33</f>
        <v>-126.075</v>
      </c>
      <c r="K25" s="153"/>
      <c r="L25" s="154"/>
      <c r="N25" s="9"/>
      <c r="O25" s="10" t="s">
        <v>5</v>
      </c>
    </row>
    <row r="26" spans="2:15" ht="13.5" customHeight="1" thickBot="1" x14ac:dyDescent="0.25">
      <c r="B26" s="158" t="s">
        <v>8</v>
      </c>
      <c r="C26" s="48" t="s">
        <v>4</v>
      </c>
      <c r="E26" s="13" t="s">
        <v>9</v>
      </c>
      <c r="F26" s="12">
        <f>C34</f>
        <v>5.0440559076996774</v>
      </c>
      <c r="K26" s="156" t="s">
        <v>17</v>
      </c>
      <c r="L26" s="157"/>
      <c r="N26" s="11" t="s">
        <v>1</v>
      </c>
      <c r="O26" s="12">
        <f>L34</f>
        <v>19</v>
      </c>
    </row>
    <row r="27" spans="2:15" x14ac:dyDescent="0.2">
      <c r="B27" s="159"/>
      <c r="C27" s="29" t="s">
        <v>5</v>
      </c>
      <c r="E27" s="13" t="s">
        <v>3</v>
      </c>
      <c r="F27" s="12" t="e">
        <f>C35</f>
        <v>#NUM!</v>
      </c>
      <c r="K27" s="158" t="s">
        <v>8</v>
      </c>
      <c r="L27" s="48" t="s">
        <v>4</v>
      </c>
      <c r="N27" s="13" t="s">
        <v>9</v>
      </c>
      <c r="O27" s="12">
        <f t="shared" ref="O27:O28" si="1">L35</f>
        <v>0.69282032302755048</v>
      </c>
    </row>
    <row r="28" spans="2:15" x14ac:dyDescent="0.2">
      <c r="B28" s="20">
        <v>11</v>
      </c>
      <c r="C28" s="36">
        <v>-119.3</v>
      </c>
      <c r="E28" s="13" t="s">
        <v>10</v>
      </c>
      <c r="F28" s="14">
        <f>MAX(C28:C31)</f>
        <v>-119.3</v>
      </c>
      <c r="K28" s="159"/>
      <c r="L28" s="29" t="s">
        <v>5</v>
      </c>
      <c r="N28" s="13" t="s">
        <v>3</v>
      </c>
      <c r="O28" s="12">
        <f t="shared" si="1"/>
        <v>0.960182335271061</v>
      </c>
    </row>
    <row r="29" spans="2:15" x14ac:dyDescent="0.2">
      <c r="B29" s="20">
        <v>13</v>
      </c>
      <c r="C29" s="36">
        <v>-131.1</v>
      </c>
      <c r="E29" s="13" t="s">
        <v>11</v>
      </c>
      <c r="F29" s="14">
        <f>MIN(C29:C31)</f>
        <v>-131.1</v>
      </c>
      <c r="K29" s="20">
        <v>11</v>
      </c>
      <c r="L29" s="36">
        <v>19.399999999999999</v>
      </c>
      <c r="N29" s="13" t="s">
        <v>10</v>
      </c>
      <c r="O29" s="14">
        <f>MAX(L29:L32)</f>
        <v>19.399999999999999</v>
      </c>
    </row>
    <row r="30" spans="2:15" ht="13.5" thickBot="1" x14ac:dyDescent="0.25">
      <c r="B30" s="20">
        <v>17</v>
      </c>
      <c r="C30" s="36">
        <v>-125.6</v>
      </c>
      <c r="E30" s="15" t="s">
        <v>12</v>
      </c>
      <c r="F30" s="16">
        <f>F28-F29</f>
        <v>11.799999999999997</v>
      </c>
      <c r="K30" s="20">
        <v>13</v>
      </c>
      <c r="L30" s="36">
        <v>19.399999999999999</v>
      </c>
      <c r="N30" s="13" t="s">
        <v>11</v>
      </c>
      <c r="O30" s="14">
        <f>MIN(L30:L32)</f>
        <v>18.2</v>
      </c>
    </row>
    <row r="31" spans="2:15" ht="13.5" thickBot="1" x14ac:dyDescent="0.25">
      <c r="B31" s="20">
        <v>26</v>
      </c>
      <c r="C31" s="36">
        <v>-128.30000000000001</v>
      </c>
      <c r="K31" s="20">
        <v>17</v>
      </c>
      <c r="L31" s="36">
        <v>18.2</v>
      </c>
      <c r="N31" s="15" t="s">
        <v>12</v>
      </c>
      <c r="O31" s="16">
        <f>O29-O30</f>
        <v>1.1999999999999993</v>
      </c>
    </row>
    <row r="32" spans="2:15" ht="13.5" thickBot="1" x14ac:dyDescent="0.25">
      <c r="B32" s="22" t="s">
        <v>0</v>
      </c>
      <c r="C32" s="33">
        <f>COUNTIF(C29:C31,"&gt;0")</f>
        <v>0</v>
      </c>
      <c r="K32" s="20">
        <v>31</v>
      </c>
      <c r="L32" s="36"/>
    </row>
    <row r="33" spans="2:15" ht="13.5" thickBot="1" x14ac:dyDescent="0.25">
      <c r="B33" s="17" t="s">
        <v>1</v>
      </c>
      <c r="C33" s="5">
        <f>AVERAGE(C28:C31)</f>
        <v>-126.075</v>
      </c>
      <c r="K33" s="22" t="s">
        <v>0</v>
      </c>
      <c r="L33" s="31">
        <f>COUNTIF(L30:L32,"&gt;0")</f>
        <v>2</v>
      </c>
    </row>
    <row r="34" spans="2:15" x14ac:dyDescent="0.2">
      <c r="B34" s="4" t="s">
        <v>2</v>
      </c>
      <c r="C34" s="1">
        <f>STDEV(C28:C31)</f>
        <v>5.0440559076996774</v>
      </c>
      <c r="K34" s="17" t="s">
        <v>1</v>
      </c>
      <c r="L34" s="5">
        <f>AVERAGE(L29:L32)</f>
        <v>19</v>
      </c>
    </row>
    <row r="35" spans="2:15" ht="13.5" thickBot="1" x14ac:dyDescent="0.25">
      <c r="B35" s="18" t="s">
        <v>3</v>
      </c>
      <c r="C35" s="19" t="e">
        <f>CONFIDENCE(0.05,C34,C32)</f>
        <v>#NUM!</v>
      </c>
      <c r="K35" s="4" t="s">
        <v>2</v>
      </c>
      <c r="L35" s="1">
        <f>STDEV(L29:L32)</f>
        <v>0.69282032302755048</v>
      </c>
    </row>
    <row r="36" spans="2:15" ht="13.5" thickBot="1" x14ac:dyDescent="0.25">
      <c r="K36" s="18" t="s">
        <v>3</v>
      </c>
      <c r="L36" s="19">
        <f>CONFIDENCE(0.05,L35,L33)</f>
        <v>0.960182335271061</v>
      </c>
    </row>
    <row r="38" spans="2:15" ht="13.5" thickBot="1" x14ac:dyDescent="0.25"/>
    <row r="39" spans="2:15" ht="13.5" thickBot="1" x14ac:dyDescent="0.25">
      <c r="B39" s="51"/>
      <c r="C39" s="52"/>
      <c r="E39" s="8"/>
      <c r="F39" s="44" t="s">
        <v>45</v>
      </c>
      <c r="K39" s="51"/>
      <c r="L39" s="52"/>
      <c r="N39" s="8"/>
      <c r="O39" s="44" t="s">
        <v>44</v>
      </c>
    </row>
    <row r="40" spans="2:15" ht="13.5" thickBot="1" x14ac:dyDescent="0.25">
      <c r="B40" s="53"/>
      <c r="C40" s="54"/>
      <c r="E40" s="9"/>
      <c r="F40" s="10" t="s">
        <v>5</v>
      </c>
      <c r="K40" s="53"/>
      <c r="L40" s="54"/>
      <c r="N40" s="9"/>
      <c r="O40" s="10" t="s">
        <v>5</v>
      </c>
    </row>
    <row r="41" spans="2:15" ht="34.5" thickBot="1" x14ac:dyDescent="0.25">
      <c r="B41" s="51" t="s">
        <v>13</v>
      </c>
      <c r="C41" s="59"/>
      <c r="E41" s="11" t="s">
        <v>1</v>
      </c>
      <c r="F41" s="12">
        <f>C46</f>
        <v>-162.6</v>
      </c>
      <c r="K41" s="55" t="s">
        <v>17</v>
      </c>
      <c r="L41" s="56"/>
      <c r="N41" s="11" t="s">
        <v>1</v>
      </c>
      <c r="O41" s="12">
        <f>L46</f>
        <v>16.899999999999999</v>
      </c>
    </row>
    <row r="42" spans="2:15" ht="42" customHeight="1" x14ac:dyDescent="0.2">
      <c r="B42" s="57" t="s">
        <v>8</v>
      </c>
      <c r="C42" s="48" t="s">
        <v>4</v>
      </c>
      <c r="E42" s="13" t="s">
        <v>9</v>
      </c>
      <c r="F42" s="12" t="e">
        <f>C47</f>
        <v>#DIV/0!</v>
      </c>
      <c r="K42" s="57" t="s">
        <v>8</v>
      </c>
      <c r="L42" s="48" t="s">
        <v>4</v>
      </c>
      <c r="N42" s="13" t="s">
        <v>9</v>
      </c>
      <c r="O42" s="12" t="e">
        <f t="shared" ref="O42:O43" si="2">L47</f>
        <v>#DIV/0!</v>
      </c>
    </row>
    <row r="43" spans="2:15" x14ac:dyDescent="0.2">
      <c r="B43" s="58"/>
      <c r="C43" s="29" t="s">
        <v>5</v>
      </c>
      <c r="E43" s="13" t="s">
        <v>3</v>
      </c>
      <c r="F43" s="12" t="e">
        <f>C48</f>
        <v>#DIV/0!</v>
      </c>
      <c r="K43" s="58"/>
      <c r="L43" s="29" t="s">
        <v>5</v>
      </c>
      <c r="N43" s="13" t="s">
        <v>3</v>
      </c>
      <c r="O43" s="12" t="e">
        <f t="shared" si="2"/>
        <v>#DIV/0!</v>
      </c>
    </row>
    <row r="44" spans="2:15" ht="13.5" thickBot="1" x14ac:dyDescent="0.25">
      <c r="B44" s="20">
        <v>8</v>
      </c>
      <c r="C44" s="36">
        <v>-162.6</v>
      </c>
      <c r="E44" s="13" t="s">
        <v>10</v>
      </c>
      <c r="F44" s="14">
        <f>MAX(C44:C44)</f>
        <v>-162.6</v>
      </c>
      <c r="K44" s="20">
        <v>8</v>
      </c>
      <c r="L44" s="36">
        <v>16.899999999999999</v>
      </c>
      <c r="N44" s="13" t="s">
        <v>10</v>
      </c>
      <c r="O44" s="14">
        <f>MAX(L44:L44)</f>
        <v>16.899999999999999</v>
      </c>
    </row>
    <row r="45" spans="2:15" ht="13.5" thickBot="1" x14ac:dyDescent="0.25">
      <c r="B45" s="22" t="s">
        <v>0</v>
      </c>
      <c r="C45" s="33" t="e">
        <f>COUNTIF(#REF!,"&gt;0")</f>
        <v>#REF!</v>
      </c>
      <c r="K45" s="22" t="s">
        <v>0</v>
      </c>
      <c r="L45" s="31" t="e">
        <f>COUNTIF(#REF!,"&gt;0")</f>
        <v>#REF!</v>
      </c>
    </row>
    <row r="46" spans="2:15" x14ac:dyDescent="0.2">
      <c r="B46" s="17" t="s">
        <v>1</v>
      </c>
      <c r="C46" s="5">
        <f>AVERAGE(C44:C44)</f>
        <v>-162.6</v>
      </c>
      <c r="K46" s="17" t="s">
        <v>1</v>
      </c>
      <c r="L46" s="5">
        <f>AVERAGE(L44:L44)</f>
        <v>16.899999999999999</v>
      </c>
    </row>
    <row r="47" spans="2:15" x14ac:dyDescent="0.2">
      <c r="B47" s="4" t="s">
        <v>2</v>
      </c>
      <c r="C47" s="1" t="e">
        <f>STDEV(C44:C44)</f>
        <v>#DIV/0!</v>
      </c>
      <c r="K47" s="4" t="s">
        <v>2</v>
      </c>
      <c r="L47" s="1" t="e">
        <f>STDEV(L44:L44)</f>
        <v>#DIV/0!</v>
      </c>
    </row>
    <row r="48" spans="2:15" ht="13.5" thickBot="1" x14ac:dyDescent="0.25">
      <c r="B48" s="18" t="s">
        <v>3</v>
      </c>
      <c r="C48" s="19" t="e">
        <f>CONFIDENCE(0.05,C47,C45)</f>
        <v>#DIV/0!</v>
      </c>
      <c r="K48" s="18" t="s">
        <v>3</v>
      </c>
      <c r="L48" s="19" t="e">
        <f>CONFIDENCE(0.05,L47,L45)</f>
        <v>#DIV/0!</v>
      </c>
    </row>
  </sheetData>
  <mergeCells count="12">
    <mergeCell ref="B4:C4"/>
    <mergeCell ref="K4:L4"/>
    <mergeCell ref="B5:B6"/>
    <mergeCell ref="K5:K6"/>
    <mergeCell ref="B2:C3"/>
    <mergeCell ref="K2:L3"/>
    <mergeCell ref="B26:B27"/>
    <mergeCell ref="K24:L25"/>
    <mergeCell ref="K26:L26"/>
    <mergeCell ref="K27:K28"/>
    <mergeCell ref="B23:C24"/>
    <mergeCell ref="B25:C25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topLeftCell="A25" zoomScale="90" zoomScaleNormal="90" workbookViewId="0">
      <selection activeCell="H42" sqref="H42"/>
    </sheetView>
  </sheetViews>
  <sheetFormatPr defaultRowHeight="12.75" x14ac:dyDescent="0.2"/>
  <cols>
    <col min="2" max="2" width="10.7109375" customWidth="1"/>
    <col min="3" max="3" width="9.7109375" customWidth="1"/>
    <col min="4" max="4" width="2.7109375" customWidth="1"/>
    <col min="6" max="6" width="26" bestFit="1" customWidth="1"/>
    <col min="11" max="11" width="12.28515625" customWidth="1"/>
    <col min="12" max="12" width="10.7109375" customWidth="1"/>
    <col min="13" max="13" width="2.7109375" customWidth="1"/>
    <col min="15" max="15" width="25.85546875" bestFit="1" customWidth="1"/>
  </cols>
  <sheetData>
    <row r="1" spans="2:15" ht="13.5" customHeight="1" thickBot="1" x14ac:dyDescent="0.25">
      <c r="B1" s="151"/>
      <c r="C1" s="152"/>
      <c r="E1" s="8"/>
      <c r="F1" s="44" t="s">
        <v>37</v>
      </c>
      <c r="K1" s="151"/>
      <c r="L1" s="152"/>
      <c r="N1" s="8"/>
      <c r="O1" s="44" t="s">
        <v>38</v>
      </c>
    </row>
    <row r="2" spans="2:15" ht="13.5" thickBot="1" x14ac:dyDescent="0.25">
      <c r="B2" s="153"/>
      <c r="C2" s="154"/>
      <c r="E2" s="9"/>
      <c r="F2" s="10" t="s">
        <v>5</v>
      </c>
      <c r="K2" s="153"/>
      <c r="L2" s="154"/>
      <c r="N2" s="9"/>
      <c r="O2" s="10" t="s">
        <v>5</v>
      </c>
    </row>
    <row r="3" spans="2:15" ht="13.5" customHeight="1" thickBot="1" x14ac:dyDescent="0.25">
      <c r="B3" s="151" t="s">
        <v>14</v>
      </c>
      <c r="C3" s="155"/>
      <c r="E3" s="11" t="s">
        <v>1</v>
      </c>
      <c r="F3" s="12">
        <f>C15</f>
        <v>104.38000000000001</v>
      </c>
      <c r="K3" s="156" t="s">
        <v>18</v>
      </c>
      <c r="L3" s="157"/>
      <c r="N3" s="11" t="s">
        <v>1</v>
      </c>
      <c r="O3" s="12">
        <f>L15</f>
        <v>22.737500000000001</v>
      </c>
    </row>
    <row r="4" spans="2:15" x14ac:dyDescent="0.2">
      <c r="B4" s="158" t="s">
        <v>8</v>
      </c>
      <c r="C4" s="48" t="s">
        <v>4</v>
      </c>
      <c r="E4" s="13" t="s">
        <v>9</v>
      </c>
      <c r="F4" s="12">
        <f>C16</f>
        <v>273.39584822848246</v>
      </c>
      <c r="K4" s="158" t="s">
        <v>8</v>
      </c>
      <c r="L4" s="48" t="s">
        <v>4</v>
      </c>
      <c r="N4" s="13" t="s">
        <v>9</v>
      </c>
      <c r="O4" s="12">
        <f t="shared" ref="O4:O5" si="0">L16</f>
        <v>0.7463003991117021</v>
      </c>
    </row>
    <row r="5" spans="2:15" x14ac:dyDescent="0.2">
      <c r="B5" s="159"/>
      <c r="C5" s="29" t="s">
        <v>5</v>
      </c>
      <c r="E5" s="13" t="s">
        <v>3</v>
      </c>
      <c r="F5" s="12">
        <f>C17</f>
        <v>189.45017581058889</v>
      </c>
      <c r="K5" s="159"/>
      <c r="L5" s="29" t="s">
        <v>5</v>
      </c>
      <c r="N5" s="13" t="s">
        <v>3</v>
      </c>
      <c r="O5" s="12">
        <f t="shared" si="0"/>
        <v>0.51715028862129919</v>
      </c>
    </row>
    <row r="6" spans="2:15" x14ac:dyDescent="0.2">
      <c r="B6" s="20">
        <v>6</v>
      </c>
      <c r="C6" s="36">
        <v>781</v>
      </c>
      <c r="E6" s="13" t="s">
        <v>10</v>
      </c>
      <c r="F6" s="14">
        <f>MAX(C6:C13)</f>
        <v>781</v>
      </c>
      <c r="K6" s="20">
        <v>6</v>
      </c>
      <c r="L6" s="36">
        <v>23.7</v>
      </c>
      <c r="N6" s="13" t="s">
        <v>10</v>
      </c>
      <c r="O6" s="14">
        <f>MAX(L6:L13)</f>
        <v>23.7</v>
      </c>
    </row>
    <row r="7" spans="2:15" x14ac:dyDescent="0.2">
      <c r="B7" s="20">
        <v>9</v>
      </c>
      <c r="C7" s="36">
        <v>7.9</v>
      </c>
      <c r="E7" s="13" t="s">
        <v>11</v>
      </c>
      <c r="F7" s="14">
        <f>MIN(C6:C13)</f>
        <v>7.4</v>
      </c>
      <c r="K7" s="20">
        <v>9</v>
      </c>
      <c r="L7" s="36">
        <v>22.5</v>
      </c>
      <c r="N7" s="13" t="s">
        <v>11</v>
      </c>
      <c r="O7" s="14">
        <f>MIN(L6:L13)</f>
        <v>21.4</v>
      </c>
    </row>
    <row r="8" spans="2:15" ht="13.5" thickBot="1" x14ac:dyDescent="0.25">
      <c r="B8" s="20">
        <v>15</v>
      </c>
      <c r="C8" s="36">
        <v>7.98</v>
      </c>
      <c r="E8" s="15" t="s">
        <v>12</v>
      </c>
      <c r="F8" s="16">
        <f>F6-F7</f>
        <v>773.6</v>
      </c>
      <c r="K8" s="20">
        <v>15</v>
      </c>
      <c r="L8" s="36">
        <v>23.5</v>
      </c>
      <c r="N8" s="15" t="s">
        <v>12</v>
      </c>
      <c r="O8" s="16">
        <f>O6-O7</f>
        <v>2.3000000000000007</v>
      </c>
    </row>
    <row r="9" spans="2:15" x14ac:dyDescent="0.2">
      <c r="B9" s="20">
        <v>16</v>
      </c>
      <c r="C9" s="36">
        <v>7.94</v>
      </c>
      <c r="E9" s="13"/>
      <c r="F9" s="14"/>
      <c r="K9" s="20">
        <v>16</v>
      </c>
      <c r="L9" s="36">
        <v>22.8</v>
      </c>
      <c r="N9" s="13"/>
      <c r="O9" s="14"/>
    </row>
    <row r="10" spans="2:15" x14ac:dyDescent="0.2">
      <c r="B10" s="20">
        <v>20</v>
      </c>
      <c r="C10" s="39">
        <v>7.4</v>
      </c>
      <c r="K10" s="20">
        <v>20</v>
      </c>
      <c r="L10" s="39">
        <v>21.4</v>
      </c>
    </row>
    <row r="11" spans="2:15" x14ac:dyDescent="0.2">
      <c r="B11" s="20">
        <v>23</v>
      </c>
      <c r="C11" s="36">
        <v>7.48</v>
      </c>
      <c r="K11" s="20">
        <v>23</v>
      </c>
      <c r="L11" s="36">
        <v>22.1</v>
      </c>
    </row>
    <row r="12" spans="2:15" x14ac:dyDescent="0.2">
      <c r="B12" s="20">
        <v>27</v>
      </c>
      <c r="C12" s="36">
        <v>7.64</v>
      </c>
      <c r="K12" s="20">
        <v>27</v>
      </c>
      <c r="L12" s="36">
        <v>22.8</v>
      </c>
    </row>
    <row r="13" spans="2:15" ht="13.5" thickBot="1" x14ac:dyDescent="0.25">
      <c r="B13" s="20">
        <v>28</v>
      </c>
      <c r="C13" s="36">
        <v>7.7</v>
      </c>
      <c r="K13" s="20">
        <v>28</v>
      </c>
      <c r="L13" s="36">
        <v>23.1</v>
      </c>
    </row>
    <row r="14" spans="2:15" ht="13.5" thickBot="1" x14ac:dyDescent="0.25">
      <c r="B14" s="22" t="s">
        <v>0</v>
      </c>
      <c r="C14" s="31">
        <f>COUNTIF(C6:C13,"&gt;0")</f>
        <v>8</v>
      </c>
      <c r="K14" s="22" t="s">
        <v>0</v>
      </c>
      <c r="L14" s="31">
        <f>COUNTIF(L6:L13,"&gt;0")</f>
        <v>8</v>
      </c>
    </row>
    <row r="15" spans="2:15" x14ac:dyDescent="0.2">
      <c r="B15" s="17" t="s">
        <v>1</v>
      </c>
      <c r="C15" s="5">
        <f>AVERAGE(C6:C13)</f>
        <v>104.38000000000001</v>
      </c>
      <c r="K15" s="17" t="s">
        <v>1</v>
      </c>
      <c r="L15" s="5">
        <f>AVERAGE(L6:L13)</f>
        <v>22.737500000000001</v>
      </c>
    </row>
    <row r="16" spans="2:15" x14ac:dyDescent="0.2">
      <c r="B16" s="4" t="s">
        <v>2</v>
      </c>
      <c r="C16" s="1">
        <f>STDEV(C6:C13)</f>
        <v>273.39584822848246</v>
      </c>
      <c r="K16" s="4" t="s">
        <v>2</v>
      </c>
      <c r="L16" s="1">
        <f>STDEV(L6:L13)</f>
        <v>0.7463003991117021</v>
      </c>
    </row>
    <row r="17" spans="2:15" ht="13.5" thickBot="1" x14ac:dyDescent="0.25">
      <c r="B17" s="18" t="s">
        <v>3</v>
      </c>
      <c r="C17" s="19">
        <f>CONFIDENCE(0.05,C16,C14)</f>
        <v>189.45017581058889</v>
      </c>
      <c r="K17" s="18" t="s">
        <v>3</v>
      </c>
      <c r="L17" s="19">
        <f>CONFIDENCE(0.05,L16,L14)</f>
        <v>0.51715028862129919</v>
      </c>
    </row>
    <row r="21" spans="2:15" ht="13.5" thickBot="1" x14ac:dyDescent="0.25"/>
    <row r="22" spans="2:15" ht="13.5" thickBot="1" x14ac:dyDescent="0.25">
      <c r="B22" s="40"/>
      <c r="C22" s="41"/>
      <c r="E22" s="8"/>
      <c r="F22" s="44"/>
      <c r="K22" s="40"/>
      <c r="L22" s="41"/>
      <c r="N22" s="8"/>
      <c r="O22" s="44"/>
    </row>
    <row r="23" spans="2:15" ht="13.5" thickBot="1" x14ac:dyDescent="0.25">
      <c r="B23" s="42"/>
      <c r="C23" s="43"/>
      <c r="E23" s="9"/>
      <c r="F23" s="10" t="s">
        <v>6</v>
      </c>
      <c r="K23" s="42"/>
      <c r="L23" s="43"/>
      <c r="N23" s="9"/>
      <c r="O23" s="10" t="s">
        <v>6</v>
      </c>
    </row>
    <row r="24" spans="2:15" ht="13.5" customHeight="1" thickBot="1" x14ac:dyDescent="0.25">
      <c r="B24" s="40" t="s">
        <v>14</v>
      </c>
      <c r="C24" s="45"/>
      <c r="E24" s="11" t="s">
        <v>1</v>
      </c>
      <c r="F24" s="12">
        <f>C32</f>
        <v>7.6650000000000009</v>
      </c>
      <c r="K24" s="50" t="s">
        <v>18</v>
      </c>
      <c r="L24" s="45"/>
      <c r="N24" s="11" t="s">
        <v>1</v>
      </c>
      <c r="O24" s="12">
        <f t="shared" ref="O24:O26" si="1">L32</f>
        <v>17.95</v>
      </c>
    </row>
    <row r="25" spans="2:15" x14ac:dyDescent="0.2">
      <c r="B25" s="46" t="s">
        <v>8</v>
      </c>
      <c r="C25" s="49"/>
      <c r="E25" s="13" t="s">
        <v>9</v>
      </c>
      <c r="F25" s="12">
        <f>C33</f>
        <v>1.290994448735778E-2</v>
      </c>
      <c r="K25" s="46" t="s">
        <v>8</v>
      </c>
      <c r="L25" s="49"/>
      <c r="N25" s="13" t="s">
        <v>9</v>
      </c>
      <c r="O25" s="12">
        <f t="shared" si="1"/>
        <v>1.7916472867168911</v>
      </c>
    </row>
    <row r="26" spans="2:15" x14ac:dyDescent="0.2">
      <c r="B26" s="47"/>
      <c r="C26" s="3" t="s">
        <v>6</v>
      </c>
      <c r="E26" s="13" t="s">
        <v>3</v>
      </c>
      <c r="F26" s="12">
        <f>C34</f>
        <v>1.4608709009609377E-2</v>
      </c>
      <c r="K26" s="47"/>
      <c r="L26" s="3" t="s">
        <v>6</v>
      </c>
      <c r="N26" s="13" t="s">
        <v>3</v>
      </c>
      <c r="O26" s="12">
        <f t="shared" si="1"/>
        <v>2.0274025101451145</v>
      </c>
    </row>
    <row r="27" spans="2:15" x14ac:dyDescent="0.2">
      <c r="B27" s="20">
        <v>11</v>
      </c>
      <c r="C27" s="38">
        <v>7.66</v>
      </c>
      <c r="E27" s="13" t="s">
        <v>10</v>
      </c>
      <c r="F27" s="14">
        <f>MAX(C28:C30)</f>
        <v>7.68</v>
      </c>
      <c r="K27" s="20">
        <v>11</v>
      </c>
      <c r="L27" s="38">
        <v>19.2</v>
      </c>
      <c r="N27" s="13" t="s">
        <v>10</v>
      </c>
      <c r="O27" s="14">
        <f>MAX(L28:L30)</f>
        <v>19.2</v>
      </c>
    </row>
    <row r="28" spans="2:15" x14ac:dyDescent="0.2">
      <c r="B28" s="20">
        <v>13</v>
      </c>
      <c r="C28" s="38">
        <v>7.65</v>
      </c>
      <c r="E28" s="13" t="s">
        <v>11</v>
      </c>
      <c r="F28" s="14">
        <f>MIN(C28:C30)</f>
        <v>7.65</v>
      </c>
      <c r="K28" s="20">
        <v>13</v>
      </c>
      <c r="L28" s="38">
        <v>19.2</v>
      </c>
      <c r="N28" s="13" t="s">
        <v>11</v>
      </c>
      <c r="O28" s="14">
        <f>MIN(L28:L30)</f>
        <v>15.4</v>
      </c>
    </row>
    <row r="29" spans="2:15" ht="13.5" thickBot="1" x14ac:dyDescent="0.25">
      <c r="B29" s="20">
        <v>17</v>
      </c>
      <c r="C29" s="38">
        <v>7.68</v>
      </c>
      <c r="E29" s="15" t="s">
        <v>12</v>
      </c>
      <c r="F29" s="16">
        <f>F27-F28</f>
        <v>2.9999999999999361E-2</v>
      </c>
      <c r="K29" s="20">
        <v>17</v>
      </c>
      <c r="L29" s="38">
        <v>18</v>
      </c>
      <c r="N29" s="15" t="s">
        <v>12</v>
      </c>
      <c r="O29" s="16">
        <f>O27-O28</f>
        <v>3.7999999999999989</v>
      </c>
    </row>
    <row r="30" spans="2:15" ht="13.5" thickBot="1" x14ac:dyDescent="0.25">
      <c r="B30" s="20">
        <v>26</v>
      </c>
      <c r="C30" s="38">
        <v>7.67</v>
      </c>
      <c r="K30" s="20">
        <v>26</v>
      </c>
      <c r="L30" s="38">
        <v>15.4</v>
      </c>
    </row>
    <row r="31" spans="2:15" ht="13.5" thickBot="1" x14ac:dyDescent="0.25">
      <c r="B31" s="22" t="s">
        <v>0</v>
      </c>
      <c r="C31" s="32">
        <f>COUNTIF(C28:C30,"&gt;0")</f>
        <v>3</v>
      </c>
      <c r="K31" s="22" t="s">
        <v>0</v>
      </c>
      <c r="L31" s="32">
        <f>COUNTIF(L28:L30,"&gt;0")</f>
        <v>3</v>
      </c>
    </row>
    <row r="32" spans="2:15" x14ac:dyDescent="0.2">
      <c r="B32" s="17" t="s">
        <v>1</v>
      </c>
      <c r="C32" s="6">
        <f>AVERAGE(C27:C30)</f>
        <v>7.6650000000000009</v>
      </c>
      <c r="K32" s="17" t="s">
        <v>1</v>
      </c>
      <c r="L32" s="6">
        <f>AVERAGE(L27:L30)</f>
        <v>17.95</v>
      </c>
    </row>
    <row r="33" spans="2:15" x14ac:dyDescent="0.2">
      <c r="B33" s="4" t="s">
        <v>2</v>
      </c>
      <c r="C33" s="2">
        <f>STDEV(C27:C30)</f>
        <v>1.290994448735778E-2</v>
      </c>
      <c r="K33" s="4" t="s">
        <v>2</v>
      </c>
      <c r="L33" s="2">
        <f>STDEV(L27:L30)</f>
        <v>1.7916472867168911</v>
      </c>
    </row>
    <row r="34" spans="2:15" ht="13.5" thickBot="1" x14ac:dyDescent="0.25">
      <c r="B34" s="18" t="s">
        <v>3</v>
      </c>
      <c r="C34" s="30">
        <f>CONFIDENCE(0.05,C33,C31)</f>
        <v>1.4608709009609377E-2</v>
      </c>
      <c r="K34" s="18" t="s">
        <v>3</v>
      </c>
      <c r="L34" s="30">
        <f>CONFIDENCE(0.05,L33,L31)</f>
        <v>2.0274025101451145</v>
      </c>
    </row>
    <row r="35" spans="2:15" ht="13.5" thickBot="1" x14ac:dyDescent="0.25"/>
    <row r="36" spans="2:15" ht="13.5" thickBot="1" x14ac:dyDescent="0.25">
      <c r="B36" s="60"/>
      <c r="C36" s="64"/>
      <c r="E36" s="8"/>
      <c r="F36" s="44"/>
      <c r="K36" s="60"/>
      <c r="L36" s="64"/>
      <c r="N36" s="8"/>
      <c r="O36" s="44"/>
    </row>
    <row r="37" spans="2:15" ht="13.5" thickBot="1" x14ac:dyDescent="0.25">
      <c r="B37" s="65"/>
      <c r="C37" s="66"/>
      <c r="E37" s="9"/>
      <c r="F37" s="10" t="s">
        <v>46</v>
      </c>
      <c r="K37" s="65"/>
      <c r="L37" s="66"/>
      <c r="N37" s="9"/>
      <c r="O37" s="10" t="s">
        <v>46</v>
      </c>
    </row>
    <row r="38" spans="2:15" ht="34.5" thickBot="1" x14ac:dyDescent="0.25">
      <c r="B38" s="60" t="s">
        <v>14</v>
      </c>
      <c r="C38" s="45" t="s">
        <v>47</v>
      </c>
      <c r="E38" s="11" t="s">
        <v>1</v>
      </c>
      <c r="F38" s="12">
        <f>C43</f>
        <v>7.6</v>
      </c>
      <c r="K38" s="61" t="s">
        <v>18</v>
      </c>
      <c r="L38" s="45" t="s">
        <v>47</v>
      </c>
      <c r="N38" s="11" t="s">
        <v>1</v>
      </c>
      <c r="O38" s="12">
        <f t="shared" ref="O38:O40" si="2">L43</f>
        <v>16.5</v>
      </c>
    </row>
    <row r="39" spans="2:15" x14ac:dyDescent="0.2">
      <c r="B39" s="62" t="s">
        <v>8</v>
      </c>
      <c r="C39" s="49"/>
      <c r="E39" s="13" t="s">
        <v>9</v>
      </c>
      <c r="F39" s="12" t="e">
        <f>C44</f>
        <v>#DIV/0!</v>
      </c>
      <c r="K39" s="62" t="s">
        <v>8</v>
      </c>
      <c r="L39" s="49"/>
      <c r="N39" s="13" t="s">
        <v>9</v>
      </c>
      <c r="O39" s="12" t="e">
        <f t="shared" si="2"/>
        <v>#DIV/0!</v>
      </c>
    </row>
    <row r="40" spans="2:15" x14ac:dyDescent="0.2">
      <c r="B40" s="63"/>
      <c r="C40" s="3" t="s">
        <v>6</v>
      </c>
      <c r="E40" s="13" t="s">
        <v>3</v>
      </c>
      <c r="F40" s="12" t="e">
        <f>C45</f>
        <v>#DIV/0!</v>
      </c>
      <c r="K40" s="63"/>
      <c r="L40" s="3" t="s">
        <v>6</v>
      </c>
      <c r="N40" s="13" t="s">
        <v>3</v>
      </c>
      <c r="O40" s="12" t="e">
        <f t="shared" si="2"/>
        <v>#DIV/0!</v>
      </c>
    </row>
    <row r="41" spans="2:15" ht="13.5" thickBot="1" x14ac:dyDescent="0.25">
      <c r="B41" s="20">
        <v>8</v>
      </c>
      <c r="C41" s="38">
        <v>7.6</v>
      </c>
      <c r="E41" s="13" t="s">
        <v>10</v>
      </c>
      <c r="F41" s="14" t="e">
        <f>MAX(#REF!)</f>
        <v>#REF!</v>
      </c>
      <c r="K41" s="20">
        <v>8</v>
      </c>
      <c r="L41" s="38">
        <v>16.5</v>
      </c>
      <c r="N41" s="13" t="s">
        <v>10</v>
      </c>
      <c r="O41" s="14" t="e">
        <f>MAX(#REF!)</f>
        <v>#REF!</v>
      </c>
    </row>
    <row r="42" spans="2:15" ht="13.5" thickBot="1" x14ac:dyDescent="0.25">
      <c r="B42" s="22" t="s">
        <v>0</v>
      </c>
      <c r="C42" s="32">
        <f>COUNTIF(C39:C41,"&gt;0")</f>
        <v>1</v>
      </c>
      <c r="K42" s="22" t="s">
        <v>0</v>
      </c>
      <c r="L42" s="32">
        <f>COUNTIF(L39:L41,"&gt;0")</f>
        <v>1</v>
      </c>
    </row>
    <row r="43" spans="2:15" x14ac:dyDescent="0.2">
      <c r="B43" s="17" t="s">
        <v>1</v>
      </c>
      <c r="C43" s="6">
        <f>AVERAGE(C41:C41)</f>
        <v>7.6</v>
      </c>
      <c r="K43" s="17" t="s">
        <v>1</v>
      </c>
      <c r="L43" s="6">
        <f>AVERAGE(L41:L41)</f>
        <v>16.5</v>
      </c>
    </row>
    <row r="44" spans="2:15" x14ac:dyDescent="0.2">
      <c r="B44" s="4" t="s">
        <v>2</v>
      </c>
      <c r="C44" s="2" t="e">
        <f>STDEV(C41:C41)</f>
        <v>#DIV/0!</v>
      </c>
      <c r="K44" s="4" t="s">
        <v>2</v>
      </c>
      <c r="L44" s="2" t="e">
        <f>STDEV(L41:L41)</f>
        <v>#DIV/0!</v>
      </c>
    </row>
    <row r="45" spans="2:15" ht="13.5" thickBot="1" x14ac:dyDescent="0.25">
      <c r="B45" s="18" t="s">
        <v>3</v>
      </c>
      <c r="C45" s="30" t="e">
        <f>CONFIDENCE(0.05,C44,C42)</f>
        <v>#DIV/0!</v>
      </c>
      <c r="K45" s="18" t="s">
        <v>3</v>
      </c>
      <c r="L45" s="30" t="e">
        <f>CONFIDENCE(0.05,L44,L42)</f>
        <v>#DIV/0!</v>
      </c>
    </row>
  </sheetData>
  <mergeCells count="6">
    <mergeCell ref="B3:C3"/>
    <mergeCell ref="K3:L3"/>
    <mergeCell ref="B4:B5"/>
    <mergeCell ref="K4:K5"/>
    <mergeCell ref="B1:C2"/>
    <mergeCell ref="K1:L2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topLeftCell="A22" zoomScale="90" zoomScaleNormal="90" workbookViewId="0">
      <selection activeCell="L42" sqref="L42"/>
    </sheetView>
  </sheetViews>
  <sheetFormatPr defaultRowHeight="12.75" x14ac:dyDescent="0.2"/>
  <cols>
    <col min="2" max="2" width="10.7109375" customWidth="1"/>
    <col min="3" max="3" width="11.5703125" bestFit="1" customWidth="1"/>
    <col min="4" max="4" width="2.7109375" customWidth="1"/>
    <col min="6" max="6" width="23.28515625" bestFit="1" customWidth="1"/>
    <col min="12" max="12" width="11.5703125" bestFit="1" customWidth="1"/>
    <col min="13" max="13" width="3" customWidth="1"/>
    <col min="15" max="15" width="25.42578125" bestFit="1" customWidth="1"/>
  </cols>
  <sheetData>
    <row r="1" spans="2:15" ht="13.5" customHeight="1" thickBot="1" x14ac:dyDescent="0.25">
      <c r="B1" s="151"/>
      <c r="C1" s="152"/>
      <c r="E1" s="8"/>
      <c r="F1" s="44" t="s">
        <v>39</v>
      </c>
      <c r="K1" s="151"/>
      <c r="L1" s="152"/>
      <c r="N1" s="8"/>
      <c r="O1" s="44" t="s">
        <v>35</v>
      </c>
    </row>
    <row r="2" spans="2:15" ht="13.5" thickBot="1" x14ac:dyDescent="0.25">
      <c r="B2" s="153"/>
      <c r="C2" s="154"/>
      <c r="E2" s="9"/>
      <c r="F2" s="10"/>
      <c r="K2" s="153"/>
      <c r="L2" s="154"/>
      <c r="N2" s="9"/>
      <c r="O2" s="10" t="s">
        <v>5</v>
      </c>
    </row>
    <row r="3" spans="2:15" ht="13.5" customHeight="1" thickBot="1" x14ac:dyDescent="0.25">
      <c r="B3" s="151" t="s">
        <v>15</v>
      </c>
      <c r="C3" s="155"/>
      <c r="E3" s="11" t="s">
        <v>1</v>
      </c>
      <c r="F3" s="12">
        <f>C15</f>
        <v>4.2750000000000004</v>
      </c>
      <c r="K3" s="156" t="s">
        <v>19</v>
      </c>
      <c r="L3" s="157"/>
      <c r="N3" s="11" t="s">
        <v>1</v>
      </c>
      <c r="O3" s="12">
        <f>L15</f>
        <v>22.712500000000002</v>
      </c>
    </row>
    <row r="4" spans="2:15" x14ac:dyDescent="0.2">
      <c r="B4" s="158" t="s">
        <v>8</v>
      </c>
      <c r="C4" s="48" t="s">
        <v>4</v>
      </c>
      <c r="E4" s="13" t="s">
        <v>9</v>
      </c>
      <c r="F4" s="12">
        <f>C16</f>
        <v>0.12817398889233142</v>
      </c>
      <c r="K4" s="158" t="s">
        <v>8</v>
      </c>
      <c r="L4" s="48" t="s">
        <v>4</v>
      </c>
      <c r="N4" s="13" t="s">
        <v>9</v>
      </c>
      <c r="O4" s="12">
        <f t="shared" ref="O4:O5" si="0">L16</f>
        <v>0.75297030865385794</v>
      </c>
    </row>
    <row r="5" spans="2:15" x14ac:dyDescent="0.2">
      <c r="B5" s="159"/>
      <c r="C5" s="29" t="s">
        <v>5</v>
      </c>
      <c r="E5" s="13" t="s">
        <v>3</v>
      </c>
      <c r="F5" s="12">
        <f>C17</f>
        <v>8.8818410694017594E-2</v>
      </c>
      <c r="K5" s="159"/>
      <c r="L5" s="29" t="s">
        <v>5</v>
      </c>
      <c r="N5" s="13" t="s">
        <v>3</v>
      </c>
      <c r="O5" s="12">
        <f t="shared" si="0"/>
        <v>0.52177221519256933</v>
      </c>
    </row>
    <row r="6" spans="2:15" x14ac:dyDescent="0.2">
      <c r="B6" s="20">
        <v>6</v>
      </c>
      <c r="C6" s="36">
        <v>4.3</v>
      </c>
      <c r="E6" s="13" t="s">
        <v>10</v>
      </c>
      <c r="F6" s="14">
        <f>MAX(C6:C13)</f>
        <v>4.4000000000000004</v>
      </c>
      <c r="K6" s="20">
        <v>6</v>
      </c>
      <c r="L6" s="36">
        <v>23.7</v>
      </c>
      <c r="N6" s="13" t="s">
        <v>10</v>
      </c>
      <c r="O6" s="14">
        <f>MAX(L6:L13)</f>
        <v>23.7</v>
      </c>
    </row>
    <row r="7" spans="2:15" x14ac:dyDescent="0.2">
      <c r="B7" s="20">
        <v>8</v>
      </c>
      <c r="C7" s="36">
        <v>4.4000000000000004</v>
      </c>
      <c r="E7" s="13" t="s">
        <v>11</v>
      </c>
      <c r="F7" s="14">
        <f>MIN(C6:C13)</f>
        <v>4.0999999999999996</v>
      </c>
      <c r="K7" s="20">
        <v>8</v>
      </c>
      <c r="L7" s="36">
        <v>22.5</v>
      </c>
      <c r="N7" s="13" t="s">
        <v>11</v>
      </c>
      <c r="O7" s="14">
        <f>MIN(L6:L13)</f>
        <v>21.4</v>
      </c>
    </row>
    <row r="8" spans="2:15" ht="13.5" thickBot="1" x14ac:dyDescent="0.25">
      <c r="B8" s="20">
        <v>15</v>
      </c>
      <c r="C8" s="36">
        <v>4.4000000000000004</v>
      </c>
      <c r="E8" s="15" t="s">
        <v>12</v>
      </c>
      <c r="F8" s="16">
        <f>F6-F7</f>
        <v>0.30000000000000071</v>
      </c>
      <c r="K8" s="20">
        <v>15</v>
      </c>
      <c r="L8" s="36">
        <v>23.5</v>
      </c>
      <c r="N8" s="15" t="s">
        <v>12</v>
      </c>
      <c r="O8" s="16">
        <f>O6-O7</f>
        <v>2.3000000000000007</v>
      </c>
    </row>
    <row r="9" spans="2:15" x14ac:dyDescent="0.2">
      <c r="B9" s="20">
        <v>16</v>
      </c>
      <c r="C9" s="36">
        <v>4.4000000000000004</v>
      </c>
      <c r="K9" s="20">
        <v>16</v>
      </c>
      <c r="L9" s="36">
        <v>22.8</v>
      </c>
    </row>
    <row r="10" spans="2:15" x14ac:dyDescent="0.2">
      <c r="B10" s="20">
        <v>20</v>
      </c>
      <c r="C10" s="39">
        <v>4.0999999999999996</v>
      </c>
      <c r="K10" s="20">
        <v>20</v>
      </c>
      <c r="L10" s="39">
        <v>21.4</v>
      </c>
    </row>
    <row r="11" spans="2:15" x14ac:dyDescent="0.2">
      <c r="B11" s="20">
        <v>23</v>
      </c>
      <c r="C11" s="36">
        <v>4.0999999999999996</v>
      </c>
      <c r="K11" s="20">
        <v>23</v>
      </c>
      <c r="L11" s="36">
        <v>22</v>
      </c>
    </row>
    <row r="12" spans="2:15" x14ac:dyDescent="0.2">
      <c r="B12" s="20">
        <v>27</v>
      </c>
      <c r="C12" s="36">
        <v>4.3</v>
      </c>
      <c r="K12" s="20">
        <v>27</v>
      </c>
      <c r="L12" s="36">
        <v>22.8</v>
      </c>
    </row>
    <row r="13" spans="2:15" ht="13.5" thickBot="1" x14ac:dyDescent="0.25">
      <c r="B13" s="20">
        <v>28</v>
      </c>
      <c r="C13" s="36">
        <v>4.2</v>
      </c>
      <c r="K13" s="20">
        <v>28</v>
      </c>
      <c r="L13" s="36">
        <v>23</v>
      </c>
    </row>
    <row r="14" spans="2:15" ht="13.5" thickBot="1" x14ac:dyDescent="0.25">
      <c r="B14" s="22" t="s">
        <v>0</v>
      </c>
      <c r="C14" s="31">
        <f>COUNTIF(C6:C13,"&gt;0")</f>
        <v>8</v>
      </c>
      <c r="K14" s="22" t="s">
        <v>0</v>
      </c>
      <c r="L14" s="31">
        <f>COUNTIF(L6:L13,"&gt;0")</f>
        <v>8</v>
      </c>
    </row>
    <row r="15" spans="2:15" x14ac:dyDescent="0.2">
      <c r="B15" s="17" t="s">
        <v>1</v>
      </c>
      <c r="C15" s="5">
        <f>AVERAGE(C6:C13)</f>
        <v>4.2750000000000004</v>
      </c>
      <c r="K15" s="17" t="s">
        <v>1</v>
      </c>
      <c r="L15" s="5">
        <f>AVERAGE(L6:L13)</f>
        <v>22.712500000000002</v>
      </c>
    </row>
    <row r="16" spans="2:15" x14ac:dyDescent="0.2">
      <c r="B16" s="4" t="s">
        <v>2</v>
      </c>
      <c r="C16" s="1">
        <f>STDEV(C6:C13)</f>
        <v>0.12817398889233142</v>
      </c>
      <c r="K16" s="4" t="s">
        <v>2</v>
      </c>
      <c r="L16" s="1">
        <f>STDEV(L6:L13)</f>
        <v>0.75297030865385794</v>
      </c>
    </row>
    <row r="17" spans="2:15" ht="13.5" thickBot="1" x14ac:dyDescent="0.25">
      <c r="B17" s="18" t="s">
        <v>3</v>
      </c>
      <c r="C17" s="19">
        <f>CONFIDENCE(0.05,C16,C14)</f>
        <v>8.8818410694017594E-2</v>
      </c>
      <c r="K17" s="18" t="s">
        <v>3</v>
      </c>
      <c r="L17" s="19">
        <f>CONFIDENCE(0.05,L16,L14)</f>
        <v>0.52177221519256933</v>
      </c>
    </row>
    <row r="20" spans="2:15" ht="13.5" thickBot="1" x14ac:dyDescent="0.25"/>
    <row r="21" spans="2:15" ht="13.5" customHeight="1" thickBot="1" x14ac:dyDescent="0.25">
      <c r="B21" s="151"/>
      <c r="C21" s="152"/>
      <c r="E21" s="8"/>
      <c r="F21" s="44" t="s">
        <v>30</v>
      </c>
      <c r="K21" s="151"/>
      <c r="L21" s="152"/>
      <c r="N21" s="8"/>
      <c r="O21" s="44" t="s">
        <v>28</v>
      </c>
    </row>
    <row r="22" spans="2:15" ht="13.5" thickBot="1" x14ac:dyDescent="0.25">
      <c r="B22" s="153"/>
      <c r="C22" s="154"/>
      <c r="E22" s="9"/>
      <c r="F22" s="10" t="s">
        <v>5</v>
      </c>
      <c r="K22" s="153"/>
      <c r="L22" s="154"/>
      <c r="N22" s="9"/>
      <c r="O22" s="10" t="s">
        <v>5</v>
      </c>
    </row>
    <row r="23" spans="2:15" ht="13.5" customHeight="1" thickBot="1" x14ac:dyDescent="0.25">
      <c r="B23" s="151" t="s">
        <v>15</v>
      </c>
      <c r="C23" s="155"/>
      <c r="E23" s="11" t="s">
        <v>1</v>
      </c>
      <c r="F23" s="12">
        <f>C31</f>
        <v>13.65</v>
      </c>
      <c r="K23" s="156" t="s">
        <v>19</v>
      </c>
      <c r="L23" s="157"/>
      <c r="N23" s="11" t="s">
        <v>1</v>
      </c>
      <c r="O23" s="12">
        <f>L31</f>
        <v>17.95</v>
      </c>
    </row>
    <row r="24" spans="2:15" x14ac:dyDescent="0.2">
      <c r="B24" s="158" t="s">
        <v>8</v>
      </c>
      <c r="C24" s="48" t="s">
        <v>4</v>
      </c>
      <c r="E24" s="13" t="s">
        <v>9</v>
      </c>
      <c r="F24" s="12">
        <f>C32</f>
        <v>18.900000000000002</v>
      </c>
      <c r="K24" s="158" t="s">
        <v>8</v>
      </c>
      <c r="L24" s="48" t="s">
        <v>4</v>
      </c>
      <c r="N24" s="13" t="s">
        <v>9</v>
      </c>
      <c r="O24" s="12">
        <f t="shared" ref="O24:O25" si="1">L32</f>
        <v>1.7916472867168911</v>
      </c>
    </row>
    <row r="25" spans="2:15" x14ac:dyDescent="0.2">
      <c r="B25" s="159"/>
      <c r="C25" s="29" t="s">
        <v>5</v>
      </c>
      <c r="E25" s="13" t="s">
        <v>3</v>
      </c>
      <c r="F25" s="12">
        <f>C33</f>
        <v>21.386970374039642</v>
      </c>
      <c r="K25" s="159"/>
      <c r="L25" s="29" t="s">
        <v>5</v>
      </c>
      <c r="N25" s="13" t="s">
        <v>3</v>
      </c>
      <c r="O25" s="12">
        <f t="shared" si="1"/>
        <v>2.0274025101451145</v>
      </c>
    </row>
    <row r="26" spans="2:15" x14ac:dyDescent="0.2">
      <c r="B26" s="20">
        <v>11</v>
      </c>
      <c r="C26" s="36">
        <v>4.2</v>
      </c>
      <c r="E26" s="13" t="s">
        <v>10</v>
      </c>
      <c r="F26" s="14">
        <f>MAX(C26:C29)</f>
        <v>42</v>
      </c>
      <c r="K26" s="20">
        <v>11</v>
      </c>
      <c r="L26" s="36">
        <v>19.2</v>
      </c>
      <c r="N26" s="13" t="s">
        <v>10</v>
      </c>
      <c r="O26" s="14">
        <f>MAX(L26:L29)</f>
        <v>19.2</v>
      </c>
    </row>
    <row r="27" spans="2:15" x14ac:dyDescent="0.2">
      <c r="B27" s="20">
        <v>13</v>
      </c>
      <c r="C27" s="36">
        <v>4.2</v>
      </c>
      <c r="E27" s="13" t="s">
        <v>11</v>
      </c>
      <c r="F27" s="14">
        <f>MIN(C27:C29)</f>
        <v>4.2</v>
      </c>
      <c r="K27" s="20">
        <v>13</v>
      </c>
      <c r="L27" s="36">
        <v>19.2</v>
      </c>
      <c r="N27" s="13" t="s">
        <v>11</v>
      </c>
      <c r="O27" s="14">
        <f>MIN(L27:L29)</f>
        <v>15.4</v>
      </c>
    </row>
    <row r="28" spans="2:15" ht="13.5" thickBot="1" x14ac:dyDescent="0.25">
      <c r="B28" s="20">
        <v>17</v>
      </c>
      <c r="C28" s="36">
        <v>4.2</v>
      </c>
      <c r="E28" s="15" t="s">
        <v>12</v>
      </c>
      <c r="F28" s="16">
        <f>F26-F27</f>
        <v>37.799999999999997</v>
      </c>
      <c r="K28" s="20">
        <v>17</v>
      </c>
      <c r="L28" s="36">
        <v>18</v>
      </c>
      <c r="N28" s="15" t="s">
        <v>12</v>
      </c>
      <c r="O28" s="16">
        <f>O26-O27</f>
        <v>3.7999999999999989</v>
      </c>
    </row>
    <row r="29" spans="2:15" ht="13.5" thickBot="1" x14ac:dyDescent="0.25">
      <c r="B29" s="20">
        <v>26</v>
      </c>
      <c r="C29" s="36">
        <v>42</v>
      </c>
      <c r="K29" s="20">
        <v>26</v>
      </c>
      <c r="L29" s="36">
        <v>15.4</v>
      </c>
    </row>
    <row r="30" spans="2:15" ht="13.5" thickBot="1" x14ac:dyDescent="0.25">
      <c r="B30" s="22" t="s">
        <v>0</v>
      </c>
      <c r="C30" s="31">
        <f>COUNTIF(C27:C29,"&gt;0")</f>
        <v>3</v>
      </c>
      <c r="K30" s="22" t="s">
        <v>0</v>
      </c>
      <c r="L30" s="31">
        <f>COUNTIF(L27:L29,"&gt;0")</f>
        <v>3</v>
      </c>
    </row>
    <row r="31" spans="2:15" x14ac:dyDescent="0.2">
      <c r="B31" s="17" t="s">
        <v>1</v>
      </c>
      <c r="C31" s="5">
        <f>AVERAGE(C26:C29)</f>
        <v>13.65</v>
      </c>
      <c r="K31" s="17" t="s">
        <v>1</v>
      </c>
      <c r="L31" s="5">
        <f>AVERAGE(L26:L29)</f>
        <v>17.95</v>
      </c>
    </row>
    <row r="32" spans="2:15" x14ac:dyDescent="0.2">
      <c r="B32" s="4" t="s">
        <v>2</v>
      </c>
      <c r="C32" s="1">
        <f>STDEV(C26:C29)</f>
        <v>18.900000000000002</v>
      </c>
      <c r="K32" s="4" t="s">
        <v>2</v>
      </c>
      <c r="L32" s="1">
        <f>STDEV(L26:L29)</f>
        <v>1.7916472867168911</v>
      </c>
    </row>
    <row r="33" spans="2:15" ht="13.5" thickBot="1" x14ac:dyDescent="0.25">
      <c r="B33" s="18" t="s">
        <v>3</v>
      </c>
      <c r="C33" s="19">
        <f>CONFIDENCE(0.05,C32,C30)</f>
        <v>21.386970374039642</v>
      </c>
      <c r="K33" s="18" t="s">
        <v>3</v>
      </c>
      <c r="L33" s="19">
        <f>CONFIDENCE(0.05,L32,L30)</f>
        <v>2.0274025101451145</v>
      </c>
    </row>
    <row r="35" spans="2:15" ht="13.5" thickBot="1" x14ac:dyDescent="0.25"/>
    <row r="36" spans="2:15" ht="13.5" thickBot="1" x14ac:dyDescent="0.25">
      <c r="B36" s="151"/>
      <c r="C36" s="152"/>
      <c r="E36" s="8"/>
      <c r="F36" s="44" t="s">
        <v>48</v>
      </c>
      <c r="K36" s="151"/>
      <c r="L36" s="152"/>
      <c r="N36" s="8"/>
      <c r="O36" s="44" t="s">
        <v>44</v>
      </c>
    </row>
    <row r="37" spans="2:15" ht="13.5" thickBot="1" x14ac:dyDescent="0.25">
      <c r="B37" s="153"/>
      <c r="C37" s="154"/>
      <c r="E37" s="9"/>
      <c r="F37" s="10" t="s">
        <v>5</v>
      </c>
      <c r="K37" s="153"/>
      <c r="L37" s="154"/>
      <c r="N37" s="9"/>
      <c r="O37" s="10" t="s">
        <v>5</v>
      </c>
    </row>
    <row r="38" spans="2:15" ht="29.25" customHeight="1" thickBot="1" x14ac:dyDescent="0.25">
      <c r="B38" s="151" t="s">
        <v>15</v>
      </c>
      <c r="C38" s="155"/>
      <c r="E38" s="11" t="s">
        <v>1</v>
      </c>
      <c r="F38" s="12">
        <f>C43</f>
        <v>4.2</v>
      </c>
      <c r="K38" s="156" t="s">
        <v>19</v>
      </c>
      <c r="L38" s="157"/>
      <c r="N38" s="11" t="s">
        <v>1</v>
      </c>
      <c r="O38" s="12">
        <f>L43</f>
        <v>16.600000000000001</v>
      </c>
    </row>
    <row r="39" spans="2:15" x14ac:dyDescent="0.2">
      <c r="B39" s="158" t="s">
        <v>8</v>
      </c>
      <c r="C39" s="48" t="s">
        <v>4</v>
      </c>
      <c r="E39" s="13" t="s">
        <v>9</v>
      </c>
      <c r="F39" s="12" t="e">
        <f>C44</f>
        <v>#DIV/0!</v>
      </c>
      <c r="K39" s="158" t="s">
        <v>8</v>
      </c>
      <c r="L39" s="48" t="s">
        <v>4</v>
      </c>
      <c r="N39" s="13" t="s">
        <v>9</v>
      </c>
      <c r="O39" s="12" t="e">
        <f t="shared" ref="O39:O40" si="2">L44</f>
        <v>#DIV/0!</v>
      </c>
    </row>
    <row r="40" spans="2:15" x14ac:dyDescent="0.2">
      <c r="B40" s="159"/>
      <c r="C40" s="29" t="s">
        <v>5</v>
      </c>
      <c r="E40" s="13" t="s">
        <v>3</v>
      </c>
      <c r="F40" s="12" t="e">
        <f>C45</f>
        <v>#DIV/0!</v>
      </c>
      <c r="K40" s="159"/>
      <c r="L40" s="29" t="s">
        <v>5</v>
      </c>
      <c r="N40" s="13" t="s">
        <v>3</v>
      </c>
      <c r="O40" s="12" t="e">
        <f t="shared" si="2"/>
        <v>#DIV/0!</v>
      </c>
    </row>
    <row r="41" spans="2:15" ht="13.5" thickBot="1" x14ac:dyDescent="0.25">
      <c r="B41" s="20">
        <v>8</v>
      </c>
      <c r="C41" s="36">
        <v>4.2</v>
      </c>
      <c r="E41" s="13" t="s">
        <v>10</v>
      </c>
      <c r="F41" s="14">
        <f>MAX(C41:C41)</f>
        <v>4.2</v>
      </c>
      <c r="K41" s="20">
        <v>8</v>
      </c>
      <c r="L41" s="36">
        <v>16.600000000000001</v>
      </c>
      <c r="N41" s="13" t="s">
        <v>10</v>
      </c>
      <c r="O41" s="14">
        <f>MAX(L41:L41)</f>
        <v>16.600000000000001</v>
      </c>
    </row>
    <row r="42" spans="2:15" ht="13.5" thickBot="1" x14ac:dyDescent="0.25">
      <c r="B42" s="22" t="s">
        <v>0</v>
      </c>
      <c r="C42" s="31">
        <f>COUNTIF(C39:C41,"&gt;0")</f>
        <v>1</v>
      </c>
      <c r="K42" s="22" t="s">
        <v>0</v>
      </c>
      <c r="L42" s="31">
        <f>COUNTIF(L39:L41,"&gt;0")</f>
        <v>1</v>
      </c>
    </row>
    <row r="43" spans="2:15" x14ac:dyDescent="0.2">
      <c r="B43" s="17" t="s">
        <v>1</v>
      </c>
      <c r="C43" s="5">
        <f>AVERAGE(C41:C41)</f>
        <v>4.2</v>
      </c>
      <c r="K43" s="17" t="s">
        <v>1</v>
      </c>
      <c r="L43" s="5">
        <f>AVERAGE(L41:L41)</f>
        <v>16.600000000000001</v>
      </c>
    </row>
    <row r="44" spans="2:15" x14ac:dyDescent="0.2">
      <c r="B44" s="4" t="s">
        <v>2</v>
      </c>
      <c r="C44" s="1" t="e">
        <f>STDEV(C41:C41)</f>
        <v>#DIV/0!</v>
      </c>
      <c r="K44" s="4" t="s">
        <v>2</v>
      </c>
      <c r="L44" s="1" t="e">
        <f>STDEV(L41:L41)</f>
        <v>#DIV/0!</v>
      </c>
    </row>
    <row r="45" spans="2:15" ht="13.5" thickBot="1" x14ac:dyDescent="0.25">
      <c r="B45" s="18" t="s">
        <v>3</v>
      </c>
      <c r="C45" s="19" t="e">
        <f>CONFIDENCE(0.05,C44,C42)</f>
        <v>#DIV/0!</v>
      </c>
      <c r="K45" s="18" t="s">
        <v>3</v>
      </c>
      <c r="L45" s="19" t="e">
        <f>CONFIDENCE(0.05,L44,L42)</f>
        <v>#DIV/0!</v>
      </c>
    </row>
  </sheetData>
  <mergeCells count="18">
    <mergeCell ref="B36:C37"/>
    <mergeCell ref="K36:L37"/>
    <mergeCell ref="B38:C38"/>
    <mergeCell ref="K38:L38"/>
    <mergeCell ref="B39:B40"/>
    <mergeCell ref="K39:K40"/>
    <mergeCell ref="B3:C3"/>
    <mergeCell ref="K3:L3"/>
    <mergeCell ref="B4:B5"/>
    <mergeCell ref="K4:K5"/>
    <mergeCell ref="B1:C2"/>
    <mergeCell ref="K1:L2"/>
    <mergeCell ref="B24:B25"/>
    <mergeCell ref="K24:K25"/>
    <mergeCell ref="B23:C23"/>
    <mergeCell ref="K23:L23"/>
    <mergeCell ref="B21:C22"/>
    <mergeCell ref="K21:L22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opLeftCell="A25" zoomScale="90" zoomScaleNormal="90" workbookViewId="0">
      <selection activeCell="L45" sqref="L45"/>
    </sheetView>
  </sheetViews>
  <sheetFormatPr defaultRowHeight="12.75" x14ac:dyDescent="0.2"/>
  <cols>
    <col min="2" max="2" width="10.7109375" customWidth="1"/>
    <col min="3" max="3" width="9.7109375" customWidth="1"/>
    <col min="4" max="4" width="2.7109375" customWidth="1"/>
    <col min="6" max="6" width="9.7109375" customWidth="1"/>
    <col min="11" max="11" width="12.28515625" customWidth="1"/>
    <col min="12" max="12" width="10.7109375" customWidth="1"/>
    <col min="13" max="13" width="3.140625" customWidth="1"/>
  </cols>
  <sheetData>
    <row r="1" spans="2:15" ht="13.5" thickBot="1" x14ac:dyDescent="0.25"/>
    <row r="2" spans="2:15" ht="13.5" customHeight="1" thickBot="1" x14ac:dyDescent="0.25">
      <c r="B2" s="151"/>
      <c r="C2" s="152"/>
      <c r="E2" s="8"/>
      <c r="F2" s="44" t="s">
        <v>40</v>
      </c>
      <c r="K2" s="151"/>
      <c r="L2" s="152"/>
      <c r="N2" s="8"/>
      <c r="O2" s="44" t="s">
        <v>35</v>
      </c>
    </row>
    <row r="3" spans="2:15" ht="13.5" thickBot="1" x14ac:dyDescent="0.25">
      <c r="B3" s="153"/>
      <c r="C3" s="154"/>
      <c r="E3" s="9"/>
      <c r="F3" s="10" t="s">
        <v>5</v>
      </c>
      <c r="K3" s="153"/>
      <c r="L3" s="154"/>
      <c r="N3" s="9"/>
      <c r="O3" s="10" t="s">
        <v>5</v>
      </c>
    </row>
    <row r="4" spans="2:15" ht="13.5" customHeight="1" thickBot="1" x14ac:dyDescent="0.25">
      <c r="B4" s="151" t="s">
        <v>23</v>
      </c>
      <c r="C4" s="155"/>
      <c r="E4" s="11" t="s">
        <v>1</v>
      </c>
      <c r="F4" s="12">
        <f>C16</f>
        <v>7.7462500000000007</v>
      </c>
      <c r="K4" s="156" t="s">
        <v>20</v>
      </c>
      <c r="L4" s="157"/>
      <c r="N4" s="11" t="s">
        <v>1</v>
      </c>
      <c r="O4" s="12">
        <f>L16</f>
        <v>22.725000000000001</v>
      </c>
    </row>
    <row r="5" spans="2:15" x14ac:dyDescent="0.2">
      <c r="B5" s="158" t="s">
        <v>8</v>
      </c>
      <c r="C5" s="48" t="s">
        <v>4</v>
      </c>
      <c r="E5" s="13" t="s">
        <v>9</v>
      </c>
      <c r="F5" s="12">
        <f>C17</f>
        <v>0.22148443995652864</v>
      </c>
      <c r="K5" s="158" t="s">
        <v>8</v>
      </c>
      <c r="L5" s="48" t="s">
        <v>4</v>
      </c>
      <c r="N5" s="13" t="s">
        <v>9</v>
      </c>
      <c r="O5" s="12">
        <f t="shared" ref="O5:O6" si="0">L17</f>
        <v>0.73436075214142149</v>
      </c>
    </row>
    <row r="6" spans="2:15" x14ac:dyDescent="0.2">
      <c r="B6" s="159"/>
      <c r="C6" s="29" t="s">
        <v>5</v>
      </c>
      <c r="E6" s="13" t="s">
        <v>3</v>
      </c>
      <c r="F6" s="12">
        <f>C18</f>
        <v>0.15347806618484977</v>
      </c>
      <c r="K6" s="159"/>
      <c r="L6" s="29" t="s">
        <v>5</v>
      </c>
      <c r="N6" s="13" t="s">
        <v>3</v>
      </c>
      <c r="O6" s="12">
        <f t="shared" si="0"/>
        <v>0.50887668742255088</v>
      </c>
    </row>
    <row r="7" spans="2:15" x14ac:dyDescent="0.2">
      <c r="B7" s="20">
        <v>6</v>
      </c>
      <c r="C7" s="36">
        <v>7.83</v>
      </c>
      <c r="E7" s="13" t="s">
        <v>10</v>
      </c>
      <c r="F7" s="14">
        <f>MAX(C7:C14)</f>
        <v>8.01</v>
      </c>
      <c r="K7" s="20">
        <v>6</v>
      </c>
      <c r="L7" s="36">
        <v>23.7</v>
      </c>
      <c r="N7" s="13" t="s">
        <v>10</v>
      </c>
      <c r="O7" s="14">
        <f>MAX(L7:L14)</f>
        <v>23.7</v>
      </c>
    </row>
    <row r="8" spans="2:15" x14ac:dyDescent="0.2">
      <c r="B8" s="20">
        <v>8</v>
      </c>
      <c r="C8" s="36">
        <v>7.91</v>
      </c>
      <c r="E8" s="13" t="s">
        <v>11</v>
      </c>
      <c r="F8" s="14">
        <f>MIN(C7:C14)</f>
        <v>7.42</v>
      </c>
      <c r="K8" s="20">
        <v>8</v>
      </c>
      <c r="L8" s="36">
        <v>22.5</v>
      </c>
      <c r="N8" s="13" t="s">
        <v>11</v>
      </c>
      <c r="O8" s="14">
        <f>MIN(L7:L14)</f>
        <v>21.5</v>
      </c>
    </row>
    <row r="9" spans="2:15" ht="13.5" thickBot="1" x14ac:dyDescent="0.25">
      <c r="B9" s="20">
        <v>15</v>
      </c>
      <c r="C9" s="36">
        <v>8.01</v>
      </c>
      <c r="E9" s="15" t="s">
        <v>12</v>
      </c>
      <c r="F9" s="16">
        <f>F7-F8</f>
        <v>0.58999999999999986</v>
      </c>
      <c r="K9" s="20">
        <v>15</v>
      </c>
      <c r="L9" s="36">
        <v>23.5</v>
      </c>
      <c r="N9" s="15" t="s">
        <v>12</v>
      </c>
      <c r="O9" s="16">
        <f>O7-O8</f>
        <v>2.1999999999999993</v>
      </c>
    </row>
    <row r="10" spans="2:15" x14ac:dyDescent="0.2">
      <c r="B10" s="20">
        <v>16</v>
      </c>
      <c r="C10" s="36">
        <v>7.95</v>
      </c>
      <c r="K10" s="20">
        <v>16</v>
      </c>
      <c r="L10" s="36">
        <v>22.7</v>
      </c>
    </row>
    <row r="11" spans="2:15" x14ac:dyDescent="0.2">
      <c r="B11" s="20">
        <v>20</v>
      </c>
      <c r="C11" s="36">
        <v>7.45</v>
      </c>
      <c r="K11" s="20">
        <v>20</v>
      </c>
      <c r="L11" s="36">
        <v>21.5</v>
      </c>
    </row>
    <row r="12" spans="2:15" x14ac:dyDescent="0.2">
      <c r="B12" s="20">
        <v>23</v>
      </c>
      <c r="C12" s="36">
        <v>7.42</v>
      </c>
      <c r="K12" s="20">
        <v>23</v>
      </c>
      <c r="L12" s="36">
        <v>22</v>
      </c>
    </row>
    <row r="13" spans="2:15" x14ac:dyDescent="0.2">
      <c r="B13" s="20">
        <v>27</v>
      </c>
      <c r="C13" s="36">
        <v>7.7</v>
      </c>
      <c r="K13" s="20">
        <v>27</v>
      </c>
      <c r="L13" s="36">
        <v>22.8</v>
      </c>
    </row>
    <row r="14" spans="2:15" ht="13.5" thickBot="1" x14ac:dyDescent="0.25">
      <c r="B14" s="20">
        <v>28</v>
      </c>
      <c r="C14" s="36">
        <v>7.7</v>
      </c>
      <c r="K14" s="20">
        <v>28</v>
      </c>
      <c r="L14" s="36">
        <v>23.1</v>
      </c>
    </row>
    <row r="15" spans="2:15" ht="13.5" thickBot="1" x14ac:dyDescent="0.25">
      <c r="B15" s="22" t="s">
        <v>0</v>
      </c>
      <c r="C15" s="31">
        <f>COUNTIF(C7:C14,"&gt;0")</f>
        <v>8</v>
      </c>
      <c r="K15" s="22" t="s">
        <v>0</v>
      </c>
      <c r="L15" s="31">
        <f>COUNTIF(L7:L14,"&gt;0")</f>
        <v>8</v>
      </c>
    </row>
    <row r="16" spans="2:15" x14ac:dyDescent="0.2">
      <c r="B16" s="17" t="s">
        <v>1</v>
      </c>
      <c r="C16" s="5">
        <f>AVERAGE(C7:C14)</f>
        <v>7.7462500000000007</v>
      </c>
      <c r="K16" s="17" t="s">
        <v>1</v>
      </c>
      <c r="L16" s="5">
        <f>AVERAGE(L7:L14)</f>
        <v>22.725000000000001</v>
      </c>
    </row>
    <row r="17" spans="2:15" x14ac:dyDescent="0.2">
      <c r="B17" s="4" t="s">
        <v>2</v>
      </c>
      <c r="C17" s="1">
        <f>STDEV(C7:C14)</f>
        <v>0.22148443995652864</v>
      </c>
      <c r="K17" s="4" t="s">
        <v>2</v>
      </c>
      <c r="L17" s="1">
        <f>STDEV(L7:L14)</f>
        <v>0.73436075214142149</v>
      </c>
    </row>
    <row r="18" spans="2:15" ht="13.5" thickBot="1" x14ac:dyDescent="0.25">
      <c r="B18" s="18" t="s">
        <v>3</v>
      </c>
      <c r="C18" s="19">
        <f>CONFIDENCE(0.05,C17,C15)</f>
        <v>0.15347806618484977</v>
      </c>
      <c r="K18" s="18" t="s">
        <v>3</v>
      </c>
      <c r="L18" s="19">
        <f>CONFIDENCE(0.05,L17,L15)</f>
        <v>0.50887668742255088</v>
      </c>
    </row>
    <row r="22" spans="2:15" ht="13.5" thickBot="1" x14ac:dyDescent="0.25"/>
    <row r="23" spans="2:15" ht="13.5" customHeight="1" thickBot="1" x14ac:dyDescent="0.25">
      <c r="B23" s="151"/>
      <c r="C23" s="152"/>
      <c r="E23" s="8"/>
      <c r="F23" s="44" t="s">
        <v>31</v>
      </c>
      <c r="K23" s="151"/>
      <c r="L23" s="152"/>
      <c r="N23" s="8"/>
      <c r="O23" s="44" t="s">
        <v>28</v>
      </c>
    </row>
    <row r="24" spans="2:15" ht="13.5" thickBot="1" x14ac:dyDescent="0.25">
      <c r="B24" s="153"/>
      <c r="C24" s="154"/>
      <c r="E24" s="9"/>
      <c r="F24" s="10" t="s">
        <v>5</v>
      </c>
      <c r="K24" s="153"/>
      <c r="L24" s="154"/>
      <c r="N24" s="9"/>
      <c r="O24" s="10" t="s">
        <v>5</v>
      </c>
    </row>
    <row r="25" spans="2:15" ht="13.5" customHeight="1" thickBot="1" x14ac:dyDescent="0.25">
      <c r="B25" s="151" t="s">
        <v>23</v>
      </c>
      <c r="C25" s="155"/>
      <c r="E25" s="11" t="s">
        <v>1</v>
      </c>
      <c r="F25" s="12">
        <f>C33</f>
        <v>7.6624999999999996</v>
      </c>
      <c r="K25" s="156" t="s">
        <v>20</v>
      </c>
      <c r="L25" s="157"/>
      <c r="N25" s="11" t="s">
        <v>1</v>
      </c>
      <c r="O25" s="12">
        <f>L33</f>
        <v>17.95</v>
      </c>
    </row>
    <row r="26" spans="2:15" x14ac:dyDescent="0.2">
      <c r="B26" s="158" t="s">
        <v>8</v>
      </c>
      <c r="C26" s="48" t="s">
        <v>4</v>
      </c>
      <c r="E26" s="13" t="s">
        <v>9</v>
      </c>
      <c r="F26" s="12">
        <f>C34</f>
        <v>1.2583057392117649E-2</v>
      </c>
      <c r="K26" s="158" t="s">
        <v>8</v>
      </c>
      <c r="L26" s="48" t="s">
        <v>4</v>
      </c>
      <c r="N26" s="13" t="s">
        <v>9</v>
      </c>
      <c r="O26" s="12">
        <f t="shared" ref="O26:O27" si="1">L34</f>
        <v>1.7445152144172698</v>
      </c>
    </row>
    <row r="27" spans="2:15" x14ac:dyDescent="0.2">
      <c r="B27" s="159"/>
      <c r="C27" s="29" t="s">
        <v>5</v>
      </c>
      <c r="E27" s="13" t="s">
        <v>3</v>
      </c>
      <c r="F27" s="12">
        <f>C35</f>
        <v>1.4238808235982045E-2</v>
      </c>
      <c r="K27" s="159"/>
      <c r="L27" s="29" t="s">
        <v>5</v>
      </c>
      <c r="N27" s="13" t="s">
        <v>3</v>
      </c>
      <c r="O27" s="12">
        <f t="shared" si="1"/>
        <v>1.9740685295134159</v>
      </c>
    </row>
    <row r="28" spans="2:15" x14ac:dyDescent="0.2">
      <c r="B28" s="20">
        <v>11</v>
      </c>
      <c r="C28" s="36">
        <v>7.66</v>
      </c>
      <c r="E28" s="13" t="s">
        <v>10</v>
      </c>
      <c r="F28" s="14">
        <f>MAX(C28:C31)</f>
        <v>7.68</v>
      </c>
      <c r="K28" s="20">
        <v>11</v>
      </c>
      <c r="L28" s="36">
        <v>19.2</v>
      </c>
      <c r="N28" s="13" t="s">
        <v>10</v>
      </c>
      <c r="O28" s="14">
        <f>MAX(L28:L31)</f>
        <v>19.2</v>
      </c>
    </row>
    <row r="29" spans="2:15" x14ac:dyDescent="0.2">
      <c r="B29" s="20">
        <v>13</v>
      </c>
      <c r="C29" s="36">
        <v>7.66</v>
      </c>
      <c r="E29" s="13" t="s">
        <v>11</v>
      </c>
      <c r="F29" s="14">
        <f>MIN(C29:C31)</f>
        <v>7.65</v>
      </c>
      <c r="K29" s="20">
        <v>13</v>
      </c>
      <c r="L29" s="36">
        <v>19.2</v>
      </c>
      <c r="N29" s="13" t="s">
        <v>11</v>
      </c>
      <c r="O29" s="14">
        <f>MIN(L29:L31)</f>
        <v>15.5</v>
      </c>
    </row>
    <row r="30" spans="2:15" ht="13.5" thickBot="1" x14ac:dyDescent="0.25">
      <c r="B30" s="20">
        <v>17</v>
      </c>
      <c r="C30" s="36">
        <v>7.68</v>
      </c>
      <c r="E30" s="15" t="s">
        <v>12</v>
      </c>
      <c r="F30" s="16">
        <f>F28-F29</f>
        <v>2.9999999999999361E-2</v>
      </c>
      <c r="K30" s="20">
        <v>17</v>
      </c>
      <c r="L30" s="36">
        <v>17.899999999999999</v>
      </c>
      <c r="N30" s="15" t="s">
        <v>12</v>
      </c>
      <c r="O30" s="16">
        <f>O28-O29</f>
        <v>3.6999999999999993</v>
      </c>
    </row>
    <row r="31" spans="2:15" ht="13.5" thickBot="1" x14ac:dyDescent="0.25">
      <c r="B31" s="20">
        <v>26</v>
      </c>
      <c r="C31" s="36">
        <v>7.65</v>
      </c>
      <c r="K31" s="20">
        <v>26</v>
      </c>
      <c r="L31" s="36">
        <v>15.5</v>
      </c>
    </row>
    <row r="32" spans="2:15" ht="13.5" thickBot="1" x14ac:dyDescent="0.25">
      <c r="B32" s="22" t="s">
        <v>0</v>
      </c>
      <c r="C32" s="31">
        <f>COUNTIF(C29:C31,"&gt;0")</f>
        <v>3</v>
      </c>
      <c r="K32" s="22" t="s">
        <v>0</v>
      </c>
      <c r="L32" s="31">
        <f>COUNTIF(L29:L31,"&gt;0")</f>
        <v>3</v>
      </c>
    </row>
    <row r="33" spans="2:15" x14ac:dyDescent="0.2">
      <c r="B33" s="17" t="s">
        <v>1</v>
      </c>
      <c r="C33" s="5">
        <f>AVERAGE(C28:C31)</f>
        <v>7.6624999999999996</v>
      </c>
      <c r="K33" s="17" t="s">
        <v>1</v>
      </c>
      <c r="L33" s="5">
        <f>AVERAGE(L28:L31)</f>
        <v>17.95</v>
      </c>
    </row>
    <row r="34" spans="2:15" x14ac:dyDescent="0.2">
      <c r="B34" s="4" t="s">
        <v>2</v>
      </c>
      <c r="C34" s="1">
        <f>STDEV(C28:C31)</f>
        <v>1.2583057392117649E-2</v>
      </c>
      <c r="K34" s="4" t="s">
        <v>2</v>
      </c>
      <c r="L34" s="1">
        <f>STDEV(L28:L31)</f>
        <v>1.7445152144172698</v>
      </c>
    </row>
    <row r="35" spans="2:15" ht="13.5" thickBot="1" x14ac:dyDescent="0.25">
      <c r="B35" s="18" t="s">
        <v>3</v>
      </c>
      <c r="C35" s="19">
        <f>CONFIDENCE(0.05,C34,C32)</f>
        <v>1.4238808235982045E-2</v>
      </c>
      <c r="K35" s="18" t="s">
        <v>3</v>
      </c>
      <c r="L35" s="19">
        <f>CONFIDENCE(0.05,L34,L32)</f>
        <v>1.9740685295134159</v>
      </c>
    </row>
    <row r="38" spans="2:15" ht="13.5" thickBot="1" x14ac:dyDescent="0.25"/>
    <row r="39" spans="2:15" ht="13.5" thickBot="1" x14ac:dyDescent="0.25">
      <c r="B39" s="151"/>
      <c r="C39" s="152"/>
      <c r="E39" s="8"/>
      <c r="F39" s="44" t="s">
        <v>49</v>
      </c>
      <c r="K39" s="151"/>
      <c r="L39" s="152"/>
      <c r="N39" s="8"/>
      <c r="O39" s="44" t="s">
        <v>44</v>
      </c>
    </row>
    <row r="40" spans="2:15" ht="13.5" thickBot="1" x14ac:dyDescent="0.25">
      <c r="B40" s="153"/>
      <c r="C40" s="154"/>
      <c r="E40" s="9"/>
      <c r="F40" s="10" t="s">
        <v>5</v>
      </c>
      <c r="K40" s="153"/>
      <c r="L40" s="154"/>
      <c r="N40" s="9"/>
      <c r="O40" s="10" t="s">
        <v>5</v>
      </c>
    </row>
    <row r="41" spans="2:15" ht="13.5" thickBot="1" x14ac:dyDescent="0.25">
      <c r="B41" s="151" t="s">
        <v>23</v>
      </c>
      <c r="C41" s="155"/>
      <c r="E41" s="11" t="s">
        <v>1</v>
      </c>
      <c r="F41" s="12">
        <f>C46</f>
        <v>7.6</v>
      </c>
      <c r="K41" s="156" t="s">
        <v>20</v>
      </c>
      <c r="L41" s="157"/>
      <c r="N41" s="11" t="s">
        <v>1</v>
      </c>
      <c r="O41" s="12">
        <f>L46</f>
        <v>16.5</v>
      </c>
    </row>
    <row r="42" spans="2:15" x14ac:dyDescent="0.2">
      <c r="B42" s="158" t="s">
        <v>8</v>
      </c>
      <c r="C42" s="48" t="s">
        <v>4</v>
      </c>
      <c r="E42" s="13" t="s">
        <v>9</v>
      </c>
      <c r="F42" s="12" t="e">
        <f>C47</f>
        <v>#DIV/0!</v>
      </c>
      <c r="K42" s="158" t="s">
        <v>8</v>
      </c>
      <c r="L42" s="48" t="s">
        <v>4</v>
      </c>
      <c r="N42" s="13" t="s">
        <v>9</v>
      </c>
      <c r="O42" s="12" t="e">
        <f t="shared" ref="O42:O43" si="2">L47</f>
        <v>#DIV/0!</v>
      </c>
    </row>
    <row r="43" spans="2:15" x14ac:dyDescent="0.2">
      <c r="B43" s="159"/>
      <c r="C43" s="29" t="s">
        <v>5</v>
      </c>
      <c r="E43" s="13" t="s">
        <v>3</v>
      </c>
      <c r="F43" s="12" t="e">
        <f>C48</f>
        <v>#DIV/0!</v>
      </c>
      <c r="K43" s="159"/>
      <c r="L43" s="29" t="s">
        <v>5</v>
      </c>
      <c r="N43" s="13" t="s">
        <v>3</v>
      </c>
      <c r="O43" s="12" t="e">
        <f t="shared" si="2"/>
        <v>#DIV/0!</v>
      </c>
    </row>
    <row r="44" spans="2:15" ht="13.5" thickBot="1" x14ac:dyDescent="0.25">
      <c r="B44" s="20">
        <v>8</v>
      </c>
      <c r="C44" s="36">
        <v>7.6</v>
      </c>
      <c r="E44" s="13" t="s">
        <v>10</v>
      </c>
      <c r="F44" s="14">
        <f>MAX(C44:C44)</f>
        <v>7.6</v>
      </c>
      <c r="K44" s="20">
        <v>8</v>
      </c>
      <c r="L44" s="36">
        <v>16.5</v>
      </c>
      <c r="N44" s="13" t="s">
        <v>10</v>
      </c>
      <c r="O44" s="14">
        <f>MAX(L44:L44)</f>
        <v>16.5</v>
      </c>
    </row>
    <row r="45" spans="2:15" ht="13.5" thickBot="1" x14ac:dyDescent="0.25">
      <c r="B45" s="22" t="s">
        <v>0</v>
      </c>
      <c r="C45" s="31">
        <f>COUNTIF(C42:C44,"&gt;0")</f>
        <v>1</v>
      </c>
      <c r="K45" s="22" t="s">
        <v>0</v>
      </c>
      <c r="L45" s="31">
        <f>COUNTIF(L42:L44,"&gt;0")</f>
        <v>1</v>
      </c>
    </row>
    <row r="46" spans="2:15" x14ac:dyDescent="0.2">
      <c r="B46" s="17" t="s">
        <v>1</v>
      </c>
      <c r="C46" s="5">
        <f>AVERAGE(C44:C44)</f>
        <v>7.6</v>
      </c>
      <c r="K46" s="17" t="s">
        <v>1</v>
      </c>
      <c r="L46" s="5">
        <f>AVERAGE(L44:L44)</f>
        <v>16.5</v>
      </c>
    </row>
    <row r="47" spans="2:15" x14ac:dyDescent="0.2">
      <c r="B47" s="4" t="s">
        <v>2</v>
      </c>
      <c r="C47" s="1" t="e">
        <f>STDEV(C44:C44)</f>
        <v>#DIV/0!</v>
      </c>
      <c r="K47" s="4" t="s">
        <v>2</v>
      </c>
      <c r="L47" s="1" t="e">
        <f>STDEV(L44:L44)</f>
        <v>#DIV/0!</v>
      </c>
    </row>
    <row r="48" spans="2:15" ht="13.5" thickBot="1" x14ac:dyDescent="0.25">
      <c r="B48" s="18" t="s">
        <v>3</v>
      </c>
      <c r="C48" s="19" t="e">
        <f>CONFIDENCE(0.05,C47,C45)</f>
        <v>#DIV/0!</v>
      </c>
      <c r="K48" s="18" t="s">
        <v>3</v>
      </c>
      <c r="L48" s="19" t="e">
        <f>CONFIDENCE(0.05,L47,L45)</f>
        <v>#DIV/0!</v>
      </c>
    </row>
  </sheetData>
  <mergeCells count="18">
    <mergeCell ref="B39:C40"/>
    <mergeCell ref="K39:L40"/>
    <mergeCell ref="B41:C41"/>
    <mergeCell ref="K41:L41"/>
    <mergeCell ref="B42:B43"/>
    <mergeCell ref="K42:K43"/>
    <mergeCell ref="B4:C4"/>
    <mergeCell ref="K4:L4"/>
    <mergeCell ref="B5:B6"/>
    <mergeCell ref="K5:K6"/>
    <mergeCell ref="B2:C3"/>
    <mergeCell ref="K2:L3"/>
    <mergeCell ref="B26:B27"/>
    <mergeCell ref="K26:K27"/>
    <mergeCell ref="B25:C25"/>
    <mergeCell ref="K25:L25"/>
    <mergeCell ref="B23:C24"/>
    <mergeCell ref="K23:L2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opLeftCell="A22" workbookViewId="0">
      <selection activeCell="L41" sqref="L41"/>
    </sheetView>
  </sheetViews>
  <sheetFormatPr defaultRowHeight="12.75" x14ac:dyDescent="0.2"/>
  <cols>
    <col min="3" max="3" width="9.140625" style="25" customWidth="1"/>
    <col min="4" max="4" width="4.5703125" customWidth="1"/>
    <col min="6" max="6" width="20.7109375" bestFit="1" customWidth="1"/>
    <col min="11" max="11" width="10.28515625" customWidth="1"/>
    <col min="12" max="12" width="9.7109375" style="25" customWidth="1"/>
    <col min="13" max="13" width="3.28515625" customWidth="1"/>
    <col min="15" max="15" width="23.85546875" bestFit="1" customWidth="1"/>
  </cols>
  <sheetData>
    <row r="1" spans="2:15" ht="13.5" customHeight="1" thickBot="1" x14ac:dyDescent="0.25">
      <c r="B1" s="151"/>
      <c r="C1" s="152"/>
      <c r="E1" s="8"/>
      <c r="F1" s="44" t="s">
        <v>41</v>
      </c>
      <c r="K1" s="151"/>
      <c r="L1" s="152"/>
      <c r="N1" s="8"/>
      <c r="O1" s="44" t="s">
        <v>35</v>
      </c>
    </row>
    <row r="2" spans="2:15" ht="13.5" thickBot="1" x14ac:dyDescent="0.25">
      <c r="B2" s="153"/>
      <c r="C2" s="154"/>
      <c r="E2" s="9"/>
      <c r="F2" s="10" t="s">
        <v>5</v>
      </c>
      <c r="K2" s="153"/>
      <c r="L2" s="154"/>
      <c r="N2" s="9"/>
      <c r="O2" s="10" t="s">
        <v>5</v>
      </c>
    </row>
    <row r="3" spans="2:15" ht="13.5" customHeight="1" thickBot="1" x14ac:dyDescent="0.25">
      <c r="B3" s="151" t="s">
        <v>24</v>
      </c>
      <c r="C3" s="155"/>
      <c r="E3" s="11" t="s">
        <v>1</v>
      </c>
      <c r="F3" s="12">
        <f>C15</f>
        <v>8.57</v>
      </c>
      <c r="K3" s="156" t="s">
        <v>25</v>
      </c>
      <c r="L3" s="157"/>
      <c r="N3" s="11" t="s">
        <v>1</v>
      </c>
      <c r="O3" s="12">
        <f>L15</f>
        <v>49.262499999999989</v>
      </c>
    </row>
    <row r="4" spans="2:15" x14ac:dyDescent="0.2">
      <c r="B4" s="158" t="s">
        <v>8</v>
      </c>
      <c r="C4" s="48" t="s">
        <v>4</v>
      </c>
      <c r="E4" s="13" t="s">
        <v>9</v>
      </c>
      <c r="F4" s="12">
        <f>C16</f>
        <v>4.2989467148527032</v>
      </c>
      <c r="K4" s="158" t="s">
        <v>8</v>
      </c>
      <c r="L4" s="48" t="s">
        <v>4</v>
      </c>
      <c r="N4" s="13" t="s">
        <v>9</v>
      </c>
      <c r="O4" s="12">
        <f t="shared" ref="O4:O5" si="0">L16</f>
        <v>75.860133281115282</v>
      </c>
    </row>
    <row r="5" spans="2:15" x14ac:dyDescent="0.2">
      <c r="B5" s="159"/>
      <c r="C5" s="29" t="s">
        <v>5</v>
      </c>
      <c r="E5" s="13" t="s">
        <v>3</v>
      </c>
      <c r="F5" s="12">
        <f>C17</f>
        <v>2.9789633463949219</v>
      </c>
      <c r="K5" s="159"/>
      <c r="L5" s="29" t="s">
        <v>5</v>
      </c>
      <c r="N5" s="13" t="s">
        <v>3</v>
      </c>
      <c r="O5" s="12">
        <f t="shared" si="0"/>
        <v>52.567424414986952</v>
      </c>
    </row>
    <row r="6" spans="2:15" x14ac:dyDescent="0.2">
      <c r="B6" s="20">
        <v>6</v>
      </c>
      <c r="C6" s="36">
        <v>3.94</v>
      </c>
      <c r="E6" s="13" t="s">
        <v>10</v>
      </c>
      <c r="F6" s="14">
        <f>MAX(C6:C13)</f>
        <v>15.36</v>
      </c>
      <c r="K6" s="20">
        <v>6</v>
      </c>
      <c r="L6" s="36">
        <v>237</v>
      </c>
      <c r="N6" s="13" t="s">
        <v>10</v>
      </c>
      <c r="O6" s="14">
        <f>MAX(L6:L13)</f>
        <v>237</v>
      </c>
    </row>
    <row r="7" spans="2:15" x14ac:dyDescent="0.2">
      <c r="B7" s="20">
        <v>9</v>
      </c>
      <c r="C7" s="36">
        <v>5.58</v>
      </c>
      <c r="E7" s="13" t="s">
        <v>11</v>
      </c>
      <c r="F7" s="14">
        <f>MIN(C6:C13)</f>
        <v>3.94</v>
      </c>
      <c r="K7" s="20">
        <v>9</v>
      </c>
      <c r="L7" s="36">
        <v>22.4</v>
      </c>
      <c r="N7" s="13" t="s">
        <v>11</v>
      </c>
      <c r="O7" s="14">
        <f>MIN(L6:L13)</f>
        <v>21.3</v>
      </c>
    </row>
    <row r="8" spans="2:15" ht="13.5" thickBot="1" x14ac:dyDescent="0.25">
      <c r="B8" s="20">
        <v>15</v>
      </c>
      <c r="C8" s="36">
        <v>15.36</v>
      </c>
      <c r="E8" s="15" t="s">
        <v>12</v>
      </c>
      <c r="F8" s="16">
        <f>F6-F7</f>
        <v>11.42</v>
      </c>
      <c r="K8" s="20">
        <v>15</v>
      </c>
      <c r="L8" s="36">
        <v>23.4</v>
      </c>
      <c r="N8" s="15" t="s">
        <v>12</v>
      </c>
      <c r="O8" s="16">
        <f>O6-O7</f>
        <v>215.7</v>
      </c>
    </row>
    <row r="9" spans="2:15" x14ac:dyDescent="0.2">
      <c r="B9" s="20">
        <v>16</v>
      </c>
      <c r="C9" s="39">
        <v>14.57</v>
      </c>
      <c r="E9" s="13"/>
      <c r="F9" s="14"/>
      <c r="K9" s="20">
        <v>16</v>
      </c>
      <c r="L9" s="37">
        <v>22.4</v>
      </c>
      <c r="N9" s="13"/>
      <c r="O9" s="14"/>
    </row>
    <row r="10" spans="2:15" x14ac:dyDescent="0.2">
      <c r="B10" s="20">
        <v>20</v>
      </c>
      <c r="C10" s="36">
        <v>8.9</v>
      </c>
      <c r="K10" s="20">
        <v>20</v>
      </c>
      <c r="L10" s="36">
        <v>21.3</v>
      </c>
    </row>
    <row r="11" spans="2:15" x14ac:dyDescent="0.2">
      <c r="B11" s="20">
        <v>23</v>
      </c>
      <c r="C11" s="36">
        <v>8.6999999999999993</v>
      </c>
      <c r="K11" s="20">
        <v>23</v>
      </c>
      <c r="L11" s="36">
        <v>21.9</v>
      </c>
    </row>
    <row r="12" spans="2:15" x14ac:dyDescent="0.2">
      <c r="B12" s="20">
        <v>27</v>
      </c>
      <c r="C12" s="36">
        <v>5.08</v>
      </c>
      <c r="K12" s="20">
        <v>27</v>
      </c>
      <c r="L12" s="36">
        <v>22.7</v>
      </c>
    </row>
    <row r="13" spans="2:15" ht="13.5" thickBot="1" x14ac:dyDescent="0.25">
      <c r="B13" s="20">
        <v>28</v>
      </c>
      <c r="C13" s="36">
        <v>6.43</v>
      </c>
      <c r="K13" s="20">
        <v>28</v>
      </c>
      <c r="L13" s="36">
        <v>23</v>
      </c>
    </row>
    <row r="14" spans="2:15" ht="13.5" thickBot="1" x14ac:dyDescent="0.25">
      <c r="B14" s="22" t="s">
        <v>0</v>
      </c>
      <c r="C14" s="31">
        <f>COUNTIF(C6:C13,"&gt;0")</f>
        <v>8</v>
      </c>
      <c r="K14" s="22" t="s">
        <v>0</v>
      </c>
      <c r="L14" s="31">
        <f>COUNTIF(L6:L13,"&gt;0")</f>
        <v>8</v>
      </c>
    </row>
    <row r="15" spans="2:15" x14ac:dyDescent="0.2">
      <c r="B15" s="17" t="s">
        <v>1</v>
      </c>
      <c r="C15" s="5">
        <f>AVERAGE(C6:C13)</f>
        <v>8.57</v>
      </c>
      <c r="K15" s="17" t="s">
        <v>1</v>
      </c>
      <c r="L15" s="5">
        <f>AVERAGE(L6:L13)</f>
        <v>49.262499999999989</v>
      </c>
    </row>
    <row r="16" spans="2:15" x14ac:dyDescent="0.2">
      <c r="B16" s="4" t="s">
        <v>2</v>
      </c>
      <c r="C16" s="1">
        <f>STDEV(C6:C13)</f>
        <v>4.2989467148527032</v>
      </c>
      <c r="K16" s="4" t="s">
        <v>2</v>
      </c>
      <c r="L16" s="1">
        <f>STDEV(L6:L13)</f>
        <v>75.860133281115282</v>
      </c>
    </row>
    <row r="17" spans="2:15" ht="13.5" thickBot="1" x14ac:dyDescent="0.25">
      <c r="B17" s="18" t="s">
        <v>3</v>
      </c>
      <c r="C17" s="19">
        <f>CONFIDENCE(0.05,C16,C14)</f>
        <v>2.9789633463949219</v>
      </c>
      <c r="K17" s="18" t="s">
        <v>3</v>
      </c>
      <c r="L17" s="19">
        <f>CONFIDENCE(0.05,L16,L14)</f>
        <v>52.567424414986952</v>
      </c>
    </row>
    <row r="19" spans="2:15" ht="13.5" thickBot="1" x14ac:dyDescent="0.25"/>
    <row r="20" spans="2:15" ht="13.5" customHeight="1" thickBot="1" x14ac:dyDescent="0.25">
      <c r="B20" s="151"/>
      <c r="C20" s="152"/>
      <c r="E20" s="8"/>
      <c r="F20" s="44" t="s">
        <v>32</v>
      </c>
      <c r="K20" s="151"/>
      <c r="L20" s="152"/>
      <c r="N20" s="8"/>
      <c r="O20" s="44" t="s">
        <v>28</v>
      </c>
    </row>
    <row r="21" spans="2:15" ht="13.5" thickBot="1" x14ac:dyDescent="0.25">
      <c r="B21" s="153"/>
      <c r="C21" s="154"/>
      <c r="E21" s="9"/>
      <c r="F21" s="10" t="s">
        <v>5</v>
      </c>
      <c r="K21" s="153"/>
      <c r="L21" s="154"/>
      <c r="N21" s="9"/>
      <c r="O21" s="10" t="s">
        <v>5</v>
      </c>
    </row>
    <row r="22" spans="2:15" ht="13.5" thickBot="1" x14ac:dyDescent="0.25">
      <c r="B22" s="151" t="s">
        <v>24</v>
      </c>
      <c r="C22" s="155"/>
      <c r="E22" s="11" t="s">
        <v>1</v>
      </c>
      <c r="F22" s="12">
        <f>C30</f>
        <v>12.73</v>
      </c>
      <c r="K22" s="156" t="s">
        <v>25</v>
      </c>
      <c r="L22" s="157"/>
      <c r="N22" s="11" t="s">
        <v>1</v>
      </c>
      <c r="O22" s="12">
        <f>L30</f>
        <v>17.824999999999999</v>
      </c>
    </row>
    <row r="23" spans="2:15" x14ac:dyDescent="0.2">
      <c r="B23" s="158" t="s">
        <v>8</v>
      </c>
      <c r="C23" s="48" t="s">
        <v>4</v>
      </c>
      <c r="E23" s="13" t="s">
        <v>9</v>
      </c>
      <c r="F23" s="12">
        <f>C31</f>
        <v>1.1487384384619503</v>
      </c>
      <c r="K23" s="158" t="s">
        <v>8</v>
      </c>
      <c r="L23" s="48" t="s">
        <v>4</v>
      </c>
      <c r="N23" s="13" t="s">
        <v>9</v>
      </c>
      <c r="O23" s="12">
        <f t="shared" ref="O23:O24" si="1">L31</f>
        <v>1.7689450716929189</v>
      </c>
    </row>
    <row r="24" spans="2:15" x14ac:dyDescent="0.2">
      <c r="B24" s="159"/>
      <c r="C24" s="29" t="s">
        <v>5</v>
      </c>
      <c r="E24" s="13" t="s">
        <v>3</v>
      </c>
      <c r="F24" s="12">
        <f>C32</f>
        <v>1.2998960291484811</v>
      </c>
      <c r="K24" s="159"/>
      <c r="L24" s="29" t="s">
        <v>5</v>
      </c>
      <c r="N24" s="13" t="s">
        <v>3</v>
      </c>
      <c r="O24" s="12">
        <f t="shared" si="1"/>
        <v>2.0017130074920577</v>
      </c>
    </row>
    <row r="25" spans="2:15" x14ac:dyDescent="0.2">
      <c r="B25" s="20">
        <v>11</v>
      </c>
      <c r="C25" s="36">
        <v>12.1</v>
      </c>
      <c r="E25" s="13" t="s">
        <v>10</v>
      </c>
      <c r="F25" s="14">
        <f>MAX(C25:C28)</f>
        <v>14.1</v>
      </c>
      <c r="K25" s="20">
        <v>11</v>
      </c>
      <c r="L25" s="36">
        <v>19.100000000000001</v>
      </c>
      <c r="N25" s="13" t="s">
        <v>10</v>
      </c>
      <c r="O25" s="14">
        <f>MAX(L25:L28)</f>
        <v>19.100000000000001</v>
      </c>
    </row>
    <row r="26" spans="2:15" x14ac:dyDescent="0.2">
      <c r="B26" s="20">
        <v>13</v>
      </c>
      <c r="C26" s="36">
        <v>13.2</v>
      </c>
      <c r="E26" s="13" t="s">
        <v>11</v>
      </c>
      <c r="F26" s="14">
        <f>MIN(C26:C28)</f>
        <v>11.52</v>
      </c>
      <c r="K26" s="20">
        <v>13</v>
      </c>
      <c r="L26" s="36">
        <v>19</v>
      </c>
      <c r="N26" s="13" t="s">
        <v>11</v>
      </c>
      <c r="O26" s="14">
        <f>MIN(L26:L28)</f>
        <v>15.3</v>
      </c>
    </row>
    <row r="27" spans="2:15" ht="13.5" thickBot="1" x14ac:dyDescent="0.25">
      <c r="B27" s="20">
        <v>17</v>
      </c>
      <c r="C27" s="39">
        <v>14.1</v>
      </c>
      <c r="E27" s="15" t="s">
        <v>12</v>
      </c>
      <c r="F27" s="16">
        <f>F25-F26</f>
        <v>2.58</v>
      </c>
      <c r="K27" s="20">
        <v>17</v>
      </c>
      <c r="L27" s="37">
        <v>17.899999999999999</v>
      </c>
      <c r="N27" s="15" t="s">
        <v>12</v>
      </c>
      <c r="O27" s="16">
        <f>O25-O26</f>
        <v>3.8000000000000007</v>
      </c>
    </row>
    <row r="28" spans="2:15" ht="13.5" thickBot="1" x14ac:dyDescent="0.25">
      <c r="B28" s="20">
        <v>26</v>
      </c>
      <c r="C28" s="36">
        <v>11.52</v>
      </c>
      <c r="K28" s="20">
        <v>26</v>
      </c>
      <c r="L28" s="36">
        <v>15.3</v>
      </c>
    </row>
    <row r="29" spans="2:15" ht="13.5" thickBot="1" x14ac:dyDescent="0.25">
      <c r="B29" s="22" t="s">
        <v>0</v>
      </c>
      <c r="C29" s="31">
        <f>COUNTIF(C26:C28,"&gt;0")</f>
        <v>3</v>
      </c>
      <c r="K29" s="22" t="s">
        <v>0</v>
      </c>
      <c r="L29" s="31">
        <f>COUNTIF(L26:L28,"&gt;0")</f>
        <v>3</v>
      </c>
    </row>
    <row r="30" spans="2:15" x14ac:dyDescent="0.2">
      <c r="B30" s="17" t="s">
        <v>1</v>
      </c>
      <c r="C30" s="5">
        <f>AVERAGE(C25:C28)</f>
        <v>12.73</v>
      </c>
      <c r="K30" s="17" t="s">
        <v>1</v>
      </c>
      <c r="L30" s="5">
        <f>AVERAGE(L25:L28)</f>
        <v>17.824999999999999</v>
      </c>
    </row>
    <row r="31" spans="2:15" x14ac:dyDescent="0.2">
      <c r="B31" s="4" t="s">
        <v>2</v>
      </c>
      <c r="C31" s="1">
        <f>STDEV(C25:C28)</f>
        <v>1.1487384384619503</v>
      </c>
      <c r="K31" s="4" t="s">
        <v>2</v>
      </c>
      <c r="L31" s="1">
        <f>STDEV(L25:L28)</f>
        <v>1.7689450716929189</v>
      </c>
    </row>
    <row r="32" spans="2:15" ht="13.5" thickBot="1" x14ac:dyDescent="0.25">
      <c r="B32" s="18" t="s">
        <v>3</v>
      </c>
      <c r="C32" s="19">
        <f>CONFIDENCE(0.05,C31,C29)</f>
        <v>1.2998960291484811</v>
      </c>
      <c r="K32" s="18" t="s">
        <v>3</v>
      </c>
      <c r="L32" s="19">
        <f>CONFIDENCE(0.05,L31,L29)</f>
        <v>2.0017130074920577</v>
      </c>
    </row>
    <row r="34" spans="2:15" ht="13.5" thickBot="1" x14ac:dyDescent="0.25"/>
    <row r="35" spans="2:15" ht="13.5" thickBot="1" x14ac:dyDescent="0.25">
      <c r="B35" s="151"/>
      <c r="C35" s="152"/>
      <c r="E35" s="8"/>
      <c r="F35" s="44" t="s">
        <v>50</v>
      </c>
      <c r="K35" s="151"/>
      <c r="L35" s="152"/>
      <c r="N35" s="8"/>
      <c r="O35" s="44" t="s">
        <v>44</v>
      </c>
    </row>
    <row r="36" spans="2:15" ht="13.5" thickBot="1" x14ac:dyDescent="0.25">
      <c r="B36" s="153"/>
      <c r="C36" s="154"/>
      <c r="E36" s="9"/>
      <c r="F36" s="10" t="s">
        <v>5</v>
      </c>
      <c r="K36" s="153"/>
      <c r="L36" s="154"/>
      <c r="N36" s="9"/>
      <c r="O36" s="10" t="s">
        <v>5</v>
      </c>
    </row>
    <row r="37" spans="2:15" ht="13.5" thickBot="1" x14ac:dyDescent="0.25">
      <c r="B37" s="151" t="s">
        <v>24</v>
      </c>
      <c r="C37" s="155"/>
      <c r="E37" s="11" t="s">
        <v>1</v>
      </c>
      <c r="F37" s="12">
        <f>C42</f>
        <v>17.989999999999998</v>
      </c>
      <c r="K37" s="156" t="s">
        <v>25</v>
      </c>
      <c r="L37" s="157"/>
      <c r="N37" s="11" t="s">
        <v>1</v>
      </c>
      <c r="O37" s="12">
        <f>L42</f>
        <v>16.5</v>
      </c>
    </row>
    <row r="38" spans="2:15" x14ac:dyDescent="0.2">
      <c r="B38" s="158" t="s">
        <v>8</v>
      </c>
      <c r="C38" s="48" t="s">
        <v>4</v>
      </c>
      <c r="E38" s="13" t="s">
        <v>9</v>
      </c>
      <c r="F38" s="12" t="e">
        <f>C43</f>
        <v>#DIV/0!</v>
      </c>
      <c r="K38" s="158" t="s">
        <v>8</v>
      </c>
      <c r="L38" s="48" t="s">
        <v>4</v>
      </c>
      <c r="N38" s="13" t="s">
        <v>9</v>
      </c>
      <c r="O38" s="12" t="e">
        <f t="shared" ref="O38:O39" si="2">L43</f>
        <v>#DIV/0!</v>
      </c>
    </row>
    <row r="39" spans="2:15" x14ac:dyDescent="0.2">
      <c r="B39" s="159"/>
      <c r="C39" s="29" t="s">
        <v>5</v>
      </c>
      <c r="E39" s="13" t="s">
        <v>3</v>
      </c>
      <c r="F39" s="12" t="e">
        <f>C44</f>
        <v>#DIV/0!</v>
      </c>
      <c r="K39" s="159"/>
      <c r="L39" s="29" t="s">
        <v>5</v>
      </c>
      <c r="N39" s="13" t="s">
        <v>3</v>
      </c>
      <c r="O39" s="12" t="e">
        <f t="shared" si="2"/>
        <v>#DIV/0!</v>
      </c>
    </row>
    <row r="40" spans="2:15" ht="13.5" thickBot="1" x14ac:dyDescent="0.25">
      <c r="B40" s="20">
        <v>8</v>
      </c>
      <c r="C40" s="36">
        <v>17.989999999999998</v>
      </c>
      <c r="E40" s="13" t="s">
        <v>10</v>
      </c>
      <c r="F40" s="14">
        <f>MAX(C40:C40)</f>
        <v>17.989999999999998</v>
      </c>
      <c r="K40" s="20">
        <v>8</v>
      </c>
      <c r="L40" s="36">
        <v>16.5</v>
      </c>
      <c r="N40" s="13" t="s">
        <v>10</v>
      </c>
      <c r="O40" s="14">
        <f>MAX(L40:L40)</f>
        <v>16.5</v>
      </c>
    </row>
    <row r="41" spans="2:15" ht="13.5" thickBot="1" x14ac:dyDescent="0.25">
      <c r="B41" s="22" t="s">
        <v>0</v>
      </c>
      <c r="C41" s="31">
        <f>COUNTIF(C38:C40,"&gt;0")</f>
        <v>1</v>
      </c>
      <c r="K41" s="22" t="s">
        <v>0</v>
      </c>
      <c r="L41" s="31">
        <f>COUNTIF(L38:L40,"&gt;0")</f>
        <v>1</v>
      </c>
    </row>
    <row r="42" spans="2:15" x14ac:dyDescent="0.2">
      <c r="B42" s="17" t="s">
        <v>1</v>
      </c>
      <c r="C42" s="5">
        <f>AVERAGE(C40:C40)</f>
        <v>17.989999999999998</v>
      </c>
      <c r="K42" s="17" t="s">
        <v>1</v>
      </c>
      <c r="L42" s="5">
        <f>AVERAGE(L40:L40)</f>
        <v>16.5</v>
      </c>
    </row>
    <row r="43" spans="2:15" x14ac:dyDescent="0.2">
      <c r="B43" s="4" t="s">
        <v>2</v>
      </c>
      <c r="C43" s="1" t="e">
        <f>STDEV(C40:C40)</f>
        <v>#DIV/0!</v>
      </c>
      <c r="K43" s="4" t="s">
        <v>2</v>
      </c>
      <c r="L43" s="1" t="e">
        <f>STDEV(L40:L40)</f>
        <v>#DIV/0!</v>
      </c>
    </row>
    <row r="44" spans="2:15" ht="13.5" thickBot="1" x14ac:dyDescent="0.25">
      <c r="B44" s="18" t="s">
        <v>3</v>
      </c>
      <c r="C44" s="19" t="e">
        <f>CONFIDENCE(0.05,C43,C41)</f>
        <v>#DIV/0!</v>
      </c>
      <c r="K44" s="18" t="s">
        <v>3</v>
      </c>
      <c r="L44" s="19" t="e">
        <f>CONFIDENCE(0.05,L43,L41)</f>
        <v>#DIV/0!</v>
      </c>
    </row>
  </sheetData>
  <mergeCells count="18">
    <mergeCell ref="B35:C36"/>
    <mergeCell ref="K35:L36"/>
    <mergeCell ref="B37:C37"/>
    <mergeCell ref="K37:L37"/>
    <mergeCell ref="B38:B39"/>
    <mergeCell ref="K38:K39"/>
    <mergeCell ref="B3:C3"/>
    <mergeCell ref="K3:L3"/>
    <mergeCell ref="B4:B5"/>
    <mergeCell ref="K4:K5"/>
    <mergeCell ref="B1:C2"/>
    <mergeCell ref="K1:L2"/>
    <mergeCell ref="B20:C21"/>
    <mergeCell ref="K20:L21"/>
    <mergeCell ref="B22:C22"/>
    <mergeCell ref="K22:L22"/>
    <mergeCell ref="B23:B24"/>
    <mergeCell ref="K23:K2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9"/>
  <sheetViews>
    <sheetView topLeftCell="A166" workbookViewId="0">
      <selection activeCell="F242" sqref="F242"/>
    </sheetView>
  </sheetViews>
  <sheetFormatPr defaultRowHeight="12.75" x14ac:dyDescent="0.2"/>
  <cols>
    <col min="1" max="16384" width="9.140625" style="67"/>
  </cols>
  <sheetData>
    <row r="2" spans="2:3" ht="13.5" thickBot="1" x14ac:dyDescent="0.25"/>
    <row r="3" spans="2:3" ht="13.5" thickBot="1" x14ac:dyDescent="0.25">
      <c r="B3" s="160" t="s">
        <v>21</v>
      </c>
      <c r="C3" s="161"/>
    </row>
    <row r="4" spans="2:3" ht="13.5" thickBot="1" x14ac:dyDescent="0.25">
      <c r="B4" s="162" t="s">
        <v>62</v>
      </c>
      <c r="C4" s="163"/>
    </row>
    <row r="5" spans="2:3" ht="13.5" thickBot="1" x14ac:dyDescent="0.25">
      <c r="B5" s="79" t="s">
        <v>8</v>
      </c>
      <c r="C5" s="78" t="s">
        <v>22</v>
      </c>
    </row>
    <row r="6" spans="2:3" x14ac:dyDescent="0.2">
      <c r="B6" s="77">
        <v>5</v>
      </c>
      <c r="C6" s="76">
        <v>17</v>
      </c>
    </row>
    <row r="7" spans="2:3" x14ac:dyDescent="0.2">
      <c r="B7" s="77">
        <v>9</v>
      </c>
      <c r="C7" s="76">
        <v>17</v>
      </c>
    </row>
    <row r="8" spans="2:3" x14ac:dyDescent="0.2">
      <c r="B8" s="77">
        <v>10</v>
      </c>
      <c r="C8" s="76">
        <v>17</v>
      </c>
    </row>
    <row r="9" spans="2:3" x14ac:dyDescent="0.2">
      <c r="B9" s="77">
        <v>12</v>
      </c>
      <c r="C9" s="76">
        <v>17</v>
      </c>
    </row>
    <row r="10" spans="2:3" x14ac:dyDescent="0.2">
      <c r="B10" s="77">
        <v>17</v>
      </c>
      <c r="C10" s="76">
        <v>17</v>
      </c>
    </row>
    <row r="11" spans="2:3" x14ac:dyDescent="0.2">
      <c r="B11" s="77">
        <v>19</v>
      </c>
      <c r="C11" s="76">
        <v>17</v>
      </c>
    </row>
    <row r="12" spans="2:3" ht="13.5" thickBot="1" x14ac:dyDescent="0.25">
      <c r="B12" s="84">
        <v>26</v>
      </c>
      <c r="C12" s="83">
        <v>17</v>
      </c>
    </row>
    <row r="13" spans="2:3" x14ac:dyDescent="0.2">
      <c r="B13" s="82" t="s">
        <v>0</v>
      </c>
      <c r="C13" s="81">
        <f>COUNTIF(C6:C12,"&gt;0")</f>
        <v>7</v>
      </c>
    </row>
    <row r="14" spans="2:3" x14ac:dyDescent="0.2">
      <c r="B14" s="71" t="s">
        <v>1</v>
      </c>
      <c r="C14" s="80">
        <f>AVERAGE(C6:C12)</f>
        <v>17</v>
      </c>
    </row>
    <row r="15" spans="2:3" x14ac:dyDescent="0.2">
      <c r="B15" s="71" t="s">
        <v>2</v>
      </c>
      <c r="C15" s="70">
        <f>STDEV(C6:C12)</f>
        <v>0</v>
      </c>
    </row>
    <row r="16" spans="2:3" ht="13.5" thickBot="1" x14ac:dyDescent="0.25">
      <c r="B16" s="69" t="s">
        <v>3</v>
      </c>
      <c r="C16" s="68" t="e">
        <f>In+CONFIDENCE(0.05,C15,C13)</f>
        <v>#NAME?</v>
      </c>
    </row>
    <row r="18" spans="2:3" ht="13.5" thickBot="1" x14ac:dyDescent="0.25"/>
    <row r="19" spans="2:3" ht="13.5" thickBot="1" x14ac:dyDescent="0.25">
      <c r="B19" s="160" t="s">
        <v>21</v>
      </c>
      <c r="C19" s="161"/>
    </row>
    <row r="20" spans="2:3" ht="13.5" thickBot="1" x14ac:dyDescent="0.25">
      <c r="B20" s="162" t="s">
        <v>61</v>
      </c>
      <c r="C20" s="163"/>
    </row>
    <row r="21" spans="2:3" ht="13.5" thickBot="1" x14ac:dyDescent="0.25">
      <c r="B21" s="79" t="s">
        <v>8</v>
      </c>
      <c r="C21" s="78" t="s">
        <v>22</v>
      </c>
    </row>
    <row r="22" spans="2:3" x14ac:dyDescent="0.2">
      <c r="B22" s="77">
        <v>7</v>
      </c>
      <c r="C22" s="76">
        <v>16</v>
      </c>
    </row>
    <row r="23" spans="2:3" x14ac:dyDescent="0.2">
      <c r="B23" s="77">
        <v>14</v>
      </c>
      <c r="C23" s="76">
        <v>16</v>
      </c>
    </row>
    <row r="24" spans="2:3" ht="13.5" thickBot="1" x14ac:dyDescent="0.25">
      <c r="B24" s="77">
        <v>17</v>
      </c>
      <c r="C24" s="76">
        <v>16</v>
      </c>
    </row>
    <row r="25" spans="2:3" x14ac:dyDescent="0.2">
      <c r="B25" s="82" t="s">
        <v>0</v>
      </c>
      <c r="C25" s="81">
        <f>COUNTIF(C22:C24,"&gt;0")</f>
        <v>3</v>
      </c>
    </row>
    <row r="26" spans="2:3" x14ac:dyDescent="0.2">
      <c r="B26" s="71" t="s">
        <v>1</v>
      </c>
      <c r="C26" s="80">
        <f>AVERAGE(C22:C24)</f>
        <v>16</v>
      </c>
    </row>
    <row r="27" spans="2:3" x14ac:dyDescent="0.2">
      <c r="B27" s="71" t="s">
        <v>2</v>
      </c>
      <c r="C27" s="70">
        <f>STDEV(C22:C24)</f>
        <v>0</v>
      </c>
    </row>
    <row r="28" spans="2:3" ht="13.5" thickBot="1" x14ac:dyDescent="0.25">
      <c r="B28" s="69" t="s">
        <v>3</v>
      </c>
      <c r="C28" s="68" t="e">
        <f>In+CONFIDENCE(0.05,C27,C25)</f>
        <v>#NAME?</v>
      </c>
    </row>
    <row r="30" spans="2:3" ht="13.5" thickBot="1" x14ac:dyDescent="0.25"/>
    <row r="31" spans="2:3" ht="13.5" thickBot="1" x14ac:dyDescent="0.25">
      <c r="B31" s="160" t="s">
        <v>21</v>
      </c>
      <c r="C31" s="161"/>
    </row>
    <row r="32" spans="2:3" ht="13.5" thickBot="1" x14ac:dyDescent="0.25">
      <c r="B32" s="162" t="s">
        <v>60</v>
      </c>
      <c r="C32" s="163"/>
    </row>
    <row r="33" spans="2:3" ht="13.5" thickBot="1" x14ac:dyDescent="0.25">
      <c r="B33" s="79" t="s">
        <v>8</v>
      </c>
      <c r="C33" s="78" t="s">
        <v>22</v>
      </c>
    </row>
    <row r="34" spans="2:3" x14ac:dyDescent="0.2">
      <c r="B34" s="77">
        <v>1</v>
      </c>
      <c r="C34" s="76">
        <v>16</v>
      </c>
    </row>
    <row r="35" spans="2:3" x14ac:dyDescent="0.2">
      <c r="B35" s="77">
        <v>10</v>
      </c>
      <c r="C35" s="76">
        <v>16</v>
      </c>
    </row>
    <row r="36" spans="2:3" x14ac:dyDescent="0.2">
      <c r="B36" s="77">
        <v>21</v>
      </c>
      <c r="C36" s="76">
        <v>17</v>
      </c>
    </row>
    <row r="37" spans="2:3" x14ac:dyDescent="0.2">
      <c r="B37" s="77">
        <v>30</v>
      </c>
      <c r="C37" s="76">
        <v>16</v>
      </c>
    </row>
    <row r="38" spans="2:3" ht="13.5" thickBot="1" x14ac:dyDescent="0.25">
      <c r="B38" s="77">
        <v>31</v>
      </c>
      <c r="C38" s="76">
        <v>16</v>
      </c>
    </row>
    <row r="39" spans="2:3" x14ac:dyDescent="0.2">
      <c r="B39" s="82" t="s">
        <v>0</v>
      </c>
      <c r="C39" s="81">
        <f>COUNTIF(C34:C38,"&gt;0")</f>
        <v>5</v>
      </c>
    </row>
    <row r="40" spans="2:3" x14ac:dyDescent="0.2">
      <c r="B40" s="71" t="s">
        <v>1</v>
      </c>
      <c r="C40" s="80">
        <f>AVERAGE(C34:C38)</f>
        <v>16.2</v>
      </c>
    </row>
    <row r="41" spans="2:3" x14ac:dyDescent="0.2">
      <c r="B41" s="71" t="s">
        <v>2</v>
      </c>
      <c r="C41" s="70">
        <f>STDEV(C34:C38)</f>
        <v>0.44721359549995793</v>
      </c>
    </row>
    <row r="42" spans="2:3" ht="13.5" thickBot="1" x14ac:dyDescent="0.25">
      <c r="B42" s="69" t="s">
        <v>3</v>
      </c>
      <c r="C42" s="68" t="e">
        <f>In+CONFIDENCE(0.05,C41,C39)</f>
        <v>#NAME?</v>
      </c>
    </row>
    <row r="44" spans="2:3" ht="13.5" thickBot="1" x14ac:dyDescent="0.25"/>
    <row r="45" spans="2:3" ht="13.5" thickBot="1" x14ac:dyDescent="0.25">
      <c r="B45" s="160" t="s">
        <v>21</v>
      </c>
      <c r="C45" s="161"/>
    </row>
    <row r="46" spans="2:3" ht="13.5" thickBot="1" x14ac:dyDescent="0.25">
      <c r="B46" s="162" t="s">
        <v>59</v>
      </c>
      <c r="C46" s="163"/>
    </row>
    <row r="47" spans="2:3" ht="13.5" thickBot="1" x14ac:dyDescent="0.25">
      <c r="B47" s="79" t="s">
        <v>8</v>
      </c>
      <c r="C47" s="78" t="s">
        <v>22</v>
      </c>
    </row>
    <row r="48" spans="2:3" x14ac:dyDescent="0.2">
      <c r="B48" s="77">
        <v>3</v>
      </c>
      <c r="C48" s="76">
        <v>16</v>
      </c>
    </row>
    <row r="49" spans="2:3" x14ac:dyDescent="0.2">
      <c r="B49" s="77">
        <v>4</v>
      </c>
      <c r="C49" s="76">
        <v>16</v>
      </c>
    </row>
    <row r="50" spans="2:3" x14ac:dyDescent="0.2">
      <c r="B50" s="77">
        <v>5</v>
      </c>
      <c r="C50" s="76">
        <v>16</v>
      </c>
    </row>
    <row r="51" spans="2:3" x14ac:dyDescent="0.2">
      <c r="B51" s="77">
        <v>6</v>
      </c>
      <c r="C51" s="76">
        <v>16</v>
      </c>
    </row>
    <row r="52" spans="2:3" x14ac:dyDescent="0.2">
      <c r="B52" s="77">
        <v>7</v>
      </c>
      <c r="C52" s="76">
        <v>16</v>
      </c>
    </row>
    <row r="53" spans="2:3" x14ac:dyDescent="0.2">
      <c r="B53" s="77">
        <v>10</v>
      </c>
      <c r="C53" s="76">
        <v>16</v>
      </c>
    </row>
    <row r="54" spans="2:3" x14ac:dyDescent="0.2">
      <c r="B54" s="77">
        <v>11</v>
      </c>
      <c r="C54" s="76">
        <v>16</v>
      </c>
    </row>
    <row r="55" spans="2:3" x14ac:dyDescent="0.2">
      <c r="B55" s="77">
        <v>13</v>
      </c>
      <c r="C55" s="76">
        <v>16</v>
      </c>
    </row>
    <row r="56" spans="2:3" x14ac:dyDescent="0.2">
      <c r="B56" s="77">
        <v>19</v>
      </c>
      <c r="C56" s="76">
        <v>16</v>
      </c>
    </row>
    <row r="57" spans="2:3" x14ac:dyDescent="0.2">
      <c r="B57" s="77">
        <v>20</v>
      </c>
      <c r="C57" s="76">
        <v>16</v>
      </c>
    </row>
    <row r="58" spans="2:3" x14ac:dyDescent="0.2">
      <c r="B58" s="77">
        <v>21</v>
      </c>
      <c r="C58" s="76">
        <v>16</v>
      </c>
    </row>
    <row r="59" spans="2:3" x14ac:dyDescent="0.2">
      <c r="B59" s="77">
        <v>24</v>
      </c>
      <c r="C59" s="76">
        <v>16</v>
      </c>
    </row>
    <row r="60" spans="2:3" ht="13.5" thickBot="1" x14ac:dyDescent="0.25">
      <c r="B60" s="77">
        <v>28</v>
      </c>
      <c r="C60" s="76">
        <v>16</v>
      </c>
    </row>
    <row r="61" spans="2:3" x14ac:dyDescent="0.2">
      <c r="B61" s="82" t="s">
        <v>0</v>
      </c>
      <c r="C61" s="81">
        <f>COUNTIF(C48:C60,"&gt;0")</f>
        <v>13</v>
      </c>
    </row>
    <row r="62" spans="2:3" x14ac:dyDescent="0.2">
      <c r="B62" s="71" t="s">
        <v>1</v>
      </c>
      <c r="C62" s="80">
        <f>AVERAGE(C48:C60)</f>
        <v>16</v>
      </c>
    </row>
    <row r="63" spans="2:3" x14ac:dyDescent="0.2">
      <c r="B63" s="71" t="s">
        <v>2</v>
      </c>
      <c r="C63" s="70">
        <f>STDEV(C48:C60)</f>
        <v>0</v>
      </c>
    </row>
    <row r="64" spans="2:3" ht="13.5" thickBot="1" x14ac:dyDescent="0.25">
      <c r="B64" s="69" t="s">
        <v>3</v>
      </c>
      <c r="C64" s="68" t="e">
        <f>In+CONFIDENCE(0.05,C63,C61)</f>
        <v>#NAME?</v>
      </c>
    </row>
    <row r="66" spans="2:3" ht="13.5" thickBot="1" x14ac:dyDescent="0.25"/>
    <row r="67" spans="2:3" ht="13.5" thickBot="1" x14ac:dyDescent="0.25">
      <c r="B67" s="160" t="s">
        <v>21</v>
      </c>
      <c r="C67" s="161"/>
    </row>
    <row r="68" spans="2:3" ht="13.5" thickBot="1" x14ac:dyDescent="0.25">
      <c r="B68" s="162" t="s">
        <v>58</v>
      </c>
      <c r="C68" s="163"/>
    </row>
    <row r="69" spans="2:3" ht="13.5" thickBot="1" x14ac:dyDescent="0.25">
      <c r="B69" s="79" t="s">
        <v>8</v>
      </c>
      <c r="C69" s="78" t="s">
        <v>22</v>
      </c>
    </row>
    <row r="70" spans="2:3" x14ac:dyDescent="0.2">
      <c r="B70" s="77">
        <v>4</v>
      </c>
      <c r="C70" s="76">
        <v>17</v>
      </c>
    </row>
    <row r="71" spans="2:3" x14ac:dyDescent="0.2">
      <c r="B71" s="77">
        <v>5</v>
      </c>
      <c r="C71" s="76">
        <v>17</v>
      </c>
    </row>
    <row r="72" spans="2:3" x14ac:dyDescent="0.2">
      <c r="B72" s="77">
        <v>8</v>
      </c>
      <c r="C72" s="76">
        <v>17</v>
      </c>
    </row>
    <row r="73" spans="2:3" x14ac:dyDescent="0.2">
      <c r="B73" s="77">
        <v>11</v>
      </c>
      <c r="C73" s="76">
        <v>17</v>
      </c>
    </row>
    <row r="74" spans="2:3" x14ac:dyDescent="0.2">
      <c r="B74" s="77">
        <v>16</v>
      </c>
      <c r="C74" s="76">
        <v>16</v>
      </c>
    </row>
    <row r="75" spans="2:3" x14ac:dyDescent="0.2">
      <c r="B75" s="77">
        <v>17</v>
      </c>
      <c r="C75" s="76">
        <v>17</v>
      </c>
    </row>
    <row r="76" spans="2:3" x14ac:dyDescent="0.2">
      <c r="B76" s="77">
        <v>19</v>
      </c>
      <c r="C76" s="76">
        <v>17</v>
      </c>
    </row>
    <row r="77" spans="2:3" x14ac:dyDescent="0.2">
      <c r="B77" s="77">
        <v>29</v>
      </c>
      <c r="C77" s="76">
        <v>17</v>
      </c>
    </row>
    <row r="78" spans="2:3" x14ac:dyDescent="0.2">
      <c r="B78" s="77">
        <v>30</v>
      </c>
      <c r="C78" s="76">
        <v>17</v>
      </c>
    </row>
    <row r="79" spans="2:3" ht="13.5" thickBot="1" x14ac:dyDescent="0.25">
      <c r="B79" s="77">
        <v>31</v>
      </c>
      <c r="C79" s="76">
        <v>17</v>
      </c>
    </row>
    <row r="80" spans="2:3" x14ac:dyDescent="0.2">
      <c r="B80" s="82" t="s">
        <v>0</v>
      </c>
      <c r="C80" s="81">
        <f>COUNTIF(C70:C79,"&gt;0")</f>
        <v>10</v>
      </c>
    </row>
    <row r="81" spans="2:3" x14ac:dyDescent="0.2">
      <c r="B81" s="71" t="s">
        <v>1</v>
      </c>
      <c r="C81" s="80">
        <f>AVERAGE(C70:C79)</f>
        <v>16.899999999999999</v>
      </c>
    </row>
    <row r="82" spans="2:3" x14ac:dyDescent="0.2">
      <c r="B82" s="71" t="s">
        <v>2</v>
      </c>
      <c r="C82" s="70">
        <f>STDEV(C70:C79)</f>
        <v>0.31622776601683789</v>
      </c>
    </row>
    <row r="83" spans="2:3" ht="13.5" thickBot="1" x14ac:dyDescent="0.25">
      <c r="B83" s="69" t="s">
        <v>3</v>
      </c>
      <c r="C83" s="68" t="e">
        <f>In+CONFIDENCE(0.05,C82,C80)</f>
        <v>#NAME?</v>
      </c>
    </row>
    <row r="85" spans="2:3" ht="13.5" thickBot="1" x14ac:dyDescent="0.25"/>
    <row r="86" spans="2:3" ht="13.5" thickBot="1" x14ac:dyDescent="0.25">
      <c r="B86" s="160" t="s">
        <v>21</v>
      </c>
      <c r="C86" s="161"/>
    </row>
    <row r="87" spans="2:3" ht="13.5" thickBot="1" x14ac:dyDescent="0.25">
      <c r="B87" s="162" t="s">
        <v>57</v>
      </c>
      <c r="C87" s="163"/>
    </row>
    <row r="88" spans="2:3" ht="13.5" thickBot="1" x14ac:dyDescent="0.25">
      <c r="B88" s="79" t="s">
        <v>8</v>
      </c>
      <c r="C88" s="78" t="s">
        <v>22</v>
      </c>
    </row>
    <row r="89" spans="2:3" x14ac:dyDescent="0.2">
      <c r="B89" s="77">
        <v>2</v>
      </c>
      <c r="C89" s="76">
        <v>17</v>
      </c>
    </row>
    <row r="90" spans="2:3" x14ac:dyDescent="0.2">
      <c r="B90" s="77">
        <v>6</v>
      </c>
      <c r="C90" s="76">
        <v>17</v>
      </c>
    </row>
    <row r="91" spans="2:3" x14ac:dyDescent="0.2">
      <c r="B91" s="77">
        <v>7</v>
      </c>
      <c r="C91" s="76">
        <v>17</v>
      </c>
    </row>
    <row r="92" spans="2:3" x14ac:dyDescent="0.2">
      <c r="B92" s="77">
        <v>8</v>
      </c>
      <c r="C92" s="76">
        <v>17</v>
      </c>
    </row>
    <row r="93" spans="2:3" x14ac:dyDescent="0.2">
      <c r="B93" s="77">
        <v>14</v>
      </c>
      <c r="C93" s="76">
        <v>18</v>
      </c>
    </row>
    <row r="94" spans="2:3" x14ac:dyDescent="0.2">
      <c r="B94" s="77">
        <v>22</v>
      </c>
      <c r="C94" s="76">
        <v>19</v>
      </c>
    </row>
    <row r="95" spans="2:3" x14ac:dyDescent="0.2">
      <c r="B95" s="77">
        <v>23</v>
      </c>
      <c r="C95" s="76">
        <v>18</v>
      </c>
    </row>
    <row r="96" spans="2:3" x14ac:dyDescent="0.2">
      <c r="B96" s="77">
        <v>26</v>
      </c>
      <c r="C96" s="76">
        <v>18</v>
      </c>
    </row>
    <row r="97" spans="2:3" x14ac:dyDescent="0.2">
      <c r="B97" s="77">
        <v>27</v>
      </c>
      <c r="C97" s="76">
        <v>18</v>
      </c>
    </row>
    <row r="98" spans="2:3" x14ac:dyDescent="0.2">
      <c r="B98" s="77">
        <v>28</v>
      </c>
      <c r="C98" s="76">
        <v>20</v>
      </c>
    </row>
    <row r="99" spans="2:3" ht="13.5" thickBot="1" x14ac:dyDescent="0.25">
      <c r="B99" s="77">
        <v>29</v>
      </c>
      <c r="C99" s="76">
        <v>20</v>
      </c>
    </row>
    <row r="100" spans="2:3" x14ac:dyDescent="0.2">
      <c r="B100" s="82" t="s">
        <v>0</v>
      </c>
      <c r="C100" s="81">
        <f>COUNTIF(C89:C99,"&gt;0")</f>
        <v>11</v>
      </c>
    </row>
    <row r="101" spans="2:3" x14ac:dyDescent="0.2">
      <c r="B101" s="71" t="s">
        <v>1</v>
      </c>
      <c r="C101" s="80">
        <f>AVERAGE(C89:C99)</f>
        <v>18.09090909090909</v>
      </c>
    </row>
    <row r="102" spans="2:3" x14ac:dyDescent="0.2">
      <c r="B102" s="71" t="s">
        <v>2</v>
      </c>
      <c r="C102" s="70">
        <f>STDEV(C89:C99)</f>
        <v>1.1361818036340359</v>
      </c>
    </row>
    <row r="103" spans="2:3" ht="13.5" thickBot="1" x14ac:dyDescent="0.25">
      <c r="B103" s="69" t="s">
        <v>3</v>
      </c>
      <c r="C103" s="68" t="e">
        <f>In+CONFIDENCE(0.05,C102,C100)</f>
        <v>#NAME?</v>
      </c>
    </row>
    <row r="105" spans="2:3" ht="13.5" thickBot="1" x14ac:dyDescent="0.25"/>
    <row r="106" spans="2:3" ht="13.5" thickBot="1" x14ac:dyDescent="0.25">
      <c r="B106" s="160" t="s">
        <v>21</v>
      </c>
      <c r="C106" s="161"/>
    </row>
    <row r="107" spans="2:3" ht="13.5" thickBot="1" x14ac:dyDescent="0.25">
      <c r="B107" s="162" t="s">
        <v>56</v>
      </c>
      <c r="C107" s="163"/>
    </row>
    <row r="108" spans="2:3" ht="13.5" thickBot="1" x14ac:dyDescent="0.25">
      <c r="B108" s="79" t="s">
        <v>8</v>
      </c>
      <c r="C108" s="78" t="s">
        <v>22</v>
      </c>
    </row>
    <row r="109" spans="2:3" x14ac:dyDescent="0.2">
      <c r="B109" s="77">
        <v>3</v>
      </c>
      <c r="C109" s="76">
        <v>20</v>
      </c>
    </row>
    <row r="110" spans="2:3" x14ac:dyDescent="0.2">
      <c r="B110" s="77">
        <v>4</v>
      </c>
      <c r="C110" s="76">
        <v>20</v>
      </c>
    </row>
    <row r="111" spans="2:3" x14ac:dyDescent="0.2">
      <c r="B111" s="77">
        <v>5</v>
      </c>
      <c r="C111" s="76">
        <v>20</v>
      </c>
    </row>
    <row r="112" spans="2:3" x14ac:dyDescent="0.2">
      <c r="B112" s="77">
        <v>6</v>
      </c>
      <c r="C112" s="76">
        <v>20</v>
      </c>
    </row>
    <row r="113" spans="2:3" x14ac:dyDescent="0.2">
      <c r="B113" s="77">
        <v>11</v>
      </c>
      <c r="C113" s="76">
        <v>21</v>
      </c>
    </row>
    <row r="114" spans="2:3" x14ac:dyDescent="0.2">
      <c r="B114" s="77">
        <v>12</v>
      </c>
      <c r="C114" s="76">
        <v>21</v>
      </c>
    </row>
    <row r="115" spans="2:3" x14ac:dyDescent="0.2">
      <c r="B115" s="77">
        <v>13</v>
      </c>
      <c r="C115" s="76">
        <v>21</v>
      </c>
    </row>
    <row r="116" spans="2:3" x14ac:dyDescent="0.2">
      <c r="B116" s="77">
        <v>14</v>
      </c>
      <c r="C116" s="76">
        <v>21</v>
      </c>
    </row>
    <row r="117" spans="2:3" x14ac:dyDescent="0.2">
      <c r="B117" s="77">
        <v>17</v>
      </c>
      <c r="C117" s="76">
        <v>22</v>
      </c>
    </row>
    <row r="118" spans="2:3" x14ac:dyDescent="0.2">
      <c r="B118" s="77">
        <v>18</v>
      </c>
      <c r="C118" s="76">
        <v>21</v>
      </c>
    </row>
    <row r="119" spans="2:3" x14ac:dyDescent="0.2">
      <c r="B119" s="77">
        <v>19</v>
      </c>
      <c r="C119" s="76">
        <v>21</v>
      </c>
    </row>
    <row r="120" spans="2:3" x14ac:dyDescent="0.2">
      <c r="B120" s="77">
        <v>21</v>
      </c>
      <c r="C120" s="76">
        <v>22</v>
      </c>
    </row>
    <row r="121" spans="2:3" x14ac:dyDescent="0.2">
      <c r="B121" s="77">
        <v>24</v>
      </c>
      <c r="C121" s="76">
        <v>22</v>
      </c>
    </row>
    <row r="122" spans="2:3" x14ac:dyDescent="0.2">
      <c r="B122" s="77">
        <v>25</v>
      </c>
      <c r="C122" s="76">
        <v>22</v>
      </c>
    </row>
    <row r="123" spans="2:3" x14ac:dyDescent="0.2">
      <c r="B123" s="77">
        <v>26</v>
      </c>
      <c r="C123" s="76">
        <v>22</v>
      </c>
    </row>
    <row r="124" spans="2:3" ht="13.5" thickBot="1" x14ac:dyDescent="0.25">
      <c r="B124" s="77">
        <v>28</v>
      </c>
      <c r="C124" s="76">
        <v>22</v>
      </c>
    </row>
    <row r="125" spans="2:3" x14ac:dyDescent="0.2">
      <c r="B125" s="82" t="s">
        <v>0</v>
      </c>
      <c r="C125" s="81">
        <f>COUNTIF(C109:C124,"&gt;0")</f>
        <v>16</v>
      </c>
    </row>
    <row r="126" spans="2:3" x14ac:dyDescent="0.2">
      <c r="B126" s="71" t="s">
        <v>1</v>
      </c>
      <c r="C126" s="80">
        <f>AVERAGE(C109:C124)</f>
        <v>21.125</v>
      </c>
    </row>
    <row r="127" spans="2:3" x14ac:dyDescent="0.2">
      <c r="B127" s="71" t="s">
        <v>2</v>
      </c>
      <c r="C127" s="70">
        <f>STDEV(C109:C124)</f>
        <v>0.80622577482985502</v>
      </c>
    </row>
    <row r="128" spans="2:3" ht="13.5" thickBot="1" x14ac:dyDescent="0.25">
      <c r="B128" s="69" t="s">
        <v>3</v>
      </c>
      <c r="C128" s="68" t="e">
        <f>In+CONFIDENCE(0.05,C127,C125)</f>
        <v>#NAME?</v>
      </c>
    </row>
    <row r="130" spans="2:3" ht="13.5" thickBot="1" x14ac:dyDescent="0.25"/>
    <row r="131" spans="2:3" ht="13.5" thickBot="1" x14ac:dyDescent="0.25">
      <c r="B131" s="160" t="s">
        <v>21</v>
      </c>
      <c r="C131" s="161"/>
    </row>
    <row r="132" spans="2:3" ht="13.5" thickBot="1" x14ac:dyDescent="0.25">
      <c r="B132" s="162" t="s">
        <v>55</v>
      </c>
      <c r="C132" s="163"/>
    </row>
    <row r="133" spans="2:3" ht="13.5" thickBot="1" x14ac:dyDescent="0.25">
      <c r="B133" s="79" t="s">
        <v>8</v>
      </c>
      <c r="C133" s="78" t="s">
        <v>22</v>
      </c>
    </row>
    <row r="134" spans="2:3" x14ac:dyDescent="0.2">
      <c r="B134" s="77">
        <v>1</v>
      </c>
      <c r="C134" s="76">
        <v>23</v>
      </c>
    </row>
    <row r="135" spans="2:3" x14ac:dyDescent="0.2">
      <c r="B135" s="77">
        <v>2</v>
      </c>
      <c r="C135" s="76">
        <v>23</v>
      </c>
    </row>
    <row r="136" spans="2:3" x14ac:dyDescent="0.2">
      <c r="B136" s="77">
        <v>7</v>
      </c>
      <c r="C136" s="76">
        <v>23</v>
      </c>
    </row>
    <row r="137" spans="2:3" x14ac:dyDescent="0.2">
      <c r="B137" s="77">
        <v>17</v>
      </c>
      <c r="C137" s="76">
        <v>23</v>
      </c>
    </row>
    <row r="138" spans="2:3" x14ac:dyDescent="0.2">
      <c r="B138" s="77">
        <v>18</v>
      </c>
      <c r="C138" s="76">
        <v>23</v>
      </c>
    </row>
    <row r="139" spans="2:3" x14ac:dyDescent="0.2">
      <c r="B139" s="77">
        <v>28</v>
      </c>
      <c r="C139" s="76">
        <v>24</v>
      </c>
    </row>
    <row r="140" spans="2:3" ht="13.5" thickBot="1" x14ac:dyDescent="0.25">
      <c r="B140" s="77">
        <v>31</v>
      </c>
      <c r="C140" s="76">
        <v>24</v>
      </c>
    </row>
    <row r="141" spans="2:3" x14ac:dyDescent="0.2">
      <c r="B141" s="82" t="s">
        <v>0</v>
      </c>
      <c r="C141" s="81">
        <f>COUNTIF(C134:C140,"&gt;0")</f>
        <v>7</v>
      </c>
    </row>
    <row r="142" spans="2:3" x14ac:dyDescent="0.2">
      <c r="B142" s="71" t="s">
        <v>1</v>
      </c>
      <c r="C142" s="80">
        <f>AVERAGE(C134:C140)</f>
        <v>23.285714285714285</v>
      </c>
    </row>
    <row r="143" spans="2:3" x14ac:dyDescent="0.2">
      <c r="B143" s="71" t="s">
        <v>2</v>
      </c>
      <c r="C143" s="70">
        <f>STDEV(C134:C140)</f>
        <v>0.4879500364742666</v>
      </c>
    </row>
    <row r="144" spans="2:3" ht="13.5" thickBot="1" x14ac:dyDescent="0.25">
      <c r="B144" s="69" t="s">
        <v>3</v>
      </c>
      <c r="C144" s="68" t="e">
        <f>In+CONFIDENCE(0.05,C143,C141)</f>
        <v>#NAME?</v>
      </c>
    </row>
    <row r="146" spans="2:3" ht="13.5" thickBot="1" x14ac:dyDescent="0.25"/>
    <row r="147" spans="2:3" ht="13.5" thickBot="1" x14ac:dyDescent="0.25">
      <c r="B147" s="160" t="s">
        <v>21</v>
      </c>
      <c r="C147" s="161"/>
    </row>
    <row r="148" spans="2:3" ht="13.5" thickBot="1" x14ac:dyDescent="0.25">
      <c r="B148" s="162" t="s">
        <v>54</v>
      </c>
      <c r="C148" s="163"/>
    </row>
    <row r="149" spans="2:3" ht="13.5" thickBot="1" x14ac:dyDescent="0.25">
      <c r="B149" s="79" t="s">
        <v>8</v>
      </c>
      <c r="C149" s="78" t="s">
        <v>22</v>
      </c>
    </row>
    <row r="150" spans="2:3" x14ac:dyDescent="0.2">
      <c r="B150" s="77">
        <v>1</v>
      </c>
      <c r="C150" s="76">
        <v>24</v>
      </c>
    </row>
    <row r="151" spans="2:3" x14ac:dyDescent="0.2">
      <c r="B151" s="77">
        <v>5</v>
      </c>
      <c r="C151" s="76">
        <v>24</v>
      </c>
    </row>
    <row r="152" spans="2:3" x14ac:dyDescent="0.2">
      <c r="B152" s="77">
        <v>7</v>
      </c>
      <c r="C152" s="76">
        <v>24</v>
      </c>
    </row>
    <row r="153" spans="2:3" x14ac:dyDescent="0.2">
      <c r="B153" s="77">
        <v>8</v>
      </c>
      <c r="C153" s="76">
        <v>24</v>
      </c>
    </row>
    <row r="154" spans="2:3" x14ac:dyDescent="0.2">
      <c r="B154" s="77">
        <v>12</v>
      </c>
      <c r="C154" s="76">
        <v>24</v>
      </c>
    </row>
    <row r="155" spans="2:3" x14ac:dyDescent="0.2">
      <c r="B155" s="77">
        <v>13</v>
      </c>
      <c r="C155" s="76">
        <v>24</v>
      </c>
    </row>
    <row r="156" spans="2:3" x14ac:dyDescent="0.2">
      <c r="B156" s="77">
        <v>15</v>
      </c>
      <c r="C156" s="76">
        <v>24</v>
      </c>
    </row>
    <row r="157" spans="2:3" x14ac:dyDescent="0.2">
      <c r="B157" s="77">
        <v>25</v>
      </c>
      <c r="C157" s="76">
        <v>24</v>
      </c>
    </row>
    <row r="158" spans="2:3" ht="13.5" thickBot="1" x14ac:dyDescent="0.25">
      <c r="B158" s="77">
        <v>27</v>
      </c>
      <c r="C158" s="76">
        <v>24</v>
      </c>
    </row>
    <row r="159" spans="2:3" ht="13.5" thickBot="1" x14ac:dyDescent="0.25">
      <c r="B159" s="75" t="s">
        <v>0</v>
      </c>
      <c r="C159" s="74">
        <f>COUNTIF(C150:C158,"&gt;0")</f>
        <v>9</v>
      </c>
    </row>
    <row r="160" spans="2:3" x14ac:dyDescent="0.2">
      <c r="B160" s="73" t="s">
        <v>1</v>
      </c>
      <c r="C160" s="72">
        <f>AVERAGE(C150:C158)</f>
        <v>24</v>
      </c>
    </row>
    <row r="161" spans="2:3" x14ac:dyDescent="0.2">
      <c r="B161" s="71" t="s">
        <v>2</v>
      </c>
      <c r="C161" s="70">
        <f>STDEV(C150:C158)</f>
        <v>0</v>
      </c>
    </row>
    <row r="162" spans="2:3" ht="13.5" thickBot="1" x14ac:dyDescent="0.25">
      <c r="B162" s="69" t="s">
        <v>3</v>
      </c>
      <c r="C162" s="68" t="e">
        <f>In+CONFIDENCE(0.05,C161,C159)</f>
        <v>#NAME?</v>
      </c>
    </row>
    <row r="164" spans="2:3" ht="13.5" thickBot="1" x14ac:dyDescent="0.25"/>
    <row r="165" spans="2:3" ht="13.5" thickBot="1" x14ac:dyDescent="0.25">
      <c r="B165" s="160" t="s">
        <v>21</v>
      </c>
      <c r="C165" s="161"/>
    </row>
    <row r="166" spans="2:3" ht="13.5" thickBot="1" x14ac:dyDescent="0.25">
      <c r="B166" s="162" t="s">
        <v>53</v>
      </c>
      <c r="C166" s="163"/>
    </row>
    <row r="167" spans="2:3" ht="13.5" thickBot="1" x14ac:dyDescent="0.25">
      <c r="B167" s="79" t="s">
        <v>8</v>
      </c>
      <c r="C167" s="78" t="s">
        <v>22</v>
      </c>
    </row>
    <row r="168" spans="2:3" x14ac:dyDescent="0.2">
      <c r="B168" s="77">
        <v>2</v>
      </c>
      <c r="C168" s="76">
        <v>23</v>
      </c>
    </row>
    <row r="169" spans="2:3" x14ac:dyDescent="0.2">
      <c r="B169" s="77">
        <v>6</v>
      </c>
      <c r="C169" s="76">
        <v>23</v>
      </c>
    </row>
    <row r="170" spans="2:3" x14ac:dyDescent="0.2">
      <c r="B170" s="77">
        <v>18</v>
      </c>
      <c r="C170" s="76">
        <v>23</v>
      </c>
    </row>
    <row r="171" spans="2:3" x14ac:dyDescent="0.2">
      <c r="B171" s="77">
        <v>20</v>
      </c>
      <c r="C171" s="76">
        <v>23</v>
      </c>
    </row>
    <row r="172" spans="2:3" x14ac:dyDescent="0.2">
      <c r="B172" s="77">
        <v>24</v>
      </c>
      <c r="C172" s="76">
        <v>22</v>
      </c>
    </row>
    <row r="173" spans="2:3" x14ac:dyDescent="0.2">
      <c r="B173" s="77">
        <v>25</v>
      </c>
      <c r="C173" s="76">
        <v>22</v>
      </c>
    </row>
    <row r="174" spans="2:3" x14ac:dyDescent="0.2">
      <c r="B174" s="77">
        <v>26</v>
      </c>
      <c r="C174" s="76">
        <v>22</v>
      </c>
    </row>
    <row r="175" spans="2:3" x14ac:dyDescent="0.2">
      <c r="B175" s="77">
        <v>30</v>
      </c>
      <c r="C175" s="76">
        <v>21</v>
      </c>
    </row>
    <row r="176" spans="2:3" ht="13.5" thickBot="1" x14ac:dyDescent="0.25">
      <c r="B176" s="77">
        <v>31</v>
      </c>
      <c r="C176" s="76">
        <v>21</v>
      </c>
    </row>
    <row r="177" spans="2:3" ht="13.5" thickBot="1" x14ac:dyDescent="0.25">
      <c r="B177" s="75" t="s">
        <v>0</v>
      </c>
      <c r="C177" s="74">
        <f>COUNTIF(C168:C176,"&gt;0")</f>
        <v>9</v>
      </c>
    </row>
    <row r="178" spans="2:3" x14ac:dyDescent="0.2">
      <c r="B178" s="73" t="s">
        <v>1</v>
      </c>
      <c r="C178" s="72">
        <f>AVERAGE(C168:C176)</f>
        <v>22.222222222222221</v>
      </c>
    </row>
    <row r="179" spans="2:3" x14ac:dyDescent="0.2">
      <c r="B179" s="71" t="s">
        <v>2</v>
      </c>
      <c r="C179" s="70">
        <f>STDEV(C168:C176)</f>
        <v>0.83333333333333337</v>
      </c>
    </row>
    <row r="180" spans="2:3" ht="13.5" thickBot="1" x14ac:dyDescent="0.25">
      <c r="B180" s="69" t="s">
        <v>3</v>
      </c>
      <c r="C180" s="68" t="e">
        <f>In+CONFIDENCE(0.05,C179,C177)</f>
        <v>#NAME?</v>
      </c>
    </row>
    <row r="182" spans="2:3" ht="13.5" thickBot="1" x14ac:dyDescent="0.25"/>
    <row r="183" spans="2:3" ht="13.5" thickBot="1" x14ac:dyDescent="0.25">
      <c r="B183" s="160" t="s">
        <v>21</v>
      </c>
      <c r="C183" s="161"/>
    </row>
    <row r="184" spans="2:3" ht="13.5" thickBot="1" x14ac:dyDescent="0.25">
      <c r="B184" s="162" t="s">
        <v>52</v>
      </c>
      <c r="C184" s="163"/>
    </row>
    <row r="185" spans="2:3" ht="13.5" thickBot="1" x14ac:dyDescent="0.25">
      <c r="B185" s="79" t="s">
        <v>8</v>
      </c>
      <c r="C185" s="78" t="s">
        <v>22</v>
      </c>
    </row>
    <row r="186" spans="2:3" x14ac:dyDescent="0.2">
      <c r="B186" s="77">
        <v>2</v>
      </c>
      <c r="C186" s="76">
        <v>21</v>
      </c>
    </row>
    <row r="187" spans="2:3" x14ac:dyDescent="0.2">
      <c r="B187" s="77">
        <v>3</v>
      </c>
      <c r="C187" s="76">
        <v>21</v>
      </c>
    </row>
    <row r="188" spans="2:3" x14ac:dyDescent="0.2">
      <c r="B188" s="77">
        <v>8</v>
      </c>
      <c r="C188" s="76">
        <v>21</v>
      </c>
    </row>
    <row r="189" spans="2:3" x14ac:dyDescent="0.2">
      <c r="B189" s="77">
        <v>9</v>
      </c>
      <c r="C189" s="76">
        <v>20</v>
      </c>
    </row>
    <row r="190" spans="2:3" x14ac:dyDescent="0.2">
      <c r="B190" s="77">
        <v>10</v>
      </c>
      <c r="C190" s="76">
        <v>20</v>
      </c>
    </row>
    <row r="191" spans="2:3" x14ac:dyDescent="0.2">
      <c r="B191" s="77">
        <v>13</v>
      </c>
      <c r="C191" s="76">
        <v>21</v>
      </c>
    </row>
    <row r="192" spans="2:3" x14ac:dyDescent="0.2">
      <c r="B192" s="77">
        <v>14</v>
      </c>
      <c r="C192" s="76">
        <v>20</v>
      </c>
    </row>
    <row r="193" spans="2:3" x14ac:dyDescent="0.2">
      <c r="B193" s="77">
        <v>16</v>
      </c>
      <c r="C193" s="76">
        <v>20</v>
      </c>
    </row>
    <row r="194" spans="2:3" x14ac:dyDescent="0.2">
      <c r="B194" s="77">
        <v>17</v>
      </c>
      <c r="C194" s="76">
        <v>20</v>
      </c>
    </row>
    <row r="195" spans="2:3" x14ac:dyDescent="0.2">
      <c r="B195" s="77">
        <v>20</v>
      </c>
      <c r="C195" s="76">
        <v>20</v>
      </c>
    </row>
    <row r="196" spans="2:3" x14ac:dyDescent="0.2">
      <c r="B196" s="77">
        <v>21</v>
      </c>
      <c r="C196" s="76">
        <v>20</v>
      </c>
    </row>
    <row r="197" spans="2:3" x14ac:dyDescent="0.2">
      <c r="B197" s="77">
        <v>27</v>
      </c>
      <c r="C197" s="76">
        <v>20</v>
      </c>
    </row>
    <row r="198" spans="2:3" x14ac:dyDescent="0.2">
      <c r="B198" s="77">
        <v>28</v>
      </c>
      <c r="C198" s="76">
        <v>20</v>
      </c>
    </row>
    <row r="199" spans="2:3" ht="13.5" thickBot="1" x14ac:dyDescent="0.25">
      <c r="B199" s="77">
        <v>29</v>
      </c>
      <c r="C199" s="76">
        <v>19</v>
      </c>
    </row>
    <row r="200" spans="2:3" ht="13.5" thickBot="1" x14ac:dyDescent="0.25">
      <c r="B200" s="75" t="s">
        <v>0</v>
      </c>
      <c r="C200" s="74">
        <f>COUNTIF(C186:C199,"&gt;0")</f>
        <v>14</v>
      </c>
    </row>
    <row r="201" spans="2:3" x14ac:dyDescent="0.2">
      <c r="B201" s="73" t="s">
        <v>1</v>
      </c>
      <c r="C201" s="72">
        <f>AVERAGE(C186:C199)</f>
        <v>20.214285714285715</v>
      </c>
    </row>
    <row r="202" spans="2:3" x14ac:dyDescent="0.2">
      <c r="B202" s="71" t="s">
        <v>2</v>
      </c>
      <c r="C202" s="70">
        <f>STDEV(C186:C199)</f>
        <v>0.57893422352183943</v>
      </c>
    </row>
    <row r="203" spans="2:3" ht="13.5" thickBot="1" x14ac:dyDescent="0.25">
      <c r="B203" s="69" t="s">
        <v>3</v>
      </c>
      <c r="C203" s="68" t="e">
        <f>In+CONFIDENCE(0.05,C202,C200)</f>
        <v>#NAME?</v>
      </c>
    </row>
    <row r="205" spans="2:3" ht="13.5" thickBot="1" x14ac:dyDescent="0.25"/>
    <row r="206" spans="2:3" ht="13.5" thickBot="1" x14ac:dyDescent="0.25">
      <c r="B206" s="160" t="s">
        <v>21</v>
      </c>
      <c r="C206" s="161"/>
    </row>
    <row r="207" spans="2:3" ht="13.5" thickBot="1" x14ac:dyDescent="0.25">
      <c r="B207" s="162" t="s">
        <v>51</v>
      </c>
      <c r="C207" s="163"/>
    </row>
    <row r="208" spans="2:3" ht="13.5" thickBot="1" x14ac:dyDescent="0.25">
      <c r="B208" s="79" t="s">
        <v>8</v>
      </c>
      <c r="C208" s="78" t="s">
        <v>22</v>
      </c>
    </row>
    <row r="209" spans="2:3" x14ac:dyDescent="0.2">
      <c r="B209" s="77">
        <v>4</v>
      </c>
      <c r="C209" s="76">
        <v>20</v>
      </c>
    </row>
    <row r="210" spans="2:3" x14ac:dyDescent="0.2">
      <c r="B210" s="77">
        <v>5</v>
      </c>
      <c r="C210" s="76">
        <v>19</v>
      </c>
    </row>
    <row r="211" spans="2:3" x14ac:dyDescent="0.2">
      <c r="B211" s="77">
        <v>7</v>
      </c>
      <c r="C211" s="76">
        <v>19</v>
      </c>
    </row>
    <row r="212" spans="2:3" x14ac:dyDescent="0.2">
      <c r="B212" s="77">
        <v>14</v>
      </c>
      <c r="C212" s="76">
        <v>19</v>
      </c>
    </row>
    <row r="213" spans="2:3" x14ac:dyDescent="0.2">
      <c r="B213" s="77">
        <v>15</v>
      </c>
      <c r="C213" s="76">
        <v>19</v>
      </c>
    </row>
    <row r="214" spans="2:3" x14ac:dyDescent="0.2">
      <c r="B214" s="77">
        <v>22</v>
      </c>
      <c r="C214" s="76">
        <v>19</v>
      </c>
    </row>
    <row r="215" spans="2:3" ht="13.5" thickBot="1" x14ac:dyDescent="0.25">
      <c r="B215" s="77">
        <v>29</v>
      </c>
      <c r="C215" s="76">
        <v>19</v>
      </c>
    </row>
    <row r="216" spans="2:3" ht="13.5" thickBot="1" x14ac:dyDescent="0.25">
      <c r="B216" s="75" t="s">
        <v>0</v>
      </c>
      <c r="C216" s="74">
        <f>COUNTIF(C209:C215,"&gt;0")</f>
        <v>7</v>
      </c>
    </row>
    <row r="217" spans="2:3" x14ac:dyDescent="0.2">
      <c r="B217" s="73" t="s">
        <v>1</v>
      </c>
      <c r="C217" s="72">
        <f>AVERAGE(C209:C215)</f>
        <v>19.142857142857142</v>
      </c>
    </row>
    <row r="218" spans="2:3" x14ac:dyDescent="0.2">
      <c r="B218" s="71" t="s">
        <v>2</v>
      </c>
      <c r="C218" s="70">
        <f>STDEV(C209:C215)</f>
        <v>0.37796447300922714</v>
      </c>
    </row>
    <row r="219" spans="2:3" ht="13.5" thickBot="1" x14ac:dyDescent="0.25">
      <c r="B219" s="69" t="s">
        <v>3</v>
      </c>
      <c r="C219" s="68" t="e">
        <f>In+CONFIDENCE(0.05,C218,C216)</f>
        <v>#NAME?</v>
      </c>
    </row>
  </sheetData>
  <mergeCells count="24">
    <mergeCell ref="B206:C206"/>
    <mergeCell ref="B207:C207"/>
    <mergeCell ref="B106:C106"/>
    <mergeCell ref="B107:C107"/>
    <mergeCell ref="B45:C45"/>
    <mergeCell ref="B46:C46"/>
    <mergeCell ref="B183:C183"/>
    <mergeCell ref="B184:C184"/>
    <mergeCell ref="B165:C165"/>
    <mergeCell ref="B166:C166"/>
    <mergeCell ref="B147:C147"/>
    <mergeCell ref="B148:C148"/>
    <mergeCell ref="B131:C131"/>
    <mergeCell ref="B132:C132"/>
    <mergeCell ref="B32:C32"/>
    <mergeCell ref="B86:C86"/>
    <mergeCell ref="B87:C87"/>
    <mergeCell ref="B67:C67"/>
    <mergeCell ref="B68:C68"/>
    <mergeCell ref="B3:C3"/>
    <mergeCell ref="B4:C4"/>
    <mergeCell ref="B19:C19"/>
    <mergeCell ref="B20:C20"/>
    <mergeCell ref="B31:C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3"/>
  <sheetViews>
    <sheetView topLeftCell="A235" zoomScale="89" zoomScaleNormal="89" workbookViewId="0">
      <selection activeCell="F242" sqref="F242"/>
    </sheetView>
  </sheetViews>
  <sheetFormatPr defaultRowHeight="12.75" x14ac:dyDescent="0.2"/>
  <cols>
    <col min="1" max="1" width="9.140625" style="67"/>
    <col min="2" max="3" width="10.7109375" style="85" customWidth="1"/>
    <col min="4" max="4" width="10.85546875" style="85" customWidth="1"/>
    <col min="5" max="5" width="2.7109375" style="67" customWidth="1"/>
    <col min="6" max="6" width="10.7109375" style="67" customWidth="1"/>
    <col min="7" max="7" width="27.28515625" style="67" bestFit="1" customWidth="1"/>
    <col min="8" max="10" width="9.140625" style="67"/>
    <col min="11" max="11" width="10.7109375" style="67" customWidth="1"/>
    <col min="12" max="12" width="9.7109375" style="67" customWidth="1"/>
    <col min="13" max="13" width="10" style="67" customWidth="1"/>
    <col min="14" max="14" width="9.140625" style="67"/>
    <col min="15" max="15" width="1.85546875" style="67" customWidth="1"/>
    <col min="16" max="16384" width="9.140625" style="67"/>
  </cols>
  <sheetData>
    <row r="2" spans="2:9" ht="13.5" thickBot="1" x14ac:dyDescent="0.25"/>
    <row r="3" spans="2:9" ht="13.5" customHeight="1" thickBot="1" x14ac:dyDescent="0.25">
      <c r="B3" s="178"/>
      <c r="C3" s="179"/>
      <c r="D3" s="184" t="s">
        <v>67</v>
      </c>
      <c r="F3" s="95"/>
      <c r="G3" s="94" t="s">
        <v>78</v>
      </c>
      <c r="H3" s="97"/>
    </row>
    <row r="4" spans="2:9" ht="13.5" thickBot="1" x14ac:dyDescent="0.25">
      <c r="B4" s="182"/>
      <c r="C4" s="183"/>
      <c r="D4" s="185"/>
      <c r="F4" s="93"/>
      <c r="G4" s="92">
        <v>1</v>
      </c>
      <c r="H4" s="97"/>
    </row>
    <row r="5" spans="2:9" ht="13.5" customHeight="1" thickBot="1" x14ac:dyDescent="0.25">
      <c r="B5" s="178" t="s">
        <v>65</v>
      </c>
      <c r="C5" s="179"/>
      <c r="D5" s="91" t="s">
        <v>62</v>
      </c>
      <c r="F5" s="90" t="s">
        <v>1</v>
      </c>
      <c r="G5" s="86" t="s">
        <v>63</v>
      </c>
    </row>
    <row r="6" spans="2:9" x14ac:dyDescent="0.2">
      <c r="B6" s="188" t="s">
        <v>8</v>
      </c>
      <c r="C6" s="190" t="s">
        <v>64</v>
      </c>
      <c r="D6" s="191"/>
      <c r="F6" s="87" t="s">
        <v>9</v>
      </c>
      <c r="G6" s="86" t="s">
        <v>63</v>
      </c>
    </row>
    <row r="7" spans="2:9" ht="13.5" thickBot="1" x14ac:dyDescent="0.25">
      <c r="B7" s="189"/>
      <c r="C7" s="186">
        <v>1</v>
      </c>
      <c r="D7" s="187"/>
      <c r="F7" s="87" t="s">
        <v>3</v>
      </c>
      <c r="G7" s="86" t="s">
        <v>63</v>
      </c>
    </row>
    <row r="8" spans="2:9" x14ac:dyDescent="0.2">
      <c r="B8" s="82">
        <v>5</v>
      </c>
      <c r="C8" s="166"/>
      <c r="D8" s="167"/>
      <c r="F8" s="87" t="s">
        <v>10</v>
      </c>
      <c r="G8" s="86" t="s">
        <v>63</v>
      </c>
    </row>
    <row r="9" spans="2:9" x14ac:dyDescent="0.2">
      <c r="B9" s="77">
        <v>9</v>
      </c>
      <c r="C9" s="164"/>
      <c r="D9" s="165"/>
      <c r="F9" s="87" t="s">
        <v>11</v>
      </c>
      <c r="G9" s="86" t="s">
        <v>63</v>
      </c>
      <c r="I9" s="97"/>
    </row>
    <row r="10" spans="2:9" ht="13.5" thickBot="1" x14ac:dyDescent="0.25">
      <c r="B10" s="77">
        <v>10</v>
      </c>
      <c r="C10" s="164"/>
      <c r="D10" s="165"/>
      <c r="F10" s="89" t="s">
        <v>12</v>
      </c>
      <c r="G10" s="88" t="s">
        <v>63</v>
      </c>
    </row>
    <row r="11" spans="2:9" x14ac:dyDescent="0.2">
      <c r="B11" s="77">
        <v>12</v>
      </c>
      <c r="C11" s="164"/>
      <c r="D11" s="165"/>
    </row>
    <row r="12" spans="2:9" x14ac:dyDescent="0.2">
      <c r="B12" s="77">
        <v>17</v>
      </c>
      <c r="C12" s="164"/>
      <c r="D12" s="165"/>
    </row>
    <row r="13" spans="2:9" x14ac:dyDescent="0.2">
      <c r="B13" s="77">
        <v>19</v>
      </c>
      <c r="C13" s="164"/>
      <c r="D13" s="165"/>
    </row>
    <row r="14" spans="2:9" ht="13.5" thickBot="1" x14ac:dyDescent="0.25">
      <c r="B14" s="77">
        <v>26</v>
      </c>
      <c r="C14" s="192"/>
      <c r="D14" s="173"/>
    </row>
    <row r="15" spans="2:9" ht="13.5" thickBot="1" x14ac:dyDescent="0.25">
      <c r="B15" s="75" t="s">
        <v>0</v>
      </c>
      <c r="C15" s="193">
        <f>COUNTIF(C8:D14,"&gt;0")</f>
        <v>0</v>
      </c>
      <c r="D15" s="194"/>
    </row>
    <row r="16" spans="2:9" x14ac:dyDescent="0.2">
      <c r="B16" s="73" t="s">
        <v>1</v>
      </c>
      <c r="C16" s="170" t="e">
        <f>AVERAGE(C8:D14)</f>
        <v>#DIV/0!</v>
      </c>
      <c r="D16" s="167"/>
      <c r="H16" s="97"/>
    </row>
    <row r="17" spans="2:9" x14ac:dyDescent="0.2">
      <c r="B17" s="71" t="s">
        <v>2</v>
      </c>
      <c r="C17" s="171" t="e">
        <f>STDEV(C8:D14)</f>
        <v>#DIV/0!</v>
      </c>
      <c r="D17" s="165"/>
      <c r="H17" s="97"/>
    </row>
    <row r="18" spans="2:9" ht="13.5" thickBot="1" x14ac:dyDescent="0.25">
      <c r="B18" s="69" t="s">
        <v>3</v>
      </c>
      <c r="C18" s="172" t="e">
        <f>CONFIDENCE(0.05,C17,C15)</f>
        <v>#DIV/0!</v>
      </c>
      <c r="D18" s="173"/>
      <c r="H18" s="97"/>
    </row>
    <row r="20" spans="2:9" ht="13.5" thickBot="1" x14ac:dyDescent="0.25"/>
    <row r="21" spans="2:9" ht="13.5" customHeight="1" thickBot="1" x14ac:dyDescent="0.25">
      <c r="B21" s="178"/>
      <c r="C21" s="179"/>
      <c r="D21" s="184" t="s">
        <v>67</v>
      </c>
      <c r="F21" s="95"/>
      <c r="G21" s="94" t="s">
        <v>77</v>
      </c>
      <c r="H21" s="97"/>
    </row>
    <row r="22" spans="2:9" ht="13.5" thickBot="1" x14ac:dyDescent="0.25">
      <c r="B22" s="182"/>
      <c r="C22" s="183"/>
      <c r="D22" s="185"/>
      <c r="F22" s="93"/>
      <c r="G22" s="92">
        <v>1</v>
      </c>
      <c r="H22" s="97"/>
    </row>
    <row r="23" spans="2:9" ht="13.5" customHeight="1" thickBot="1" x14ac:dyDescent="0.25">
      <c r="B23" s="178" t="s">
        <v>65</v>
      </c>
      <c r="C23" s="179"/>
      <c r="D23" s="91" t="s">
        <v>61</v>
      </c>
      <c r="F23" s="90" t="s">
        <v>1</v>
      </c>
      <c r="G23" s="86" t="s">
        <v>63</v>
      </c>
    </row>
    <row r="24" spans="2:9" ht="13.5" thickBot="1" x14ac:dyDescent="0.25">
      <c r="B24" s="188" t="s">
        <v>8</v>
      </c>
      <c r="C24" s="174" t="s">
        <v>64</v>
      </c>
      <c r="D24" s="175"/>
      <c r="F24" s="87" t="s">
        <v>9</v>
      </c>
      <c r="G24" s="86" t="s">
        <v>63</v>
      </c>
    </row>
    <row r="25" spans="2:9" ht="13.5" thickBot="1" x14ac:dyDescent="0.25">
      <c r="B25" s="189"/>
      <c r="C25" s="176">
        <v>1</v>
      </c>
      <c r="D25" s="177"/>
      <c r="F25" s="87" t="s">
        <v>3</v>
      </c>
      <c r="G25" s="86" t="s">
        <v>63</v>
      </c>
    </row>
    <row r="26" spans="2:9" x14ac:dyDescent="0.2">
      <c r="B26" s="82">
        <v>7</v>
      </c>
      <c r="C26" s="166"/>
      <c r="D26" s="167"/>
      <c r="F26" s="87" t="s">
        <v>10</v>
      </c>
      <c r="G26" s="86" t="s">
        <v>63</v>
      </c>
    </row>
    <row r="27" spans="2:9" x14ac:dyDescent="0.2">
      <c r="B27" s="77">
        <v>14</v>
      </c>
      <c r="C27" s="164"/>
      <c r="D27" s="165"/>
      <c r="F27" s="87" t="s">
        <v>11</v>
      </c>
      <c r="G27" s="86" t="s">
        <v>63</v>
      </c>
      <c r="I27" s="97"/>
    </row>
    <row r="28" spans="2:9" ht="13.5" thickBot="1" x14ac:dyDescent="0.25">
      <c r="B28" s="77">
        <v>17</v>
      </c>
      <c r="C28" s="192"/>
      <c r="D28" s="173"/>
      <c r="F28" s="89" t="s">
        <v>12</v>
      </c>
      <c r="G28" s="88" t="s">
        <v>63</v>
      </c>
    </row>
    <row r="29" spans="2:9" ht="13.5" thickBot="1" x14ac:dyDescent="0.25">
      <c r="B29" s="75" t="s">
        <v>0</v>
      </c>
      <c r="C29" s="195">
        <f>COUNTIF(C26:D28,"&gt;0")</f>
        <v>0</v>
      </c>
      <c r="D29" s="196"/>
    </row>
    <row r="30" spans="2:9" x14ac:dyDescent="0.2">
      <c r="B30" s="73" t="s">
        <v>1</v>
      </c>
      <c r="C30" s="170" t="e">
        <f>AVERAGE(C26:D28)</f>
        <v>#DIV/0!</v>
      </c>
      <c r="D30" s="167"/>
      <c r="H30" s="97"/>
    </row>
    <row r="31" spans="2:9" x14ac:dyDescent="0.2">
      <c r="B31" s="71" t="s">
        <v>2</v>
      </c>
      <c r="C31" s="171" t="e">
        <f>STDEV(C26:D28)</f>
        <v>#DIV/0!</v>
      </c>
      <c r="D31" s="165"/>
      <c r="H31" s="97"/>
    </row>
    <row r="32" spans="2:9" ht="13.5" thickBot="1" x14ac:dyDescent="0.25">
      <c r="B32" s="69" t="s">
        <v>3</v>
      </c>
      <c r="C32" s="172" t="e">
        <f>CONFIDENCE(0.05,C31,C29)</f>
        <v>#DIV/0!</v>
      </c>
      <c r="D32" s="173"/>
      <c r="H32" s="97"/>
    </row>
    <row r="34" spans="2:7" ht="13.5" thickBot="1" x14ac:dyDescent="0.25"/>
    <row r="35" spans="2:7" ht="13.5" customHeight="1" thickBot="1" x14ac:dyDescent="0.25">
      <c r="B35" s="178"/>
      <c r="C35" s="179"/>
      <c r="D35" s="184" t="s">
        <v>67</v>
      </c>
      <c r="F35" s="95"/>
      <c r="G35" s="94" t="s">
        <v>76</v>
      </c>
    </row>
    <row r="36" spans="2:7" ht="13.5" thickBot="1" x14ac:dyDescent="0.25">
      <c r="B36" s="182"/>
      <c r="C36" s="183"/>
      <c r="D36" s="185"/>
      <c r="F36" s="93"/>
      <c r="G36" s="92">
        <v>1</v>
      </c>
    </row>
    <row r="37" spans="2:7" ht="13.5" thickBot="1" x14ac:dyDescent="0.25">
      <c r="B37" s="178" t="s">
        <v>65</v>
      </c>
      <c r="C37" s="179"/>
      <c r="D37" s="91" t="s">
        <v>60</v>
      </c>
      <c r="F37" s="90" t="s">
        <v>1</v>
      </c>
      <c r="G37" s="86" t="s">
        <v>63</v>
      </c>
    </row>
    <row r="38" spans="2:7" ht="13.5" thickBot="1" x14ac:dyDescent="0.25">
      <c r="B38" s="188" t="s">
        <v>8</v>
      </c>
      <c r="C38" s="174" t="s">
        <v>64</v>
      </c>
      <c r="D38" s="175"/>
      <c r="F38" s="87" t="s">
        <v>9</v>
      </c>
      <c r="G38" s="86" t="s">
        <v>63</v>
      </c>
    </row>
    <row r="39" spans="2:7" ht="13.5" thickBot="1" x14ac:dyDescent="0.25">
      <c r="B39" s="189"/>
      <c r="C39" s="176">
        <v>1</v>
      </c>
      <c r="D39" s="177"/>
      <c r="F39" s="87" t="s">
        <v>3</v>
      </c>
      <c r="G39" s="86" t="s">
        <v>63</v>
      </c>
    </row>
    <row r="40" spans="2:7" x14ac:dyDescent="0.2">
      <c r="B40" s="82">
        <v>1</v>
      </c>
      <c r="C40" s="166"/>
      <c r="D40" s="167"/>
      <c r="F40" s="87" t="s">
        <v>10</v>
      </c>
      <c r="G40" s="86" t="s">
        <v>63</v>
      </c>
    </row>
    <row r="41" spans="2:7" x14ac:dyDescent="0.2">
      <c r="B41" s="96">
        <v>10</v>
      </c>
      <c r="C41" s="164"/>
      <c r="D41" s="165"/>
      <c r="F41" s="87" t="s">
        <v>11</v>
      </c>
      <c r="G41" s="86" t="s">
        <v>63</v>
      </c>
    </row>
    <row r="42" spans="2:7" ht="13.5" thickBot="1" x14ac:dyDescent="0.25">
      <c r="B42" s="96">
        <v>21</v>
      </c>
      <c r="C42" s="164"/>
      <c r="D42" s="165"/>
      <c r="F42" s="89" t="s">
        <v>12</v>
      </c>
      <c r="G42" s="88" t="s">
        <v>63</v>
      </c>
    </row>
    <row r="43" spans="2:7" x14ac:dyDescent="0.2">
      <c r="B43" s="77">
        <v>30</v>
      </c>
      <c r="C43" s="164"/>
      <c r="D43" s="165"/>
    </row>
    <row r="44" spans="2:7" ht="13.5" thickBot="1" x14ac:dyDescent="0.25">
      <c r="B44" s="77">
        <v>31</v>
      </c>
      <c r="C44" s="192"/>
      <c r="D44" s="173"/>
    </row>
    <row r="45" spans="2:7" ht="13.5" thickBot="1" x14ac:dyDescent="0.25">
      <c r="B45" s="75" t="s">
        <v>0</v>
      </c>
      <c r="C45" s="195">
        <f>COUNTIF(C40:D44,"&gt;0")</f>
        <v>0</v>
      </c>
      <c r="D45" s="196"/>
    </row>
    <row r="46" spans="2:7" x14ac:dyDescent="0.2">
      <c r="B46" s="73" t="s">
        <v>1</v>
      </c>
      <c r="C46" s="170" t="e">
        <f>AVERAGE(C40:D44)</f>
        <v>#DIV/0!</v>
      </c>
      <c r="D46" s="167"/>
    </row>
    <row r="47" spans="2:7" x14ac:dyDescent="0.2">
      <c r="B47" s="71" t="s">
        <v>2</v>
      </c>
      <c r="C47" s="171" t="e">
        <f>STDEV(C40:D44)</f>
        <v>#DIV/0!</v>
      </c>
      <c r="D47" s="165"/>
    </row>
    <row r="48" spans="2:7" ht="13.5" thickBot="1" x14ac:dyDescent="0.25">
      <c r="B48" s="69" t="s">
        <v>3</v>
      </c>
      <c r="C48" s="172" t="e">
        <f>CONFIDENCE(0.05,C47,C45)</f>
        <v>#DIV/0!</v>
      </c>
      <c r="D48" s="173"/>
    </row>
    <row r="50" spans="2:7" ht="13.5" thickBot="1" x14ac:dyDescent="0.25"/>
    <row r="51" spans="2:7" ht="13.5" customHeight="1" thickBot="1" x14ac:dyDescent="0.25">
      <c r="B51" s="178"/>
      <c r="C51" s="179"/>
      <c r="D51" s="184" t="s">
        <v>67</v>
      </c>
      <c r="F51" s="95"/>
      <c r="G51" s="94" t="s">
        <v>75</v>
      </c>
    </row>
    <row r="52" spans="2:7" ht="13.5" thickBot="1" x14ac:dyDescent="0.25">
      <c r="B52" s="182"/>
      <c r="C52" s="183"/>
      <c r="D52" s="185"/>
      <c r="F52" s="93"/>
      <c r="G52" s="92">
        <v>1</v>
      </c>
    </row>
    <row r="53" spans="2:7" ht="13.5" thickBot="1" x14ac:dyDescent="0.25">
      <c r="B53" s="178" t="s">
        <v>65</v>
      </c>
      <c r="C53" s="179"/>
      <c r="D53" s="91" t="s">
        <v>59</v>
      </c>
      <c r="F53" s="90" t="s">
        <v>1</v>
      </c>
      <c r="G53" s="86" t="s">
        <v>63</v>
      </c>
    </row>
    <row r="54" spans="2:7" ht="13.5" thickBot="1" x14ac:dyDescent="0.25">
      <c r="B54" s="188" t="s">
        <v>8</v>
      </c>
      <c r="C54" s="174" t="s">
        <v>64</v>
      </c>
      <c r="D54" s="175"/>
      <c r="F54" s="87" t="s">
        <v>9</v>
      </c>
      <c r="G54" s="86" t="s">
        <v>63</v>
      </c>
    </row>
    <row r="55" spans="2:7" ht="13.5" thickBot="1" x14ac:dyDescent="0.25">
      <c r="B55" s="189"/>
      <c r="C55" s="176">
        <v>1</v>
      </c>
      <c r="D55" s="177"/>
      <c r="F55" s="87" t="s">
        <v>3</v>
      </c>
      <c r="G55" s="86" t="s">
        <v>63</v>
      </c>
    </row>
    <row r="56" spans="2:7" x14ac:dyDescent="0.2">
      <c r="B56" s="77">
        <v>3</v>
      </c>
      <c r="C56" s="166"/>
      <c r="D56" s="167"/>
      <c r="F56" s="87" t="s">
        <v>10</v>
      </c>
      <c r="G56" s="86" t="s">
        <v>63</v>
      </c>
    </row>
    <row r="57" spans="2:7" x14ac:dyDescent="0.2">
      <c r="B57" s="77">
        <v>4</v>
      </c>
      <c r="C57" s="164"/>
      <c r="D57" s="165"/>
      <c r="F57" s="87" t="s">
        <v>11</v>
      </c>
      <c r="G57" s="86" t="s">
        <v>63</v>
      </c>
    </row>
    <row r="58" spans="2:7" ht="13.5" thickBot="1" x14ac:dyDescent="0.25">
      <c r="B58" s="77">
        <v>5</v>
      </c>
      <c r="C58" s="164"/>
      <c r="D58" s="165"/>
      <c r="F58" s="89" t="s">
        <v>12</v>
      </c>
      <c r="G58" s="88" t="s">
        <v>63</v>
      </c>
    </row>
    <row r="59" spans="2:7" x14ac:dyDescent="0.2">
      <c r="B59" s="77">
        <v>6</v>
      </c>
      <c r="C59" s="164"/>
      <c r="D59" s="165"/>
      <c r="F59" s="87"/>
      <c r="G59" s="86"/>
    </row>
    <row r="60" spans="2:7" x14ac:dyDescent="0.2">
      <c r="B60" s="77">
        <v>7</v>
      </c>
      <c r="C60" s="164"/>
      <c r="D60" s="165"/>
      <c r="F60" s="87"/>
      <c r="G60" s="86"/>
    </row>
    <row r="61" spans="2:7" x14ac:dyDescent="0.2">
      <c r="B61" s="77">
        <v>10</v>
      </c>
      <c r="C61" s="164"/>
      <c r="D61" s="165"/>
      <c r="F61" s="87"/>
      <c r="G61" s="86"/>
    </row>
    <row r="62" spans="2:7" x14ac:dyDescent="0.2">
      <c r="B62" s="77">
        <v>11</v>
      </c>
      <c r="C62" s="164"/>
      <c r="D62" s="165"/>
      <c r="F62" s="87"/>
      <c r="G62" s="86"/>
    </row>
    <row r="63" spans="2:7" x14ac:dyDescent="0.2">
      <c r="B63" s="77">
        <v>13</v>
      </c>
      <c r="C63" s="164"/>
      <c r="D63" s="165"/>
      <c r="F63" s="87"/>
      <c r="G63" s="86"/>
    </row>
    <row r="64" spans="2:7" x14ac:dyDescent="0.2">
      <c r="B64" s="77">
        <v>19</v>
      </c>
      <c r="C64" s="164"/>
      <c r="D64" s="165"/>
      <c r="F64" s="87"/>
      <c r="G64" s="86"/>
    </row>
    <row r="65" spans="2:7" x14ac:dyDescent="0.2">
      <c r="B65" s="77">
        <v>20</v>
      </c>
      <c r="C65" s="164"/>
      <c r="D65" s="165"/>
      <c r="F65" s="87"/>
      <c r="G65" s="86"/>
    </row>
    <row r="66" spans="2:7" x14ac:dyDescent="0.2">
      <c r="B66" s="77">
        <v>21</v>
      </c>
      <c r="C66" s="164"/>
      <c r="D66" s="165"/>
      <c r="F66" s="87"/>
      <c r="G66" s="86"/>
    </row>
    <row r="67" spans="2:7" x14ac:dyDescent="0.2">
      <c r="B67" s="77">
        <v>24</v>
      </c>
      <c r="C67" s="164"/>
      <c r="D67" s="165"/>
    </row>
    <row r="68" spans="2:7" ht="13.5" thickBot="1" x14ac:dyDescent="0.25">
      <c r="B68" s="77">
        <v>28</v>
      </c>
      <c r="C68" s="192"/>
      <c r="D68" s="173"/>
    </row>
    <row r="69" spans="2:7" ht="13.5" thickBot="1" x14ac:dyDescent="0.25">
      <c r="B69" s="75" t="s">
        <v>0</v>
      </c>
      <c r="C69" s="195">
        <f>COUNTIF(C56:D68,"&gt;0")</f>
        <v>0</v>
      </c>
      <c r="D69" s="196"/>
    </row>
    <row r="70" spans="2:7" x14ac:dyDescent="0.2">
      <c r="B70" s="73" t="s">
        <v>1</v>
      </c>
      <c r="C70" s="170" t="e">
        <f>AVERAGE(C56:D68)</f>
        <v>#DIV/0!</v>
      </c>
      <c r="D70" s="167"/>
    </row>
    <row r="71" spans="2:7" x14ac:dyDescent="0.2">
      <c r="B71" s="71" t="s">
        <v>2</v>
      </c>
      <c r="C71" s="171" t="e">
        <f>STDEV(C56:D68)</f>
        <v>#DIV/0!</v>
      </c>
      <c r="D71" s="165"/>
    </row>
    <row r="72" spans="2:7" ht="13.5" thickBot="1" x14ac:dyDescent="0.25">
      <c r="B72" s="69" t="s">
        <v>3</v>
      </c>
      <c r="C72" s="172" t="e">
        <f>CONFIDENCE(0.05,C71,C69)</f>
        <v>#DIV/0!</v>
      </c>
      <c r="D72" s="173"/>
    </row>
    <row r="74" spans="2:7" ht="13.5" thickBot="1" x14ac:dyDescent="0.25"/>
    <row r="75" spans="2:7" ht="13.5" customHeight="1" thickBot="1" x14ac:dyDescent="0.25">
      <c r="B75" s="178"/>
      <c r="C75" s="179"/>
      <c r="D75" s="184" t="s">
        <v>67</v>
      </c>
      <c r="F75" s="95"/>
      <c r="G75" s="94" t="s">
        <v>74</v>
      </c>
    </row>
    <row r="76" spans="2:7" ht="13.5" thickBot="1" x14ac:dyDescent="0.25">
      <c r="B76" s="182"/>
      <c r="C76" s="183"/>
      <c r="D76" s="185"/>
      <c r="F76" s="93"/>
      <c r="G76" s="92">
        <v>1</v>
      </c>
    </row>
    <row r="77" spans="2:7" ht="13.5" thickBot="1" x14ac:dyDescent="0.25">
      <c r="B77" s="178" t="s">
        <v>65</v>
      </c>
      <c r="C77" s="179"/>
      <c r="D77" s="91" t="s">
        <v>58</v>
      </c>
      <c r="F77" s="90" t="s">
        <v>1</v>
      </c>
      <c r="G77" s="86" t="s">
        <v>63</v>
      </c>
    </row>
    <row r="78" spans="2:7" ht="13.5" thickBot="1" x14ac:dyDescent="0.25">
      <c r="B78" s="180" t="s">
        <v>8</v>
      </c>
      <c r="C78" s="174" t="s">
        <v>64</v>
      </c>
      <c r="D78" s="175"/>
      <c r="F78" s="87" t="s">
        <v>9</v>
      </c>
      <c r="G78" s="86" t="s">
        <v>63</v>
      </c>
    </row>
    <row r="79" spans="2:7" ht="13.5" thickBot="1" x14ac:dyDescent="0.25">
      <c r="B79" s="181"/>
      <c r="C79" s="176">
        <v>1</v>
      </c>
      <c r="D79" s="177"/>
      <c r="F79" s="87" t="s">
        <v>3</v>
      </c>
      <c r="G79" s="86" t="s">
        <v>63</v>
      </c>
    </row>
    <row r="80" spans="2:7" x14ac:dyDescent="0.2">
      <c r="B80" s="96">
        <v>4</v>
      </c>
      <c r="C80" s="166"/>
      <c r="D80" s="167"/>
      <c r="F80" s="87" t="s">
        <v>10</v>
      </c>
      <c r="G80" s="86" t="s">
        <v>63</v>
      </c>
    </row>
    <row r="81" spans="2:7" x14ac:dyDescent="0.2">
      <c r="B81" s="77">
        <v>5</v>
      </c>
      <c r="C81" s="164"/>
      <c r="D81" s="165"/>
      <c r="F81" s="87" t="s">
        <v>11</v>
      </c>
      <c r="G81" s="86" t="s">
        <v>63</v>
      </c>
    </row>
    <row r="82" spans="2:7" ht="13.5" thickBot="1" x14ac:dyDescent="0.25">
      <c r="B82" s="77">
        <v>8</v>
      </c>
      <c r="C82" s="164"/>
      <c r="D82" s="165"/>
      <c r="F82" s="89" t="s">
        <v>12</v>
      </c>
      <c r="G82" s="88" t="s">
        <v>63</v>
      </c>
    </row>
    <row r="83" spans="2:7" x14ac:dyDescent="0.2">
      <c r="B83" s="77">
        <v>11</v>
      </c>
      <c r="C83" s="164"/>
      <c r="D83" s="165"/>
      <c r="F83" s="87"/>
      <c r="G83" s="86"/>
    </row>
    <row r="84" spans="2:7" x14ac:dyDescent="0.2">
      <c r="B84" s="77">
        <v>16</v>
      </c>
      <c r="C84" s="164"/>
      <c r="D84" s="165"/>
      <c r="F84" s="87"/>
      <c r="G84" s="86"/>
    </row>
    <row r="85" spans="2:7" x14ac:dyDescent="0.2">
      <c r="B85" s="77">
        <v>17</v>
      </c>
      <c r="C85" s="164"/>
      <c r="D85" s="165"/>
      <c r="F85" s="87"/>
      <c r="G85" s="86"/>
    </row>
    <row r="86" spans="2:7" x14ac:dyDescent="0.2">
      <c r="B86" s="77">
        <v>19</v>
      </c>
      <c r="C86" s="164"/>
      <c r="D86" s="165"/>
      <c r="F86" s="87"/>
      <c r="G86" s="86"/>
    </row>
    <row r="87" spans="2:7" x14ac:dyDescent="0.2">
      <c r="B87" s="77">
        <v>29</v>
      </c>
      <c r="C87" s="164"/>
      <c r="D87" s="165"/>
      <c r="F87" s="87"/>
      <c r="G87" s="86"/>
    </row>
    <row r="88" spans="2:7" x14ac:dyDescent="0.2">
      <c r="B88" s="77">
        <v>30</v>
      </c>
      <c r="C88" s="164"/>
      <c r="D88" s="165"/>
      <c r="F88" s="87"/>
      <c r="G88" s="86"/>
    </row>
    <row r="89" spans="2:7" ht="13.5" thickBot="1" x14ac:dyDescent="0.25">
      <c r="B89" s="77">
        <v>31</v>
      </c>
      <c r="C89" s="197"/>
      <c r="D89" s="198"/>
      <c r="F89" s="87"/>
      <c r="G89" s="86"/>
    </row>
    <row r="90" spans="2:7" ht="13.5" thickBot="1" x14ac:dyDescent="0.25">
      <c r="B90" s="75" t="s">
        <v>0</v>
      </c>
      <c r="C90" s="168">
        <f>COUNTIF(C80:D89,"&gt;0")</f>
        <v>0</v>
      </c>
      <c r="D90" s="169"/>
    </row>
    <row r="91" spans="2:7" x14ac:dyDescent="0.2">
      <c r="B91" s="73" t="s">
        <v>1</v>
      </c>
      <c r="C91" s="170" t="e">
        <f>AVERAGE(C80:D89)</f>
        <v>#DIV/0!</v>
      </c>
      <c r="D91" s="167"/>
    </row>
    <row r="92" spans="2:7" x14ac:dyDescent="0.2">
      <c r="B92" s="71" t="s">
        <v>2</v>
      </c>
      <c r="C92" s="171" t="e">
        <f>STDEV(C80:D89)</f>
        <v>#DIV/0!</v>
      </c>
      <c r="D92" s="165"/>
    </row>
    <row r="93" spans="2:7" ht="13.5" thickBot="1" x14ac:dyDescent="0.25">
      <c r="B93" s="69" t="s">
        <v>3</v>
      </c>
      <c r="C93" s="172" t="e">
        <f>CONFIDENCE(0.05,C92,C90)</f>
        <v>#DIV/0!</v>
      </c>
      <c r="D93" s="173"/>
    </row>
    <row r="95" spans="2:7" ht="13.5" thickBot="1" x14ac:dyDescent="0.25"/>
    <row r="96" spans="2:7" ht="13.5" customHeight="1" thickBot="1" x14ac:dyDescent="0.25">
      <c r="B96" s="178"/>
      <c r="C96" s="179"/>
      <c r="D96" s="184" t="s">
        <v>67</v>
      </c>
      <c r="F96" s="95"/>
      <c r="G96" s="94" t="s">
        <v>73</v>
      </c>
    </row>
    <row r="97" spans="2:7" ht="13.5" thickBot="1" x14ac:dyDescent="0.25">
      <c r="B97" s="182"/>
      <c r="C97" s="183"/>
      <c r="D97" s="185"/>
      <c r="F97" s="93"/>
      <c r="G97" s="92">
        <v>1</v>
      </c>
    </row>
    <row r="98" spans="2:7" ht="13.5" thickBot="1" x14ac:dyDescent="0.25">
      <c r="B98" s="178" t="s">
        <v>65</v>
      </c>
      <c r="C98" s="179"/>
      <c r="D98" s="91" t="s">
        <v>57</v>
      </c>
      <c r="F98" s="90" t="s">
        <v>1</v>
      </c>
      <c r="G98" s="86" t="s">
        <v>63</v>
      </c>
    </row>
    <row r="99" spans="2:7" ht="13.5" thickBot="1" x14ac:dyDescent="0.25">
      <c r="B99" s="180" t="s">
        <v>8</v>
      </c>
      <c r="C99" s="174" t="s">
        <v>64</v>
      </c>
      <c r="D99" s="175"/>
      <c r="F99" s="87" t="s">
        <v>9</v>
      </c>
      <c r="G99" s="86" t="s">
        <v>63</v>
      </c>
    </row>
    <row r="100" spans="2:7" ht="13.5" thickBot="1" x14ac:dyDescent="0.25">
      <c r="B100" s="181"/>
      <c r="C100" s="176">
        <v>1</v>
      </c>
      <c r="D100" s="177"/>
      <c r="F100" s="87" t="s">
        <v>3</v>
      </c>
      <c r="G100" s="86" t="s">
        <v>63</v>
      </c>
    </row>
    <row r="101" spans="2:7" x14ac:dyDescent="0.2">
      <c r="B101" s="77">
        <v>2</v>
      </c>
      <c r="C101" s="166"/>
      <c r="D101" s="167"/>
      <c r="F101" s="87" t="s">
        <v>10</v>
      </c>
      <c r="G101" s="86" t="s">
        <v>63</v>
      </c>
    </row>
    <row r="102" spans="2:7" x14ac:dyDescent="0.2">
      <c r="B102" s="77">
        <v>6</v>
      </c>
      <c r="C102" s="164"/>
      <c r="D102" s="165"/>
      <c r="F102" s="87" t="s">
        <v>11</v>
      </c>
      <c r="G102" s="86" t="s">
        <v>63</v>
      </c>
    </row>
    <row r="103" spans="2:7" ht="13.5" thickBot="1" x14ac:dyDescent="0.25">
      <c r="B103" s="77">
        <v>7</v>
      </c>
      <c r="C103" s="164"/>
      <c r="D103" s="165"/>
      <c r="F103" s="89" t="s">
        <v>12</v>
      </c>
      <c r="G103" s="88" t="s">
        <v>63</v>
      </c>
    </row>
    <row r="104" spans="2:7" x14ac:dyDescent="0.2">
      <c r="B104" s="77">
        <v>8</v>
      </c>
      <c r="C104" s="164"/>
      <c r="D104" s="165"/>
      <c r="F104" s="87"/>
      <c r="G104" s="86"/>
    </row>
    <row r="105" spans="2:7" x14ac:dyDescent="0.2">
      <c r="B105" s="77">
        <v>9</v>
      </c>
      <c r="C105" s="164"/>
      <c r="D105" s="165"/>
      <c r="F105" s="87"/>
      <c r="G105" s="86"/>
    </row>
    <row r="106" spans="2:7" x14ac:dyDescent="0.2">
      <c r="B106" s="77">
        <v>22</v>
      </c>
      <c r="C106" s="164"/>
      <c r="D106" s="165"/>
      <c r="F106" s="87"/>
      <c r="G106" s="86"/>
    </row>
    <row r="107" spans="2:7" x14ac:dyDescent="0.2">
      <c r="B107" s="77">
        <v>23</v>
      </c>
      <c r="C107" s="164"/>
      <c r="D107" s="165"/>
      <c r="F107" s="87"/>
      <c r="G107" s="86"/>
    </row>
    <row r="108" spans="2:7" x14ac:dyDescent="0.2">
      <c r="B108" s="77">
        <v>26</v>
      </c>
      <c r="C108" s="164"/>
      <c r="D108" s="165"/>
      <c r="F108" s="87"/>
      <c r="G108" s="86"/>
    </row>
    <row r="109" spans="2:7" x14ac:dyDescent="0.2">
      <c r="B109" s="77">
        <v>27</v>
      </c>
      <c r="C109" s="164"/>
      <c r="D109" s="165"/>
      <c r="F109" s="87"/>
      <c r="G109" s="86"/>
    </row>
    <row r="110" spans="2:7" x14ac:dyDescent="0.2">
      <c r="B110" s="77">
        <v>28</v>
      </c>
      <c r="C110" s="164"/>
      <c r="D110" s="165"/>
      <c r="F110" s="87"/>
      <c r="G110" s="86"/>
    </row>
    <row r="111" spans="2:7" ht="13.5" thickBot="1" x14ac:dyDescent="0.25">
      <c r="B111" s="77">
        <v>29</v>
      </c>
      <c r="C111" s="164"/>
      <c r="D111" s="165"/>
      <c r="F111" s="87"/>
      <c r="G111" s="86"/>
    </row>
    <row r="112" spans="2:7" ht="13.5" thickBot="1" x14ac:dyDescent="0.25">
      <c r="B112" s="75" t="s">
        <v>0</v>
      </c>
      <c r="C112" s="168">
        <f>COUNTIF(C101:D111,"&gt;0")</f>
        <v>0</v>
      </c>
      <c r="D112" s="169"/>
    </row>
    <row r="113" spans="2:7" x14ac:dyDescent="0.2">
      <c r="B113" s="73" t="s">
        <v>1</v>
      </c>
      <c r="C113" s="170" t="e">
        <f>AVERAGE(C101:D111)</f>
        <v>#DIV/0!</v>
      </c>
      <c r="D113" s="167"/>
    </row>
    <row r="114" spans="2:7" x14ac:dyDescent="0.2">
      <c r="B114" s="71" t="s">
        <v>2</v>
      </c>
      <c r="C114" s="171" t="e">
        <f>STDEV(C101:D111)</f>
        <v>#DIV/0!</v>
      </c>
      <c r="D114" s="165"/>
    </row>
    <row r="115" spans="2:7" ht="13.5" thickBot="1" x14ac:dyDescent="0.25">
      <c r="B115" s="69" t="s">
        <v>3</v>
      </c>
      <c r="C115" s="172" t="e">
        <f>CONFIDENCE(0.05,C114,C112)</f>
        <v>#DIV/0!</v>
      </c>
      <c r="D115" s="173"/>
    </row>
    <row r="117" spans="2:7" ht="13.5" thickBot="1" x14ac:dyDescent="0.25"/>
    <row r="118" spans="2:7" ht="13.5" customHeight="1" thickBot="1" x14ac:dyDescent="0.25">
      <c r="B118" s="178"/>
      <c r="C118" s="179"/>
      <c r="D118" s="184" t="s">
        <v>67</v>
      </c>
      <c r="F118" s="95"/>
      <c r="G118" s="94" t="s">
        <v>72</v>
      </c>
    </row>
    <row r="119" spans="2:7" ht="13.5" thickBot="1" x14ac:dyDescent="0.25">
      <c r="B119" s="182"/>
      <c r="C119" s="183"/>
      <c r="D119" s="185"/>
      <c r="F119" s="93"/>
      <c r="G119" s="92">
        <v>1</v>
      </c>
    </row>
    <row r="120" spans="2:7" ht="13.5" thickBot="1" x14ac:dyDescent="0.25">
      <c r="B120" s="178" t="s">
        <v>65</v>
      </c>
      <c r="C120" s="179"/>
      <c r="D120" s="91" t="s">
        <v>56</v>
      </c>
      <c r="F120" s="90" t="s">
        <v>1</v>
      </c>
      <c r="G120" s="86" t="s">
        <v>63</v>
      </c>
    </row>
    <row r="121" spans="2:7" ht="13.5" thickBot="1" x14ac:dyDescent="0.25">
      <c r="B121" s="180" t="s">
        <v>8</v>
      </c>
      <c r="C121" s="174" t="s">
        <v>64</v>
      </c>
      <c r="D121" s="175"/>
      <c r="F121" s="87" t="s">
        <v>9</v>
      </c>
      <c r="G121" s="86" t="s">
        <v>63</v>
      </c>
    </row>
    <row r="122" spans="2:7" ht="13.5" thickBot="1" x14ac:dyDescent="0.25">
      <c r="B122" s="181"/>
      <c r="C122" s="176">
        <v>1</v>
      </c>
      <c r="D122" s="177"/>
      <c r="F122" s="87" t="s">
        <v>3</v>
      </c>
      <c r="G122" s="86" t="s">
        <v>63</v>
      </c>
    </row>
    <row r="123" spans="2:7" x14ac:dyDescent="0.2">
      <c r="B123" s="77">
        <v>3</v>
      </c>
      <c r="C123" s="166"/>
      <c r="D123" s="167"/>
      <c r="F123" s="87" t="s">
        <v>10</v>
      </c>
      <c r="G123" s="86" t="s">
        <v>63</v>
      </c>
    </row>
    <row r="124" spans="2:7" x14ac:dyDescent="0.2">
      <c r="B124" s="77">
        <v>4</v>
      </c>
      <c r="C124" s="164"/>
      <c r="D124" s="165"/>
      <c r="F124" s="87" t="s">
        <v>11</v>
      </c>
      <c r="G124" s="86" t="s">
        <v>63</v>
      </c>
    </row>
    <row r="125" spans="2:7" ht="13.5" thickBot="1" x14ac:dyDescent="0.25">
      <c r="B125" s="77">
        <v>5</v>
      </c>
      <c r="C125" s="164"/>
      <c r="D125" s="165"/>
      <c r="F125" s="89" t="s">
        <v>12</v>
      </c>
      <c r="G125" s="88" t="s">
        <v>63</v>
      </c>
    </row>
    <row r="126" spans="2:7" x14ac:dyDescent="0.2">
      <c r="B126" s="77">
        <v>6</v>
      </c>
      <c r="C126" s="164"/>
      <c r="D126" s="165"/>
      <c r="F126" s="87"/>
      <c r="G126" s="86"/>
    </row>
    <row r="127" spans="2:7" x14ac:dyDescent="0.2">
      <c r="B127" s="77">
        <v>11</v>
      </c>
      <c r="C127" s="164"/>
      <c r="D127" s="165"/>
      <c r="F127" s="87"/>
      <c r="G127" s="86"/>
    </row>
    <row r="128" spans="2:7" x14ac:dyDescent="0.2">
      <c r="B128" s="77">
        <v>12</v>
      </c>
      <c r="C128" s="164"/>
      <c r="D128" s="165"/>
      <c r="F128" s="87"/>
      <c r="G128" s="86"/>
    </row>
    <row r="129" spans="2:7" x14ac:dyDescent="0.2">
      <c r="B129" s="77">
        <v>13</v>
      </c>
      <c r="C129" s="164"/>
      <c r="D129" s="165"/>
      <c r="F129" s="87"/>
      <c r="G129" s="86"/>
    </row>
    <row r="130" spans="2:7" x14ac:dyDescent="0.2">
      <c r="B130" s="77">
        <v>14</v>
      </c>
      <c r="C130" s="164"/>
      <c r="D130" s="165"/>
      <c r="F130" s="87"/>
      <c r="G130" s="86"/>
    </row>
    <row r="131" spans="2:7" x14ac:dyDescent="0.2">
      <c r="B131" s="77">
        <v>17</v>
      </c>
      <c r="C131" s="164"/>
      <c r="D131" s="165"/>
      <c r="F131" s="87"/>
      <c r="G131" s="86"/>
    </row>
    <row r="132" spans="2:7" x14ac:dyDescent="0.2">
      <c r="B132" s="77">
        <v>18</v>
      </c>
      <c r="C132" s="164"/>
      <c r="D132" s="165"/>
      <c r="F132" s="87"/>
      <c r="G132" s="86"/>
    </row>
    <row r="133" spans="2:7" x14ac:dyDescent="0.2">
      <c r="B133" s="77">
        <v>19</v>
      </c>
      <c r="C133" s="164"/>
      <c r="D133" s="165"/>
      <c r="F133" s="87"/>
      <c r="G133" s="86"/>
    </row>
    <row r="134" spans="2:7" x14ac:dyDescent="0.2">
      <c r="B134" s="77">
        <v>21</v>
      </c>
      <c r="C134" s="164"/>
      <c r="D134" s="165"/>
      <c r="F134" s="87"/>
      <c r="G134" s="86"/>
    </row>
    <row r="135" spans="2:7" x14ac:dyDescent="0.2">
      <c r="B135" s="77">
        <v>24</v>
      </c>
      <c r="C135" s="164"/>
      <c r="D135" s="165"/>
      <c r="F135" s="87"/>
      <c r="G135" s="86"/>
    </row>
    <row r="136" spans="2:7" x14ac:dyDescent="0.2">
      <c r="B136" s="77">
        <v>25</v>
      </c>
      <c r="C136" s="164"/>
      <c r="D136" s="165"/>
      <c r="F136" s="87"/>
      <c r="G136" s="86"/>
    </row>
    <row r="137" spans="2:7" x14ac:dyDescent="0.2">
      <c r="B137" s="77">
        <v>26</v>
      </c>
      <c r="C137" s="164"/>
      <c r="D137" s="165"/>
      <c r="F137" s="87"/>
      <c r="G137" s="86"/>
    </row>
    <row r="138" spans="2:7" ht="13.5" thickBot="1" x14ac:dyDescent="0.25">
      <c r="B138" s="77">
        <v>28</v>
      </c>
      <c r="C138" s="164"/>
      <c r="D138" s="165"/>
      <c r="F138" s="87"/>
      <c r="G138" s="86"/>
    </row>
    <row r="139" spans="2:7" ht="13.5" thickBot="1" x14ac:dyDescent="0.25">
      <c r="B139" s="75" t="s">
        <v>0</v>
      </c>
      <c r="C139" s="168">
        <f>COUNTIF(C123:D138,"&gt;0")</f>
        <v>0</v>
      </c>
      <c r="D139" s="169"/>
    </row>
    <row r="140" spans="2:7" x14ac:dyDescent="0.2">
      <c r="B140" s="73" t="s">
        <v>1</v>
      </c>
      <c r="C140" s="170" t="e">
        <f>AVERAGE(C123:D138)</f>
        <v>#DIV/0!</v>
      </c>
      <c r="D140" s="167"/>
    </row>
    <row r="141" spans="2:7" x14ac:dyDescent="0.2">
      <c r="B141" s="71" t="s">
        <v>2</v>
      </c>
      <c r="C141" s="171" t="e">
        <f>STDEV(C123:D138)</f>
        <v>#DIV/0!</v>
      </c>
      <c r="D141" s="165"/>
    </row>
    <row r="142" spans="2:7" ht="13.5" thickBot="1" x14ac:dyDescent="0.25">
      <c r="B142" s="69" t="s">
        <v>3</v>
      </c>
      <c r="C142" s="172" t="e">
        <f>CONFIDENCE(0.05,C141,C139)</f>
        <v>#DIV/0!</v>
      </c>
      <c r="D142" s="173"/>
    </row>
    <row r="144" spans="2:7" ht="13.5" thickBot="1" x14ac:dyDescent="0.25"/>
    <row r="145" spans="2:7" ht="13.5" customHeight="1" thickBot="1" x14ac:dyDescent="0.25">
      <c r="B145" s="178"/>
      <c r="C145" s="179"/>
      <c r="D145" s="184" t="s">
        <v>67</v>
      </c>
      <c r="F145" s="95"/>
      <c r="G145" s="94" t="s">
        <v>71</v>
      </c>
    </row>
    <row r="146" spans="2:7" ht="13.5" thickBot="1" x14ac:dyDescent="0.25">
      <c r="B146" s="182"/>
      <c r="C146" s="183"/>
      <c r="D146" s="185"/>
      <c r="F146" s="93"/>
      <c r="G146" s="92">
        <v>1</v>
      </c>
    </row>
    <row r="147" spans="2:7" ht="13.5" thickBot="1" x14ac:dyDescent="0.25">
      <c r="B147" s="178" t="s">
        <v>65</v>
      </c>
      <c r="C147" s="179"/>
      <c r="D147" s="91" t="s">
        <v>55</v>
      </c>
      <c r="F147" s="90" t="s">
        <v>1</v>
      </c>
      <c r="G147" s="86" t="s">
        <v>63</v>
      </c>
    </row>
    <row r="148" spans="2:7" ht="13.5" thickBot="1" x14ac:dyDescent="0.25">
      <c r="B148" s="180" t="s">
        <v>8</v>
      </c>
      <c r="C148" s="174" t="s">
        <v>64</v>
      </c>
      <c r="D148" s="175"/>
      <c r="F148" s="87" t="s">
        <v>9</v>
      </c>
      <c r="G148" s="86" t="s">
        <v>63</v>
      </c>
    </row>
    <row r="149" spans="2:7" ht="13.5" thickBot="1" x14ac:dyDescent="0.25">
      <c r="B149" s="181"/>
      <c r="C149" s="176">
        <v>1</v>
      </c>
      <c r="D149" s="177"/>
      <c r="F149" s="87" t="s">
        <v>3</v>
      </c>
      <c r="G149" s="86" t="s">
        <v>63</v>
      </c>
    </row>
    <row r="150" spans="2:7" x14ac:dyDescent="0.2">
      <c r="B150" s="77">
        <v>1</v>
      </c>
      <c r="C150" s="166"/>
      <c r="D150" s="167"/>
      <c r="F150" s="87" t="s">
        <v>10</v>
      </c>
      <c r="G150" s="86" t="s">
        <v>63</v>
      </c>
    </row>
    <row r="151" spans="2:7" x14ac:dyDescent="0.2">
      <c r="B151" s="77">
        <v>2</v>
      </c>
      <c r="C151" s="164"/>
      <c r="D151" s="165"/>
      <c r="F151" s="87" t="s">
        <v>11</v>
      </c>
      <c r="G151" s="86" t="s">
        <v>63</v>
      </c>
    </row>
    <row r="152" spans="2:7" ht="13.5" thickBot="1" x14ac:dyDescent="0.25">
      <c r="B152" s="77">
        <v>7</v>
      </c>
      <c r="C152" s="164"/>
      <c r="D152" s="165"/>
      <c r="F152" s="89" t="s">
        <v>12</v>
      </c>
      <c r="G152" s="88" t="s">
        <v>63</v>
      </c>
    </row>
    <row r="153" spans="2:7" x14ac:dyDescent="0.2">
      <c r="B153" s="77">
        <v>17</v>
      </c>
      <c r="C153" s="164"/>
      <c r="D153" s="165"/>
      <c r="F153" s="87"/>
      <c r="G153" s="86"/>
    </row>
    <row r="154" spans="2:7" x14ac:dyDescent="0.2">
      <c r="B154" s="77">
        <v>18</v>
      </c>
      <c r="C154" s="164"/>
      <c r="D154" s="165"/>
      <c r="F154" s="87"/>
      <c r="G154" s="86"/>
    </row>
    <row r="155" spans="2:7" x14ac:dyDescent="0.2">
      <c r="B155" s="77">
        <v>28</v>
      </c>
      <c r="C155" s="164"/>
      <c r="D155" s="165"/>
      <c r="F155" s="87"/>
      <c r="G155" s="86"/>
    </row>
    <row r="156" spans="2:7" ht="13.5" thickBot="1" x14ac:dyDescent="0.25">
      <c r="B156" s="77">
        <v>31</v>
      </c>
      <c r="C156" s="164"/>
      <c r="D156" s="165"/>
      <c r="F156" s="87"/>
      <c r="G156" s="86"/>
    </row>
    <row r="157" spans="2:7" ht="13.5" thickBot="1" x14ac:dyDescent="0.25">
      <c r="B157" s="75" t="s">
        <v>0</v>
      </c>
      <c r="C157" s="168">
        <f>COUNTIF(C150:D156,"&gt;0")</f>
        <v>0</v>
      </c>
      <c r="D157" s="169"/>
    </row>
    <row r="158" spans="2:7" x14ac:dyDescent="0.2">
      <c r="B158" s="73" t="s">
        <v>1</v>
      </c>
      <c r="C158" s="170" t="e">
        <f>AVERAGE(C150:D156)</f>
        <v>#DIV/0!</v>
      </c>
      <c r="D158" s="167"/>
    </row>
    <row r="159" spans="2:7" x14ac:dyDescent="0.2">
      <c r="B159" s="71" t="s">
        <v>2</v>
      </c>
      <c r="C159" s="171" t="e">
        <f>STDEV(C150:D156)</f>
        <v>#DIV/0!</v>
      </c>
      <c r="D159" s="165"/>
    </row>
    <row r="160" spans="2:7" ht="13.5" thickBot="1" x14ac:dyDescent="0.25">
      <c r="B160" s="69" t="s">
        <v>3</v>
      </c>
      <c r="C160" s="172" t="e">
        <f>CONFIDENCE(0.05,C159,C157)</f>
        <v>#DIV/0!</v>
      </c>
      <c r="D160" s="173"/>
    </row>
    <row r="162" spans="2:7" ht="13.5" thickBot="1" x14ac:dyDescent="0.25"/>
    <row r="163" spans="2:7" ht="13.5" customHeight="1" thickBot="1" x14ac:dyDescent="0.25">
      <c r="B163" s="178"/>
      <c r="C163" s="179"/>
      <c r="D163" s="184" t="s">
        <v>67</v>
      </c>
      <c r="F163" s="95"/>
      <c r="G163" s="94" t="s">
        <v>70</v>
      </c>
    </row>
    <row r="164" spans="2:7" ht="13.5" thickBot="1" x14ac:dyDescent="0.25">
      <c r="B164" s="182"/>
      <c r="C164" s="183"/>
      <c r="D164" s="185"/>
      <c r="F164" s="93"/>
      <c r="G164" s="92">
        <v>1</v>
      </c>
    </row>
    <row r="165" spans="2:7" ht="13.5" thickBot="1" x14ac:dyDescent="0.25">
      <c r="B165" s="178" t="s">
        <v>65</v>
      </c>
      <c r="C165" s="179"/>
      <c r="D165" s="91" t="s">
        <v>54</v>
      </c>
      <c r="F165" s="90" t="s">
        <v>1</v>
      </c>
      <c r="G165" s="86" t="s">
        <v>63</v>
      </c>
    </row>
    <row r="166" spans="2:7" ht="13.5" thickBot="1" x14ac:dyDescent="0.25">
      <c r="B166" s="180" t="s">
        <v>8</v>
      </c>
      <c r="C166" s="174" t="s">
        <v>64</v>
      </c>
      <c r="D166" s="175"/>
      <c r="F166" s="87" t="s">
        <v>9</v>
      </c>
      <c r="G166" s="86" t="s">
        <v>63</v>
      </c>
    </row>
    <row r="167" spans="2:7" ht="13.5" thickBot="1" x14ac:dyDescent="0.25">
      <c r="B167" s="181"/>
      <c r="C167" s="176">
        <v>1</v>
      </c>
      <c r="D167" s="177"/>
      <c r="F167" s="87" t="s">
        <v>3</v>
      </c>
      <c r="G167" s="86" t="s">
        <v>63</v>
      </c>
    </row>
    <row r="168" spans="2:7" x14ac:dyDescent="0.2">
      <c r="B168" s="77">
        <v>1</v>
      </c>
      <c r="C168" s="166"/>
      <c r="D168" s="167"/>
      <c r="F168" s="87" t="s">
        <v>10</v>
      </c>
      <c r="G168" s="86" t="s">
        <v>63</v>
      </c>
    </row>
    <row r="169" spans="2:7" x14ac:dyDescent="0.2">
      <c r="B169" s="77">
        <v>5</v>
      </c>
      <c r="C169" s="164"/>
      <c r="D169" s="165"/>
      <c r="F169" s="87" t="s">
        <v>11</v>
      </c>
      <c r="G169" s="86" t="s">
        <v>63</v>
      </c>
    </row>
    <row r="170" spans="2:7" ht="13.5" thickBot="1" x14ac:dyDescent="0.25">
      <c r="B170" s="77">
        <v>7</v>
      </c>
      <c r="C170" s="164"/>
      <c r="D170" s="165"/>
      <c r="F170" s="89" t="s">
        <v>12</v>
      </c>
      <c r="G170" s="88" t="s">
        <v>63</v>
      </c>
    </row>
    <row r="171" spans="2:7" x14ac:dyDescent="0.2">
      <c r="B171" s="77">
        <v>8</v>
      </c>
      <c r="C171" s="164"/>
      <c r="D171" s="165"/>
      <c r="F171" s="87"/>
      <c r="G171" s="86"/>
    </row>
    <row r="172" spans="2:7" x14ac:dyDescent="0.2">
      <c r="B172" s="77">
        <v>12</v>
      </c>
      <c r="C172" s="164"/>
      <c r="D172" s="165"/>
      <c r="F172" s="87"/>
      <c r="G172" s="86"/>
    </row>
    <row r="173" spans="2:7" x14ac:dyDescent="0.2">
      <c r="B173" s="77">
        <v>13</v>
      </c>
      <c r="C173" s="164"/>
      <c r="D173" s="165"/>
      <c r="F173" s="87"/>
      <c r="G173" s="86"/>
    </row>
    <row r="174" spans="2:7" x14ac:dyDescent="0.2">
      <c r="B174" s="77">
        <v>15</v>
      </c>
      <c r="C174" s="164"/>
      <c r="D174" s="165"/>
      <c r="F174" s="87"/>
      <c r="G174" s="86"/>
    </row>
    <row r="175" spans="2:7" x14ac:dyDescent="0.2">
      <c r="B175" s="77">
        <v>25</v>
      </c>
      <c r="C175" s="164"/>
      <c r="D175" s="165"/>
      <c r="F175" s="87"/>
      <c r="G175" s="86"/>
    </row>
    <row r="176" spans="2:7" ht="13.5" thickBot="1" x14ac:dyDescent="0.25">
      <c r="B176" s="77">
        <v>27</v>
      </c>
      <c r="C176" s="164"/>
      <c r="D176" s="165"/>
      <c r="F176" s="87"/>
      <c r="G176" s="86"/>
    </row>
    <row r="177" spans="2:7" ht="13.5" thickBot="1" x14ac:dyDescent="0.25">
      <c r="B177" s="75" t="s">
        <v>0</v>
      </c>
      <c r="C177" s="168">
        <f>COUNTIF(C168:D176,"&gt;0")</f>
        <v>0</v>
      </c>
      <c r="D177" s="169"/>
    </row>
    <row r="178" spans="2:7" x14ac:dyDescent="0.2">
      <c r="B178" s="73" t="s">
        <v>1</v>
      </c>
      <c r="C178" s="170" t="e">
        <f>AVERAGE(C168:D176)</f>
        <v>#DIV/0!</v>
      </c>
      <c r="D178" s="167"/>
    </row>
    <row r="179" spans="2:7" x14ac:dyDescent="0.2">
      <c r="B179" s="71" t="s">
        <v>2</v>
      </c>
      <c r="C179" s="171" t="e">
        <f>STDEV(C168:D176)</f>
        <v>#DIV/0!</v>
      </c>
      <c r="D179" s="165"/>
    </row>
    <row r="180" spans="2:7" ht="13.5" thickBot="1" x14ac:dyDescent="0.25">
      <c r="B180" s="69" t="s">
        <v>3</v>
      </c>
      <c r="C180" s="172" t="e">
        <f>CONFIDENCE(0.05,C179,C177)</f>
        <v>#DIV/0!</v>
      </c>
      <c r="D180" s="173"/>
    </row>
    <row r="182" spans="2:7" ht="13.5" thickBot="1" x14ac:dyDescent="0.25"/>
    <row r="183" spans="2:7" ht="13.5" customHeight="1" thickBot="1" x14ac:dyDescent="0.25">
      <c r="B183" s="178"/>
      <c r="C183" s="179"/>
      <c r="D183" s="184" t="s">
        <v>67</v>
      </c>
      <c r="F183" s="95"/>
      <c r="G183" s="94" t="s">
        <v>69</v>
      </c>
    </row>
    <row r="184" spans="2:7" ht="13.5" thickBot="1" x14ac:dyDescent="0.25">
      <c r="B184" s="182"/>
      <c r="C184" s="183"/>
      <c r="D184" s="185"/>
      <c r="F184" s="93"/>
      <c r="G184" s="92">
        <v>1</v>
      </c>
    </row>
    <row r="185" spans="2:7" ht="13.5" thickBot="1" x14ac:dyDescent="0.25">
      <c r="B185" s="178" t="s">
        <v>65</v>
      </c>
      <c r="C185" s="179"/>
      <c r="D185" s="91" t="s">
        <v>53</v>
      </c>
      <c r="F185" s="90" t="s">
        <v>1</v>
      </c>
      <c r="G185" s="86" t="s">
        <v>63</v>
      </c>
    </row>
    <row r="186" spans="2:7" ht="13.5" thickBot="1" x14ac:dyDescent="0.25">
      <c r="B186" s="180" t="s">
        <v>8</v>
      </c>
      <c r="C186" s="174" t="s">
        <v>64</v>
      </c>
      <c r="D186" s="175"/>
      <c r="F186" s="87" t="s">
        <v>9</v>
      </c>
      <c r="G186" s="86" t="s">
        <v>63</v>
      </c>
    </row>
    <row r="187" spans="2:7" ht="13.5" thickBot="1" x14ac:dyDescent="0.25">
      <c r="B187" s="181"/>
      <c r="C187" s="176">
        <v>1</v>
      </c>
      <c r="D187" s="177"/>
      <c r="F187" s="87" t="s">
        <v>3</v>
      </c>
      <c r="G187" s="86" t="s">
        <v>63</v>
      </c>
    </row>
    <row r="188" spans="2:7" x14ac:dyDescent="0.2">
      <c r="B188" s="77">
        <v>2</v>
      </c>
      <c r="C188" s="166"/>
      <c r="D188" s="167"/>
      <c r="F188" s="87" t="s">
        <v>10</v>
      </c>
      <c r="G188" s="86" t="s">
        <v>63</v>
      </c>
    </row>
    <row r="189" spans="2:7" x14ac:dyDescent="0.2">
      <c r="B189" s="77">
        <v>6</v>
      </c>
      <c r="C189" s="164"/>
      <c r="D189" s="165"/>
      <c r="F189" s="87" t="s">
        <v>11</v>
      </c>
      <c r="G189" s="86" t="s">
        <v>63</v>
      </c>
    </row>
    <row r="190" spans="2:7" ht="13.5" thickBot="1" x14ac:dyDescent="0.25">
      <c r="B190" s="77">
        <v>18</v>
      </c>
      <c r="C190" s="164"/>
      <c r="D190" s="165"/>
      <c r="F190" s="89" t="s">
        <v>12</v>
      </c>
      <c r="G190" s="88" t="s">
        <v>63</v>
      </c>
    </row>
    <row r="191" spans="2:7" x14ac:dyDescent="0.2">
      <c r="B191" s="77">
        <v>20</v>
      </c>
      <c r="C191" s="164"/>
      <c r="D191" s="165"/>
      <c r="F191" s="87"/>
      <c r="G191" s="86"/>
    </row>
    <row r="192" spans="2:7" x14ac:dyDescent="0.2">
      <c r="B192" s="77">
        <v>24</v>
      </c>
      <c r="C192" s="164"/>
      <c r="D192" s="165"/>
      <c r="F192" s="87"/>
      <c r="G192" s="86"/>
    </row>
    <row r="193" spans="2:7" x14ac:dyDescent="0.2">
      <c r="B193" s="77">
        <v>25</v>
      </c>
      <c r="C193" s="164"/>
      <c r="D193" s="165"/>
      <c r="F193" s="87"/>
      <c r="G193" s="86"/>
    </row>
    <row r="194" spans="2:7" x14ac:dyDescent="0.2">
      <c r="B194" s="77">
        <v>26</v>
      </c>
      <c r="C194" s="164"/>
      <c r="D194" s="165"/>
      <c r="F194" s="87"/>
      <c r="G194" s="86"/>
    </row>
    <row r="195" spans="2:7" x14ac:dyDescent="0.2">
      <c r="B195" s="77">
        <v>30</v>
      </c>
      <c r="C195" s="164"/>
      <c r="D195" s="165"/>
      <c r="F195" s="87"/>
      <c r="G195" s="86"/>
    </row>
    <row r="196" spans="2:7" ht="13.5" thickBot="1" x14ac:dyDescent="0.25">
      <c r="B196" s="77">
        <v>31</v>
      </c>
      <c r="C196" s="164"/>
      <c r="D196" s="165"/>
      <c r="F196" s="87"/>
      <c r="G196" s="86"/>
    </row>
    <row r="197" spans="2:7" ht="13.5" thickBot="1" x14ac:dyDescent="0.25">
      <c r="B197" s="75" t="s">
        <v>0</v>
      </c>
      <c r="C197" s="168">
        <f>COUNTIF(C188:D196,"&gt;0")</f>
        <v>0</v>
      </c>
      <c r="D197" s="169"/>
    </row>
    <row r="198" spans="2:7" x14ac:dyDescent="0.2">
      <c r="B198" s="73" t="s">
        <v>1</v>
      </c>
      <c r="C198" s="170" t="e">
        <f>AVERAGE(C188:D196)</f>
        <v>#DIV/0!</v>
      </c>
      <c r="D198" s="167"/>
    </row>
    <row r="199" spans="2:7" x14ac:dyDescent="0.2">
      <c r="B199" s="71" t="s">
        <v>2</v>
      </c>
      <c r="C199" s="171" t="e">
        <f>STDEV(C188:D196)</f>
        <v>#DIV/0!</v>
      </c>
      <c r="D199" s="165"/>
    </row>
    <row r="200" spans="2:7" ht="13.5" thickBot="1" x14ac:dyDescent="0.25">
      <c r="B200" s="69" t="s">
        <v>3</v>
      </c>
      <c r="C200" s="172" t="e">
        <f>CONFIDENCE(0.05,C199,C197)</f>
        <v>#DIV/0!</v>
      </c>
      <c r="D200" s="173"/>
    </row>
    <row r="202" spans="2:7" ht="13.5" thickBot="1" x14ac:dyDescent="0.25"/>
    <row r="203" spans="2:7" ht="13.5" customHeight="1" thickBot="1" x14ac:dyDescent="0.25">
      <c r="B203" s="178"/>
      <c r="C203" s="179"/>
      <c r="D203" s="184" t="s">
        <v>67</v>
      </c>
      <c r="F203" s="95"/>
      <c r="G203" s="94" t="s">
        <v>68</v>
      </c>
    </row>
    <row r="204" spans="2:7" ht="13.5" thickBot="1" x14ac:dyDescent="0.25">
      <c r="B204" s="182"/>
      <c r="C204" s="183"/>
      <c r="D204" s="185"/>
      <c r="F204" s="93"/>
      <c r="G204" s="92">
        <v>1</v>
      </c>
    </row>
    <row r="205" spans="2:7" ht="13.5" customHeight="1" thickBot="1" x14ac:dyDescent="0.25">
      <c r="B205" s="178" t="s">
        <v>65</v>
      </c>
      <c r="C205" s="179"/>
      <c r="D205" s="91" t="s">
        <v>52</v>
      </c>
      <c r="F205" s="90" t="s">
        <v>1</v>
      </c>
      <c r="G205" s="86" t="s">
        <v>63</v>
      </c>
    </row>
    <row r="206" spans="2:7" ht="13.5" thickBot="1" x14ac:dyDescent="0.25">
      <c r="B206" s="180" t="s">
        <v>8</v>
      </c>
      <c r="C206" s="174" t="s">
        <v>64</v>
      </c>
      <c r="D206" s="175"/>
      <c r="F206" s="87" t="s">
        <v>9</v>
      </c>
      <c r="G206" s="86" t="s">
        <v>63</v>
      </c>
    </row>
    <row r="207" spans="2:7" ht="13.5" thickBot="1" x14ac:dyDescent="0.25">
      <c r="B207" s="181"/>
      <c r="C207" s="176">
        <v>1</v>
      </c>
      <c r="D207" s="177"/>
      <c r="F207" s="87" t="s">
        <v>3</v>
      </c>
      <c r="G207" s="86" t="s">
        <v>63</v>
      </c>
    </row>
    <row r="208" spans="2:7" x14ac:dyDescent="0.2">
      <c r="B208" s="77">
        <v>2</v>
      </c>
      <c r="C208" s="166"/>
      <c r="D208" s="167"/>
      <c r="F208" s="87" t="s">
        <v>10</v>
      </c>
      <c r="G208" s="86" t="s">
        <v>63</v>
      </c>
    </row>
    <row r="209" spans="2:7" x14ac:dyDescent="0.2">
      <c r="B209" s="77">
        <v>3</v>
      </c>
      <c r="C209" s="164"/>
      <c r="D209" s="165"/>
      <c r="F209" s="87" t="s">
        <v>11</v>
      </c>
      <c r="G209" s="86" t="s">
        <v>63</v>
      </c>
    </row>
    <row r="210" spans="2:7" ht="13.5" thickBot="1" x14ac:dyDescent="0.25">
      <c r="B210" s="77">
        <v>8</v>
      </c>
      <c r="C210" s="164"/>
      <c r="D210" s="165"/>
      <c r="F210" s="89" t="s">
        <v>12</v>
      </c>
      <c r="G210" s="88" t="s">
        <v>63</v>
      </c>
    </row>
    <row r="211" spans="2:7" x14ac:dyDescent="0.2">
      <c r="B211" s="77">
        <v>9</v>
      </c>
      <c r="C211" s="164"/>
      <c r="D211" s="165"/>
      <c r="F211" s="87"/>
      <c r="G211" s="86"/>
    </row>
    <row r="212" spans="2:7" x14ac:dyDescent="0.2">
      <c r="B212" s="77">
        <v>10</v>
      </c>
      <c r="C212" s="164"/>
      <c r="D212" s="165"/>
      <c r="F212" s="87"/>
      <c r="G212" s="86"/>
    </row>
    <row r="213" spans="2:7" x14ac:dyDescent="0.2">
      <c r="B213" s="77">
        <v>13</v>
      </c>
      <c r="C213" s="164"/>
      <c r="D213" s="165"/>
      <c r="F213" s="87"/>
      <c r="G213" s="86"/>
    </row>
    <row r="214" spans="2:7" x14ac:dyDescent="0.2">
      <c r="B214" s="77">
        <v>14</v>
      </c>
      <c r="C214" s="164"/>
      <c r="D214" s="165"/>
      <c r="F214" s="87"/>
      <c r="G214" s="86"/>
    </row>
    <row r="215" spans="2:7" x14ac:dyDescent="0.2">
      <c r="B215" s="77">
        <v>16</v>
      </c>
      <c r="C215" s="164"/>
      <c r="D215" s="165"/>
      <c r="F215" s="87"/>
      <c r="G215" s="86"/>
    </row>
    <row r="216" spans="2:7" x14ac:dyDescent="0.2">
      <c r="B216" s="77">
        <v>17</v>
      </c>
      <c r="C216" s="164"/>
      <c r="D216" s="165"/>
      <c r="F216" s="87"/>
      <c r="G216" s="86"/>
    </row>
    <row r="217" spans="2:7" x14ac:dyDescent="0.2">
      <c r="B217" s="77">
        <v>20</v>
      </c>
      <c r="C217" s="164"/>
      <c r="D217" s="165"/>
      <c r="F217" s="87"/>
      <c r="G217" s="86"/>
    </row>
    <row r="218" spans="2:7" x14ac:dyDescent="0.2">
      <c r="B218" s="77">
        <v>21</v>
      </c>
      <c r="C218" s="164"/>
      <c r="D218" s="165"/>
      <c r="F218" s="87"/>
      <c r="G218" s="86"/>
    </row>
    <row r="219" spans="2:7" x14ac:dyDescent="0.2">
      <c r="B219" s="77">
        <v>27</v>
      </c>
      <c r="C219" s="164"/>
      <c r="D219" s="165"/>
      <c r="F219" s="87"/>
      <c r="G219" s="86"/>
    </row>
    <row r="220" spans="2:7" x14ac:dyDescent="0.2">
      <c r="B220" s="77">
        <v>28</v>
      </c>
      <c r="C220" s="164"/>
      <c r="D220" s="165"/>
      <c r="F220" s="87"/>
      <c r="G220" s="86"/>
    </row>
    <row r="221" spans="2:7" ht="13.5" thickBot="1" x14ac:dyDescent="0.25">
      <c r="B221" s="77">
        <v>29</v>
      </c>
      <c r="C221" s="164"/>
      <c r="D221" s="165"/>
      <c r="F221" s="87"/>
      <c r="G221" s="86"/>
    </row>
    <row r="222" spans="2:7" ht="13.5" thickBot="1" x14ac:dyDescent="0.25">
      <c r="B222" s="75" t="s">
        <v>0</v>
      </c>
      <c r="C222" s="168">
        <f>COUNTIF(C208:D221,"&gt;0")</f>
        <v>0</v>
      </c>
      <c r="D222" s="169"/>
    </row>
    <row r="223" spans="2:7" x14ac:dyDescent="0.2">
      <c r="B223" s="73" t="s">
        <v>1</v>
      </c>
      <c r="C223" s="170" t="e">
        <f>AVERAGE(C208:D221)</f>
        <v>#DIV/0!</v>
      </c>
      <c r="D223" s="167"/>
    </row>
    <row r="224" spans="2:7" x14ac:dyDescent="0.2">
      <c r="B224" s="71" t="s">
        <v>2</v>
      </c>
      <c r="C224" s="171" t="e">
        <f>STDEV(C208:D221)</f>
        <v>#DIV/0!</v>
      </c>
      <c r="D224" s="165"/>
    </row>
    <row r="225" spans="2:7" ht="13.5" thickBot="1" x14ac:dyDescent="0.25">
      <c r="B225" s="69" t="s">
        <v>3</v>
      </c>
      <c r="C225" s="172" t="e">
        <f>CONFIDENCE(0.05,C224,C222)</f>
        <v>#DIV/0!</v>
      </c>
      <c r="D225" s="173"/>
    </row>
    <row r="227" spans="2:7" ht="13.5" thickBot="1" x14ac:dyDescent="0.25"/>
    <row r="228" spans="2:7" ht="13.5" customHeight="1" thickBot="1" x14ac:dyDescent="0.25">
      <c r="B228" s="178"/>
      <c r="C228" s="179"/>
      <c r="D228" s="184" t="s">
        <v>67</v>
      </c>
      <c r="F228" s="95"/>
      <c r="G228" s="94" t="s">
        <v>66</v>
      </c>
    </row>
    <row r="229" spans="2:7" ht="13.5" thickBot="1" x14ac:dyDescent="0.25">
      <c r="B229" s="182"/>
      <c r="C229" s="183"/>
      <c r="D229" s="185"/>
      <c r="F229" s="93"/>
      <c r="G229" s="92">
        <v>1</v>
      </c>
    </row>
    <row r="230" spans="2:7" ht="13.5" customHeight="1" thickBot="1" x14ac:dyDescent="0.25">
      <c r="B230" s="178" t="s">
        <v>65</v>
      </c>
      <c r="C230" s="179"/>
      <c r="D230" s="91" t="s">
        <v>51</v>
      </c>
      <c r="F230" s="90" t="s">
        <v>1</v>
      </c>
      <c r="G230" s="86" t="s">
        <v>63</v>
      </c>
    </row>
    <row r="231" spans="2:7" ht="13.5" thickBot="1" x14ac:dyDescent="0.25">
      <c r="B231" s="180" t="s">
        <v>8</v>
      </c>
      <c r="C231" s="174" t="s">
        <v>64</v>
      </c>
      <c r="D231" s="175"/>
      <c r="F231" s="87" t="s">
        <v>9</v>
      </c>
      <c r="G231" s="86" t="s">
        <v>63</v>
      </c>
    </row>
    <row r="232" spans="2:7" ht="13.5" thickBot="1" x14ac:dyDescent="0.25">
      <c r="B232" s="181"/>
      <c r="C232" s="176">
        <v>1</v>
      </c>
      <c r="D232" s="177"/>
      <c r="F232" s="87" t="s">
        <v>3</v>
      </c>
      <c r="G232" s="86" t="s">
        <v>63</v>
      </c>
    </row>
    <row r="233" spans="2:7" x14ac:dyDescent="0.2">
      <c r="B233" s="77">
        <v>4</v>
      </c>
      <c r="C233" s="166"/>
      <c r="D233" s="167"/>
      <c r="F233" s="87" t="s">
        <v>10</v>
      </c>
      <c r="G233" s="86" t="s">
        <v>63</v>
      </c>
    </row>
    <row r="234" spans="2:7" x14ac:dyDescent="0.2">
      <c r="B234" s="77">
        <v>5</v>
      </c>
      <c r="C234" s="164"/>
      <c r="D234" s="165"/>
      <c r="F234" s="87" t="s">
        <v>11</v>
      </c>
      <c r="G234" s="86" t="s">
        <v>63</v>
      </c>
    </row>
    <row r="235" spans="2:7" ht="13.5" thickBot="1" x14ac:dyDescent="0.25">
      <c r="B235" s="77">
        <v>7</v>
      </c>
      <c r="C235" s="164"/>
      <c r="D235" s="165"/>
      <c r="F235" s="89" t="s">
        <v>12</v>
      </c>
      <c r="G235" s="88" t="s">
        <v>63</v>
      </c>
    </row>
    <row r="236" spans="2:7" x14ac:dyDescent="0.2">
      <c r="B236" s="77">
        <v>14</v>
      </c>
      <c r="C236" s="164"/>
      <c r="D236" s="165"/>
      <c r="F236" s="87"/>
      <c r="G236" s="86"/>
    </row>
    <row r="237" spans="2:7" x14ac:dyDescent="0.2">
      <c r="B237" s="77">
        <v>15</v>
      </c>
      <c r="C237" s="164"/>
      <c r="D237" s="165"/>
      <c r="F237" s="87"/>
      <c r="G237" s="86"/>
    </row>
    <row r="238" spans="2:7" x14ac:dyDescent="0.2">
      <c r="B238" s="77">
        <v>22</v>
      </c>
      <c r="C238" s="164"/>
      <c r="D238" s="165"/>
      <c r="F238" s="87"/>
      <c r="G238" s="86"/>
    </row>
    <row r="239" spans="2:7" ht="13.5" thickBot="1" x14ac:dyDescent="0.25">
      <c r="B239" s="77">
        <v>29</v>
      </c>
      <c r="C239" s="164"/>
      <c r="D239" s="165"/>
      <c r="F239" s="87"/>
      <c r="G239" s="86"/>
    </row>
    <row r="240" spans="2:7" ht="13.5" thickBot="1" x14ac:dyDescent="0.25">
      <c r="B240" s="75" t="s">
        <v>0</v>
      </c>
      <c r="C240" s="168">
        <f>COUNTIF(C233:D239,"&gt;0")</f>
        <v>0</v>
      </c>
      <c r="D240" s="169"/>
    </row>
    <row r="241" spans="2:4" x14ac:dyDescent="0.2">
      <c r="B241" s="73" t="s">
        <v>1</v>
      </c>
      <c r="C241" s="170" t="e">
        <f>AVERAGE(C233:D239)</f>
        <v>#DIV/0!</v>
      </c>
      <c r="D241" s="167"/>
    </row>
    <row r="242" spans="2:4" x14ac:dyDescent="0.2">
      <c r="B242" s="71" t="s">
        <v>2</v>
      </c>
      <c r="C242" s="171" t="e">
        <f>STDEV(C233:D239)</f>
        <v>#DIV/0!</v>
      </c>
      <c r="D242" s="165"/>
    </row>
    <row r="243" spans="2:4" ht="13.5" thickBot="1" x14ac:dyDescent="0.25">
      <c r="B243" s="69" t="s">
        <v>3</v>
      </c>
      <c r="C243" s="172" t="e">
        <f>CONFIDENCE(0.05,C242,C240)</f>
        <v>#DIV/0!</v>
      </c>
      <c r="D243" s="173"/>
    </row>
  </sheetData>
  <mergeCells count="231">
    <mergeCell ref="C225:D225"/>
    <mergeCell ref="C212:D212"/>
    <mergeCell ref="C213:D213"/>
    <mergeCell ref="C214:D214"/>
    <mergeCell ref="C215:D215"/>
    <mergeCell ref="C216:D216"/>
    <mergeCell ref="C217:D217"/>
    <mergeCell ref="C218:D218"/>
    <mergeCell ref="C222:D222"/>
    <mergeCell ref="C223:D223"/>
    <mergeCell ref="C224:D224"/>
    <mergeCell ref="C208:D208"/>
    <mergeCell ref="C209:D209"/>
    <mergeCell ref="C210:D210"/>
    <mergeCell ref="C219:D219"/>
    <mergeCell ref="C220:D220"/>
    <mergeCell ref="C221:D221"/>
    <mergeCell ref="C211:D211"/>
    <mergeCell ref="B203:C204"/>
    <mergeCell ref="D203:D204"/>
    <mergeCell ref="B205:C205"/>
    <mergeCell ref="B206:B207"/>
    <mergeCell ref="C206:D206"/>
    <mergeCell ref="C207:D207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B163:C164"/>
    <mergeCell ref="C140:D140"/>
    <mergeCell ref="C134:D134"/>
    <mergeCell ref="C135:D135"/>
    <mergeCell ref="C136:D136"/>
    <mergeCell ref="C137:D137"/>
    <mergeCell ref="C138:D138"/>
    <mergeCell ref="C139:D139"/>
    <mergeCell ref="C141:D141"/>
    <mergeCell ref="C142:D142"/>
    <mergeCell ref="C123:D123"/>
    <mergeCell ref="C124:D124"/>
    <mergeCell ref="C125:D125"/>
    <mergeCell ref="C105:D105"/>
    <mergeCell ref="C106:D106"/>
    <mergeCell ref="C102:D102"/>
    <mergeCell ref="C103:D103"/>
    <mergeCell ref="C112:D112"/>
    <mergeCell ref="C113:D113"/>
    <mergeCell ref="B118:C119"/>
    <mergeCell ref="D118:D119"/>
    <mergeCell ref="B120:C120"/>
    <mergeCell ref="B121:B122"/>
    <mergeCell ref="C121:D121"/>
    <mergeCell ref="C122:D122"/>
    <mergeCell ref="C107:D107"/>
    <mergeCell ref="C109:D109"/>
    <mergeCell ref="C110:D110"/>
    <mergeCell ref="C111:D111"/>
    <mergeCell ref="C92:D92"/>
    <mergeCell ref="C93:D93"/>
    <mergeCell ref="C114:D114"/>
    <mergeCell ref="C115:D115"/>
    <mergeCell ref="C104:D104"/>
    <mergeCell ref="C108:D108"/>
    <mergeCell ref="B96:C97"/>
    <mergeCell ref="D96:D97"/>
    <mergeCell ref="B98:C98"/>
    <mergeCell ref="B99:B100"/>
    <mergeCell ref="C84:D84"/>
    <mergeCell ref="C85:D85"/>
    <mergeCell ref="C86:D86"/>
    <mergeCell ref="C101:D101"/>
    <mergeCell ref="C87:D87"/>
    <mergeCell ref="C88:D88"/>
    <mergeCell ref="C89:D89"/>
    <mergeCell ref="C90:D90"/>
    <mergeCell ref="C91:D91"/>
    <mergeCell ref="C99:D99"/>
    <mergeCell ref="C100:D100"/>
    <mergeCell ref="C82:D82"/>
    <mergeCell ref="C83:D83"/>
    <mergeCell ref="C55:D55"/>
    <mergeCell ref="C40:D40"/>
    <mergeCell ref="C41:D41"/>
    <mergeCell ref="C42:D42"/>
    <mergeCell ref="C43:D43"/>
    <mergeCell ref="C44:D44"/>
    <mergeCell ref="C45:D45"/>
    <mergeCell ref="C46:D46"/>
    <mergeCell ref="C80:D80"/>
    <mergeCell ref="C81:D81"/>
    <mergeCell ref="C66:D66"/>
    <mergeCell ref="C67:D67"/>
    <mergeCell ref="C68:D68"/>
    <mergeCell ref="C70:D70"/>
    <mergeCell ref="C71:D71"/>
    <mergeCell ref="C72:D72"/>
    <mergeCell ref="C69:D69"/>
    <mergeCell ref="C79:D79"/>
    <mergeCell ref="B78:B79"/>
    <mergeCell ref="C78:D78"/>
    <mergeCell ref="B75:C76"/>
    <mergeCell ref="D75:D76"/>
    <mergeCell ref="B77:C77"/>
    <mergeCell ref="C64:D64"/>
    <mergeCell ref="B35:C36"/>
    <mergeCell ref="D35:D36"/>
    <mergeCell ref="B37:C37"/>
    <mergeCell ref="C48:D48"/>
    <mergeCell ref="B54:B55"/>
    <mergeCell ref="C54:D54"/>
    <mergeCell ref="B38:B39"/>
    <mergeCell ref="C38:D38"/>
    <mergeCell ref="C56:D56"/>
    <mergeCell ref="C57:D57"/>
    <mergeCell ref="C58:D58"/>
    <mergeCell ref="C59:D59"/>
    <mergeCell ref="C60:D60"/>
    <mergeCell ref="C63:D63"/>
    <mergeCell ref="C18:D18"/>
    <mergeCell ref="C17:D17"/>
    <mergeCell ref="C29:D29"/>
    <mergeCell ref="C39:D39"/>
    <mergeCell ref="C30:D30"/>
    <mergeCell ref="C31:D31"/>
    <mergeCell ref="C47:D47"/>
    <mergeCell ref="C32:D32"/>
    <mergeCell ref="B3:C4"/>
    <mergeCell ref="B5:C5"/>
    <mergeCell ref="B6:B7"/>
    <mergeCell ref="D3:D4"/>
    <mergeCell ref="C6:D6"/>
    <mergeCell ref="C14:D14"/>
    <mergeCell ref="C15:D15"/>
    <mergeCell ref="C16:D16"/>
    <mergeCell ref="C26:D26"/>
    <mergeCell ref="C13:D13"/>
    <mergeCell ref="C11:D11"/>
    <mergeCell ref="C12:D12"/>
    <mergeCell ref="C153:D153"/>
    <mergeCell ref="C155:D155"/>
    <mergeCell ref="C156:D156"/>
    <mergeCell ref="C157:D157"/>
    <mergeCell ref="C7:D7"/>
    <mergeCell ref="B24:B25"/>
    <mergeCell ref="C24:D24"/>
    <mergeCell ref="B21:C22"/>
    <mergeCell ref="D21:D22"/>
    <mergeCell ref="B23:C23"/>
    <mergeCell ref="C25:D25"/>
    <mergeCell ref="C8:D8"/>
    <mergeCell ref="C9:D9"/>
    <mergeCell ref="C10:D10"/>
    <mergeCell ref="B51:C52"/>
    <mergeCell ref="D51:D52"/>
    <mergeCell ref="B53:C53"/>
    <mergeCell ref="C61:D61"/>
    <mergeCell ref="C62:D62"/>
    <mergeCell ref="C27:D27"/>
    <mergeCell ref="C28:D28"/>
    <mergeCell ref="C65:D65"/>
    <mergeCell ref="B145:C146"/>
    <mergeCell ref="D145:D146"/>
    <mergeCell ref="B147:C147"/>
    <mergeCell ref="B148:B149"/>
    <mergeCell ref="C148:D148"/>
    <mergeCell ref="C149:D149"/>
    <mergeCell ref="C150:D150"/>
    <mergeCell ref="C151:D151"/>
    <mergeCell ref="C152:D152"/>
    <mergeCell ref="C159:D159"/>
    <mergeCell ref="C160:D160"/>
    <mergeCell ref="C154:D154"/>
    <mergeCell ref="B165:C165"/>
    <mergeCell ref="B166:B167"/>
    <mergeCell ref="C166:D166"/>
    <mergeCell ref="C167:D167"/>
    <mergeCell ref="B228:C229"/>
    <mergeCell ref="D228:D229"/>
    <mergeCell ref="C158:D158"/>
    <mergeCell ref="D163:D164"/>
    <mergeCell ref="B186:B187"/>
    <mergeCell ref="C197:D197"/>
    <mergeCell ref="C198:D198"/>
    <mergeCell ref="C189:D189"/>
    <mergeCell ref="C177:D177"/>
    <mergeCell ref="C178:D178"/>
    <mergeCell ref="C179:D179"/>
    <mergeCell ref="C180:D180"/>
    <mergeCell ref="B183:C184"/>
    <mergeCell ref="D183:D184"/>
    <mergeCell ref="B185:C185"/>
    <mergeCell ref="C176:D176"/>
    <mergeCell ref="C199:D199"/>
    <mergeCell ref="C186:D186"/>
    <mergeCell ref="C187:D18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237:D237"/>
    <mergeCell ref="C239:D239"/>
    <mergeCell ref="C188:D188"/>
    <mergeCell ref="C240:D240"/>
    <mergeCell ref="C241:D241"/>
    <mergeCell ref="C238:D238"/>
    <mergeCell ref="C242:D242"/>
    <mergeCell ref="C243:D243"/>
    <mergeCell ref="C233:D233"/>
    <mergeCell ref="C234:D234"/>
    <mergeCell ref="C235:D235"/>
    <mergeCell ref="C236:D236"/>
    <mergeCell ref="B230:C230"/>
    <mergeCell ref="B231:B232"/>
    <mergeCell ref="C231:D231"/>
    <mergeCell ref="C232:D232"/>
    <mergeCell ref="C200:D200"/>
    <mergeCell ref="C192:D192"/>
    <mergeCell ref="C193:D193"/>
    <mergeCell ref="C194:D194"/>
    <mergeCell ref="C195:D195"/>
    <mergeCell ref="C196:D196"/>
    <mergeCell ref="C190:D190"/>
    <mergeCell ref="C191:D191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23</vt:i4>
      </vt:variant>
    </vt:vector>
  </HeadingPairs>
  <TitlesOfParts>
    <vt:vector size="23" baseType="lpstr">
      <vt:lpstr>2016 Temperatura Água Mar</vt:lpstr>
      <vt:lpstr>2016 pH &amp; Temperatura</vt:lpstr>
      <vt:lpstr>2016 ORP &amp; Temperatura</vt:lpstr>
      <vt:lpstr>2016Condutividade &amp; Temperatura</vt:lpstr>
      <vt:lpstr>2016 Salinidade &amp; Temperatura</vt:lpstr>
      <vt:lpstr>2016 TDS &amp; Temperatura</vt:lpstr>
      <vt:lpstr>2016 Oxigénio &amp; Temperatura</vt:lpstr>
      <vt:lpstr>2017 Temperatura Água Mar</vt:lpstr>
      <vt:lpstr>2017 Altura Água</vt:lpstr>
      <vt:lpstr>2017 pH &amp; Temperatura</vt:lpstr>
      <vt:lpstr>2017 ORP &amp; Temperatura</vt:lpstr>
      <vt:lpstr>2017Condutividade &amp; Temperatura</vt:lpstr>
      <vt:lpstr>2017 Salinidade &amp; Temperatura</vt:lpstr>
      <vt:lpstr>2017 TDS &amp; Temperatura</vt:lpstr>
      <vt:lpstr>2017 Oxigénio &amp; Temperatura</vt:lpstr>
      <vt:lpstr>2018 Temperatura Água Mar</vt:lpstr>
      <vt:lpstr>2018 Altura Água</vt:lpstr>
      <vt:lpstr>2018 pH &amp; Temperatura</vt:lpstr>
      <vt:lpstr>2018 ORP &amp; Temperatura</vt:lpstr>
      <vt:lpstr>2018Condutividade &amp; Temperatura</vt:lpstr>
      <vt:lpstr>2018 Salinidade &amp; Temperatura</vt:lpstr>
      <vt:lpstr>2018 TDS &amp; Temperatura</vt:lpstr>
      <vt:lpstr>2018 Oxigénio &amp; Temperatura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José MN Azevedo</cp:lastModifiedBy>
  <cp:lastPrinted>2014-01-02T14:22:33Z</cp:lastPrinted>
  <dcterms:created xsi:type="dcterms:W3CDTF">1996-10-08T23:32:33Z</dcterms:created>
  <dcterms:modified xsi:type="dcterms:W3CDTF">2018-10-22T16:58:56Z</dcterms:modified>
</cp:coreProperties>
</file>