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2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3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4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5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6.xml" ContentType="application/vnd.openxmlformats-officedocument.drawing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drawings/drawing7.xml" ContentType="application/vnd.openxmlformats-officedocument.drawing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drawings/drawing8.xml" ContentType="application/vnd.openxmlformats-officedocument.drawing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drawings/drawing9.xml" ContentType="application/vnd.openxmlformats-officedocument.drawing+xml"/>
  <Override PartName="/xl/charts/chart84.xml" ContentType="application/vnd.openxmlformats-officedocument.drawingml.chart+xml"/>
  <Override PartName="/xl/drawings/drawing10.xml" ContentType="application/vnd.openxmlformats-officedocument.drawingml.chartshapes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drawings/drawing11.xml" ContentType="application/vnd.openxmlformats-officedocument.drawingml.chartshapes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drawings/drawing12.xml" ContentType="application/vnd.openxmlformats-officedocument.drawingml.chartshapes+xml"/>
  <Override PartName="/xl/charts/chart97.xml" ContentType="application/vnd.openxmlformats-officedocument.drawingml.chart+xml"/>
  <Override PartName="/xl/drawings/drawing13.xml" ContentType="application/vnd.openxmlformats-officedocument.drawingml.chartshapes+xml"/>
  <Override PartName="/xl/charts/chart9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charts/chart107.xml" ContentType="application/vnd.openxmlformats-officedocument.drawingml.chart+xml"/>
  <Override PartName="/xl/drawings/drawing16.xml" ContentType="application/vnd.openxmlformats-officedocument.drawingml.chartshapes+xml"/>
  <Override PartName="/xl/charts/chart108.xml" ContentType="application/vnd.openxmlformats-officedocument.drawingml.chart+xml"/>
  <Override PartName="/xl/drawings/drawing17.xml" ContentType="application/vnd.openxmlformats-officedocument.drawing+xml"/>
  <Override PartName="/xl/charts/chart109.xml" ContentType="application/vnd.openxmlformats-officedocument.drawingml.chart+xml"/>
  <Override PartName="/xl/drawings/drawing18.xml" ContentType="application/vnd.openxmlformats-officedocument.drawingml.chartshapes+xml"/>
  <Override PartName="/xl/charts/chart110.xml" ContentType="application/vnd.openxmlformats-officedocument.drawingml.chart+xml"/>
  <Override PartName="/xl/charts/chart111.xml" ContentType="application/vnd.openxmlformats-officedocument.drawingml.chart+xml"/>
  <Override PartName="/xl/charts/chart112.xml" ContentType="application/vnd.openxmlformats-officedocument.drawingml.chart+xml"/>
  <Override PartName="/xl/charts/chart113.xml" ContentType="application/vnd.openxmlformats-officedocument.drawingml.chart+xml"/>
  <Override PartName="/xl/charts/chart114.xml" ContentType="application/vnd.openxmlformats-officedocument.drawingml.chart+xml"/>
  <Override PartName="/xl/charts/chart115.xml" ContentType="application/vnd.openxmlformats-officedocument.drawingml.chart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drawings/drawing19.xml" ContentType="application/vnd.openxmlformats-officedocument.drawingml.chartshapes+xml"/>
  <Override PartName="/xl/charts/chart118.xml" ContentType="application/vnd.openxmlformats-officedocument.drawingml.chart+xml"/>
  <Override PartName="/xl/charts/chart119.xml" ContentType="application/vnd.openxmlformats-officedocument.drawingml.chart+xml"/>
  <Override PartName="/xl/charts/chart120.xml" ContentType="application/vnd.openxmlformats-officedocument.drawingml.chart+xml"/>
  <Override PartName="/xl/charts/chart121.xml" ContentType="application/vnd.openxmlformats-officedocument.drawingml.chart+xml"/>
  <Override PartName="/xl/drawings/drawing20.xml" ContentType="application/vnd.openxmlformats-officedocument.drawingml.chartshapes+xml"/>
  <Override PartName="/xl/charts/chart122.xml" ContentType="application/vnd.openxmlformats-officedocument.drawingml.chart+xml"/>
  <Override PartName="/xl/drawings/drawing21.xml" ContentType="application/vnd.openxmlformats-officedocument.drawingml.chartshapes+xml"/>
  <Override PartName="/xl/charts/chart123.xml" ContentType="application/vnd.openxmlformats-officedocument.drawingml.chart+xml"/>
  <Override PartName="/xl/drawings/drawing22.xml" ContentType="application/vnd.openxmlformats-officedocument.drawingml.chartshapes+xml"/>
  <Override PartName="/xl/charts/chart124.xml" ContentType="application/vnd.openxmlformats-officedocument.drawingml.chart+xml"/>
  <Override PartName="/xl/charts/chart125.xml" ContentType="application/vnd.openxmlformats-officedocument.drawingml.chart+xml"/>
  <Override PartName="/xl/charts/chart126.xml" ContentType="application/vnd.openxmlformats-officedocument.drawingml.chart+xml"/>
  <Override PartName="/xl/charts/chart127.xml" ContentType="application/vnd.openxmlformats-officedocument.drawingml.chart+xml"/>
  <Override PartName="/xl/charts/chart128.xml" ContentType="application/vnd.openxmlformats-officedocument.drawingml.chart+xml"/>
  <Override PartName="/xl/charts/chart129.xml" ContentType="application/vnd.openxmlformats-officedocument.drawingml.chart+xml"/>
  <Override PartName="/xl/charts/chart130.xml" ContentType="application/vnd.openxmlformats-officedocument.drawingml.chart+xml"/>
  <Override PartName="/xl/drawings/drawing23.xml" ContentType="application/vnd.openxmlformats-officedocument.drawingml.chartshapes+xml"/>
  <Override PartName="/xl/charts/chart131.xml" ContentType="application/vnd.openxmlformats-officedocument.drawingml.chart+xml"/>
  <Override PartName="/xl/drawings/drawing24.xml" ContentType="application/vnd.openxmlformats-officedocument.drawingml.chartshapes+xml"/>
  <Override PartName="/xl/charts/chart132.xml" ContentType="application/vnd.openxmlformats-officedocument.drawingml.chart+xml"/>
  <Override PartName="/xl/drawings/drawing25.xml" ContentType="application/vnd.openxmlformats-officedocument.drawing+xml"/>
  <Override PartName="/xl/charts/chart133.xml" ContentType="application/vnd.openxmlformats-officedocument.drawingml.chart+xml"/>
  <Override PartName="/xl/charts/chart134.xml" ContentType="application/vnd.openxmlformats-officedocument.drawingml.chart+xml"/>
  <Override PartName="/xl/charts/chart135.xml" ContentType="application/vnd.openxmlformats-officedocument.drawingml.chart+xml"/>
  <Override PartName="/xl/charts/chart136.xml" ContentType="application/vnd.openxmlformats-officedocument.drawingml.chart+xml"/>
  <Override PartName="/xl/charts/chart137.xml" ContentType="application/vnd.openxmlformats-officedocument.drawingml.chart+xml"/>
  <Override PartName="/xl/charts/chart138.xml" ContentType="application/vnd.openxmlformats-officedocument.drawingml.chart+xml"/>
  <Override PartName="/xl/charts/chart139.xml" ContentType="application/vnd.openxmlformats-officedocument.drawingml.chart+xml"/>
  <Override PartName="/xl/charts/chart140.xml" ContentType="application/vnd.openxmlformats-officedocument.drawingml.chart+xml"/>
  <Override PartName="/xl/charts/chart141.xml" ContentType="application/vnd.openxmlformats-officedocument.drawingml.chart+xml"/>
  <Override PartName="/xl/drawings/drawing26.xml" ContentType="application/vnd.openxmlformats-officedocument.drawingml.chartshapes+xml"/>
  <Override PartName="/xl/charts/chart142.xml" ContentType="application/vnd.openxmlformats-officedocument.drawingml.chart+xml"/>
  <Override PartName="/xl/charts/chart143.xml" ContentType="application/vnd.openxmlformats-officedocument.drawingml.chart+xml"/>
  <Override PartName="/xl/charts/chart144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145.xml" ContentType="application/vnd.openxmlformats-officedocument.drawingml.chart+xml"/>
  <Override PartName="/xl/charts/chart146.xml" ContentType="application/vnd.openxmlformats-officedocument.drawingml.chart+xml"/>
  <Override PartName="/xl/charts/chart147.xml" ContentType="application/vnd.openxmlformats-officedocument.drawingml.chart+xml"/>
  <Override PartName="/xl/charts/chart148.xml" ContentType="application/vnd.openxmlformats-officedocument.drawingml.chart+xml"/>
  <Override PartName="/xl/charts/chart149.xml" ContentType="application/vnd.openxmlformats-officedocument.drawingml.chart+xml"/>
  <Override PartName="/xl/charts/chart150.xml" ContentType="application/vnd.openxmlformats-officedocument.drawingml.chart+xml"/>
  <Override PartName="/xl/drawings/drawing29.xml" ContentType="application/vnd.openxmlformats-officedocument.drawing+xml"/>
  <Override PartName="/xl/charts/chart151.xml" ContentType="application/vnd.openxmlformats-officedocument.drawingml.chart+xml"/>
  <Override PartName="/xl/drawings/drawing30.xml" ContentType="application/vnd.openxmlformats-officedocument.drawingml.chartshapes+xml"/>
  <Override PartName="/xl/charts/chart152.xml" ContentType="application/vnd.openxmlformats-officedocument.drawingml.chart+xml"/>
  <Override PartName="/xl/charts/chart153.xml" ContentType="application/vnd.openxmlformats-officedocument.drawingml.chart+xml"/>
  <Override PartName="/xl/charts/chart154.xml" ContentType="application/vnd.openxmlformats-officedocument.drawingml.chart+xml"/>
  <Override PartName="/xl/charts/chart155.xml" ContentType="application/vnd.openxmlformats-officedocument.drawingml.chart+xml"/>
  <Override PartName="/xl/charts/chart156.xml" ContentType="application/vnd.openxmlformats-officedocument.drawingml.chart+xml"/>
  <Override PartName="/xl/charts/chart157.xml" ContentType="application/vnd.openxmlformats-officedocument.drawingml.chart+xml"/>
  <Override PartName="/xl/charts/chart158.xml" ContentType="application/vnd.openxmlformats-officedocument.drawingml.chart+xml"/>
  <Override PartName="/xl/charts/chart159.xml" ContentType="application/vnd.openxmlformats-officedocument.drawingml.chart+xml"/>
  <Override PartName="/xl/drawings/drawing31.xml" ContentType="application/vnd.openxmlformats-officedocument.drawingml.chartshapes+xml"/>
  <Override PartName="/xl/charts/chart160.xml" ContentType="application/vnd.openxmlformats-officedocument.drawingml.chart+xml"/>
  <Override PartName="/xl/charts/chart161.xml" ContentType="application/vnd.openxmlformats-officedocument.drawingml.chart+xml"/>
  <Override PartName="/xl/charts/chart162.xml" ContentType="application/vnd.openxmlformats-officedocument.drawingml.chart+xml"/>
  <Override PartName="/xl/charts/chart163.xml" ContentType="application/vnd.openxmlformats-officedocument.drawingml.chart+xml"/>
  <Override PartName="/xl/drawings/drawing32.xml" ContentType="application/vnd.openxmlformats-officedocument.drawingml.chartshapes+xml"/>
  <Override PartName="/xl/charts/chart164.xml" ContentType="application/vnd.openxmlformats-officedocument.drawingml.chart+xml"/>
  <Override PartName="/xl/drawings/drawing33.xml" ContentType="application/vnd.openxmlformats-officedocument.drawingml.chartshapes+xml"/>
  <Override PartName="/xl/charts/chart165.xml" ContentType="application/vnd.openxmlformats-officedocument.drawingml.chart+xml"/>
  <Override PartName="/xl/drawings/drawing34.xml" ContentType="application/vnd.openxmlformats-officedocument.drawingml.chartshapes+xml"/>
  <Override PartName="/xl/charts/chart166.xml" ContentType="application/vnd.openxmlformats-officedocument.drawingml.chart+xml"/>
  <Override PartName="/xl/charts/chart167.xml" ContentType="application/vnd.openxmlformats-officedocument.drawingml.chart+xml"/>
  <Override PartName="/xl/charts/chart168.xml" ContentType="application/vnd.openxmlformats-officedocument.drawingml.chart+xml"/>
  <Override PartName="/xl/charts/chart169.xml" ContentType="application/vnd.openxmlformats-officedocument.drawingml.chart+xml"/>
  <Override PartName="/xl/charts/chart170.xml" ContentType="application/vnd.openxmlformats-officedocument.drawingml.chart+xml"/>
  <Override PartName="/xl/charts/chart171.xml" ContentType="application/vnd.openxmlformats-officedocument.drawingml.chart+xml"/>
  <Override PartName="/xl/charts/chart172.xml" ContentType="application/vnd.openxmlformats-officedocument.drawingml.chart+xml"/>
  <Override PartName="/xl/drawings/drawing35.xml" ContentType="application/vnd.openxmlformats-officedocument.drawingml.chartshapes+xml"/>
  <Override PartName="/xl/charts/chart173.xml" ContentType="application/vnd.openxmlformats-officedocument.drawingml.chart+xml"/>
  <Override PartName="/xl/drawings/drawing36.xml" ContentType="application/vnd.openxmlformats-officedocument.drawingml.chartshapes+xml"/>
  <Override PartName="/xl/charts/chart174.xml" ContentType="application/vnd.openxmlformats-officedocument.drawingml.chart+xml"/>
  <Override PartName="/xl/drawings/drawing37.xml" ContentType="application/vnd.openxmlformats-officedocument.drawing+xml"/>
  <Override PartName="/xl/charts/chart175.xml" ContentType="application/vnd.openxmlformats-officedocument.drawingml.chart+xml"/>
  <Override PartName="/xl/charts/chart176.xml" ContentType="application/vnd.openxmlformats-officedocument.drawingml.chart+xml"/>
  <Override PartName="/xl/charts/chart177.xml" ContentType="application/vnd.openxmlformats-officedocument.drawingml.chart+xml"/>
  <Override PartName="/xl/charts/chart178.xml" ContentType="application/vnd.openxmlformats-officedocument.drawingml.chart+xml"/>
  <Override PartName="/xl/charts/chart179.xml" ContentType="application/vnd.openxmlformats-officedocument.drawingml.chart+xml"/>
  <Override PartName="/xl/charts/chart180.xml" ContentType="application/vnd.openxmlformats-officedocument.drawingml.chart+xml"/>
  <Override PartName="/xl/drawings/drawing38.xml" ContentType="application/vnd.openxmlformats-officedocument.drawing+xml"/>
  <Override PartName="/xl/charts/chart181.xml" ContentType="application/vnd.openxmlformats-officedocument.drawingml.chart+xml"/>
  <Override PartName="/xl/charts/chart182.xml" ContentType="application/vnd.openxmlformats-officedocument.drawingml.chart+xml"/>
  <Override PartName="/xl/charts/chart183.xml" ContentType="application/vnd.openxmlformats-officedocument.drawingml.chart+xml"/>
  <Override PartName="/xl/charts/chart184.xml" ContentType="application/vnd.openxmlformats-officedocument.drawingml.chart+xml"/>
  <Override PartName="/xl/charts/chart185.xml" ContentType="application/vnd.openxmlformats-officedocument.drawingml.chart+xml"/>
  <Override PartName="/xl/charts/chart186.xml" ContentType="application/vnd.openxmlformats-officedocument.drawingml.chart+xml"/>
  <Override PartName="/xl/charts/chart187.xml" ContentType="application/vnd.openxmlformats-officedocument.drawingml.chart+xml"/>
  <Override PartName="/xl/charts/chart188.xml" ContentType="application/vnd.openxmlformats-officedocument.drawingml.chart+xml"/>
  <Override PartName="/xl/charts/chart189.xml" ContentType="application/vnd.openxmlformats-officedocument.drawingml.chart+xml"/>
  <Override PartName="/xl/drawings/drawing39.xml" ContentType="application/vnd.openxmlformats-officedocument.drawingml.chartshapes+xml"/>
  <Override PartName="/xl/charts/chart190.xml" ContentType="application/vnd.openxmlformats-officedocument.drawingml.chart+xml"/>
  <Override PartName="/xl/charts/chart191.xml" ContentType="application/vnd.openxmlformats-officedocument.drawingml.chart+xml"/>
  <Override PartName="/xl/charts/chart192.xml" ContentType="application/vnd.openxmlformats-officedocument.drawingml.chart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193.xml" ContentType="application/vnd.openxmlformats-officedocument.drawingml.chart+xml"/>
  <Override PartName="/xl/drawings/drawing42.xml" ContentType="application/vnd.openxmlformats-officedocument.drawingml.chartshapes+xml"/>
  <Override PartName="/xl/charts/chart194.xml" ContentType="application/vnd.openxmlformats-officedocument.drawingml.chart+xml"/>
  <Override PartName="/xl/charts/chart195.xml" ContentType="application/vnd.openxmlformats-officedocument.drawingml.chart+xml"/>
  <Override PartName="/xl/charts/chart196.xml" ContentType="application/vnd.openxmlformats-officedocument.drawingml.chart+xml"/>
  <Override PartName="/xl/charts/chart197.xml" ContentType="application/vnd.openxmlformats-officedocument.drawingml.chart+xml"/>
  <Override PartName="/xl/charts/chart198.xml" ContentType="application/vnd.openxmlformats-officedocument.drawingml.chart+xml"/>
  <Override PartName="/xl/charts/chart199.xml" ContentType="application/vnd.openxmlformats-officedocument.drawingml.chart+xml"/>
  <Override PartName="/xl/charts/chart200.xml" ContentType="application/vnd.openxmlformats-officedocument.drawingml.chart+xml"/>
  <Override PartName="/xl/charts/chart201.xml" ContentType="application/vnd.openxmlformats-officedocument.drawingml.chart+xml"/>
  <Override PartName="/xl/drawings/drawing43.xml" ContentType="application/vnd.openxmlformats-officedocument.drawingml.chartshapes+xml"/>
  <Override PartName="/xl/charts/chart202.xml" ContentType="application/vnd.openxmlformats-officedocument.drawingml.chart+xml"/>
  <Override PartName="/xl/charts/chart203.xml" ContentType="application/vnd.openxmlformats-officedocument.drawingml.chart+xml"/>
  <Override PartName="/xl/charts/chart204.xml" ContentType="application/vnd.openxmlformats-officedocument.drawingml.chart+xml"/>
  <Override PartName="/xl/charts/chart205.xml" ContentType="application/vnd.openxmlformats-officedocument.drawingml.chart+xml"/>
  <Override PartName="/xl/drawings/drawing44.xml" ContentType="application/vnd.openxmlformats-officedocument.drawingml.chartshapes+xml"/>
  <Override PartName="/xl/charts/chart206.xml" ContentType="application/vnd.openxmlformats-officedocument.drawingml.chart+xml"/>
  <Override PartName="/xl/drawings/drawing45.xml" ContentType="application/vnd.openxmlformats-officedocument.drawingml.chartshapes+xml"/>
  <Override PartName="/xl/charts/chart207.xml" ContentType="application/vnd.openxmlformats-officedocument.drawingml.chart+xml"/>
  <Override PartName="/xl/drawings/drawing46.xml" ContentType="application/vnd.openxmlformats-officedocument.drawingml.chartshapes+xml"/>
  <Override PartName="/xl/charts/chart208.xml" ContentType="application/vnd.openxmlformats-officedocument.drawingml.chart+xml"/>
  <Override PartName="/xl/charts/chart209.xml" ContentType="application/vnd.openxmlformats-officedocument.drawingml.chart+xml"/>
  <Override PartName="/xl/charts/chart210.xml" ContentType="application/vnd.openxmlformats-officedocument.drawingml.chart+xml"/>
  <Override PartName="/xl/charts/chart211.xml" ContentType="application/vnd.openxmlformats-officedocument.drawingml.chart+xml"/>
  <Override PartName="/xl/charts/chart212.xml" ContentType="application/vnd.openxmlformats-officedocument.drawingml.chart+xml"/>
  <Override PartName="/xl/charts/chart213.xml" ContentType="application/vnd.openxmlformats-officedocument.drawingml.chart+xml"/>
  <Override PartName="/xl/charts/chart214.xml" ContentType="application/vnd.openxmlformats-officedocument.drawingml.chart+xml"/>
  <Override PartName="/xl/drawings/drawing47.xml" ContentType="application/vnd.openxmlformats-officedocument.drawingml.chartshapes+xml"/>
  <Override PartName="/xl/charts/chart215.xml" ContentType="application/vnd.openxmlformats-officedocument.drawingml.chart+xml"/>
  <Override PartName="/xl/drawings/drawing48.xml" ContentType="application/vnd.openxmlformats-officedocument.drawingml.chartshapes+xml"/>
  <Override PartName="/xl/charts/chart216.xml" ContentType="application/vnd.openxmlformats-officedocument.drawingml.chart+xml"/>
  <Override PartName="/xl/drawings/drawing49.xml" ContentType="application/vnd.openxmlformats-officedocument.drawing+xml"/>
  <Override PartName="/xl/charts/chart217.xml" ContentType="application/vnd.openxmlformats-officedocument.drawingml.chart+xml"/>
  <Override PartName="/xl/charts/chart218.xml" ContentType="application/vnd.openxmlformats-officedocument.drawingml.chart+xml"/>
  <Override PartName="/xl/charts/chart219.xml" ContentType="application/vnd.openxmlformats-officedocument.drawingml.chart+xml"/>
  <Override PartName="/xl/charts/chart220.xml" ContentType="application/vnd.openxmlformats-officedocument.drawingml.chart+xml"/>
  <Override PartName="/xl/charts/chart221.xml" ContentType="application/vnd.openxmlformats-officedocument.drawingml.chart+xml"/>
  <Override PartName="/xl/charts/chart222.xml" ContentType="application/vnd.openxmlformats-officedocument.drawingml.chart+xml"/>
  <Override PartName="/xl/drawings/drawing50.xml" ContentType="application/vnd.openxmlformats-officedocument.drawing+xml"/>
  <Override PartName="/xl/charts/chart223.xml" ContentType="application/vnd.openxmlformats-officedocument.drawingml.chart+xml"/>
  <Override PartName="/xl/charts/chart224.xml" ContentType="application/vnd.openxmlformats-officedocument.drawingml.chart+xml"/>
  <Override PartName="/xl/charts/chart225.xml" ContentType="application/vnd.openxmlformats-officedocument.drawingml.chart+xml"/>
  <Override PartName="/xl/charts/chart226.xml" ContentType="application/vnd.openxmlformats-officedocument.drawingml.chart+xml"/>
  <Override PartName="/xl/charts/chart227.xml" ContentType="application/vnd.openxmlformats-officedocument.drawingml.chart+xml"/>
  <Override PartName="/xl/charts/chart228.xml" ContentType="application/vnd.openxmlformats-officedocument.drawingml.chart+xml"/>
  <Override PartName="/xl/charts/chart229.xml" ContentType="application/vnd.openxmlformats-officedocument.drawingml.chart+xml"/>
  <Override PartName="/xl/charts/chart230.xml" ContentType="application/vnd.openxmlformats-officedocument.drawingml.chart+xml"/>
  <Override PartName="/xl/charts/chart231.xml" ContentType="application/vnd.openxmlformats-officedocument.drawingml.chart+xml"/>
  <Override PartName="/xl/drawings/drawing51.xml" ContentType="application/vnd.openxmlformats-officedocument.drawingml.chartshapes+xml"/>
  <Override PartName="/xl/charts/chart232.xml" ContentType="application/vnd.openxmlformats-officedocument.drawingml.chart+xml"/>
  <Override PartName="/xl/charts/chart233.xml" ContentType="application/vnd.openxmlformats-officedocument.drawingml.chart+xml"/>
  <Override PartName="/xl/charts/chart234.xml" ContentType="application/vnd.openxmlformats-officedocument.drawingml.chart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235.xml" ContentType="application/vnd.openxmlformats-officedocument.drawingml.chart+xml"/>
  <Override PartName="/xl/drawings/drawing54.xml" ContentType="application/vnd.openxmlformats-officedocument.drawingml.chartshapes+xml"/>
  <Override PartName="/xl/charts/chart236.xml" ContentType="application/vnd.openxmlformats-officedocument.drawingml.chart+xml"/>
  <Override PartName="/xl/charts/chart237.xml" ContentType="application/vnd.openxmlformats-officedocument.drawingml.chart+xml"/>
  <Override PartName="/xl/charts/chart238.xml" ContentType="application/vnd.openxmlformats-officedocument.drawingml.chart+xml"/>
  <Override PartName="/xl/charts/chart239.xml" ContentType="application/vnd.openxmlformats-officedocument.drawingml.chart+xml"/>
  <Override PartName="/xl/charts/chart240.xml" ContentType="application/vnd.openxmlformats-officedocument.drawingml.chart+xml"/>
  <Override PartName="/xl/charts/chart241.xml" ContentType="application/vnd.openxmlformats-officedocument.drawingml.chart+xml"/>
  <Override PartName="/xl/charts/chart242.xml" ContentType="application/vnd.openxmlformats-officedocument.drawingml.chart+xml"/>
  <Override PartName="/xl/charts/chart243.xml" ContentType="application/vnd.openxmlformats-officedocument.drawingml.chart+xml"/>
  <Override PartName="/xl/drawings/drawing55.xml" ContentType="application/vnd.openxmlformats-officedocument.drawingml.chartshapes+xml"/>
  <Override PartName="/xl/charts/chart244.xml" ContentType="application/vnd.openxmlformats-officedocument.drawingml.chart+xml"/>
  <Override PartName="/xl/charts/chart245.xml" ContentType="application/vnd.openxmlformats-officedocument.drawingml.chart+xml"/>
  <Override PartName="/xl/charts/chart246.xml" ContentType="application/vnd.openxmlformats-officedocument.drawingml.chart+xml"/>
  <Override PartName="/xl/charts/chart247.xml" ContentType="application/vnd.openxmlformats-officedocument.drawingml.chart+xml"/>
  <Override PartName="/xl/drawings/drawing56.xml" ContentType="application/vnd.openxmlformats-officedocument.drawingml.chartshapes+xml"/>
  <Override PartName="/xl/charts/chart248.xml" ContentType="application/vnd.openxmlformats-officedocument.drawingml.chart+xml"/>
  <Override PartName="/xl/drawings/drawing57.xml" ContentType="application/vnd.openxmlformats-officedocument.drawingml.chartshapes+xml"/>
  <Override PartName="/xl/charts/chart249.xml" ContentType="application/vnd.openxmlformats-officedocument.drawingml.chart+xml"/>
  <Override PartName="/xl/drawings/drawing58.xml" ContentType="application/vnd.openxmlformats-officedocument.drawingml.chartshapes+xml"/>
  <Override PartName="/xl/charts/chart250.xml" ContentType="application/vnd.openxmlformats-officedocument.drawingml.chart+xml"/>
  <Override PartName="/xl/charts/chart251.xml" ContentType="application/vnd.openxmlformats-officedocument.drawingml.chart+xml"/>
  <Override PartName="/xl/charts/chart252.xml" ContentType="application/vnd.openxmlformats-officedocument.drawingml.chart+xml"/>
  <Override PartName="/xl/charts/chart253.xml" ContentType="application/vnd.openxmlformats-officedocument.drawingml.chart+xml"/>
  <Override PartName="/xl/charts/chart254.xml" ContentType="application/vnd.openxmlformats-officedocument.drawingml.chart+xml"/>
  <Override PartName="/xl/charts/chart255.xml" ContentType="application/vnd.openxmlformats-officedocument.drawingml.chart+xml"/>
  <Override PartName="/xl/charts/chart256.xml" ContentType="application/vnd.openxmlformats-officedocument.drawingml.chart+xml"/>
  <Override PartName="/xl/drawings/drawing59.xml" ContentType="application/vnd.openxmlformats-officedocument.drawingml.chartshapes+xml"/>
  <Override PartName="/xl/charts/chart257.xml" ContentType="application/vnd.openxmlformats-officedocument.drawingml.chart+xml"/>
  <Override PartName="/xl/drawings/drawing60.xml" ContentType="application/vnd.openxmlformats-officedocument.drawingml.chartshapes+xml"/>
  <Override PartName="/xl/charts/chart258.xml" ContentType="application/vnd.openxmlformats-officedocument.drawingml.chart+xml"/>
  <Override PartName="/xl/drawings/drawing61.xml" ContentType="application/vnd.openxmlformats-officedocument.drawing+xml"/>
  <Override PartName="/xl/charts/chart259.xml" ContentType="application/vnd.openxmlformats-officedocument.drawingml.chart+xml"/>
  <Override PartName="/xl/charts/chart260.xml" ContentType="application/vnd.openxmlformats-officedocument.drawingml.chart+xml"/>
  <Override PartName="/xl/charts/chart261.xml" ContentType="application/vnd.openxmlformats-officedocument.drawingml.chart+xml"/>
  <Override PartName="/xl/charts/chart262.xml" ContentType="application/vnd.openxmlformats-officedocument.drawingml.chart+xml"/>
  <Override PartName="/xl/charts/chart263.xml" ContentType="application/vnd.openxmlformats-officedocument.drawingml.chart+xml"/>
  <Override PartName="/xl/charts/chart264.xml" ContentType="application/vnd.openxmlformats-officedocument.drawingml.chart+xml"/>
  <Override PartName="/xl/drawings/drawing62.xml" ContentType="application/vnd.openxmlformats-officedocument.drawing+xml"/>
  <Override PartName="/xl/charts/chart265.xml" ContentType="application/vnd.openxmlformats-officedocument.drawingml.chart+xml"/>
  <Override PartName="/xl/charts/chart266.xml" ContentType="application/vnd.openxmlformats-officedocument.drawingml.chart+xml"/>
  <Override PartName="/xl/charts/chart267.xml" ContentType="application/vnd.openxmlformats-officedocument.drawingml.chart+xml"/>
  <Override PartName="/xl/charts/chart268.xml" ContentType="application/vnd.openxmlformats-officedocument.drawingml.chart+xml"/>
  <Override PartName="/xl/charts/chart269.xml" ContentType="application/vnd.openxmlformats-officedocument.drawingml.chart+xml"/>
  <Override PartName="/xl/charts/chart270.xml" ContentType="application/vnd.openxmlformats-officedocument.drawingml.chart+xml"/>
  <Override PartName="/xl/charts/chart271.xml" ContentType="application/vnd.openxmlformats-officedocument.drawingml.chart+xml"/>
  <Override PartName="/xl/charts/chart272.xml" ContentType="application/vnd.openxmlformats-officedocument.drawingml.chart+xml"/>
  <Override PartName="/xl/charts/chart273.xml" ContentType="application/vnd.openxmlformats-officedocument.drawingml.chart+xml"/>
  <Override PartName="/xl/drawings/drawing63.xml" ContentType="application/vnd.openxmlformats-officedocument.drawingml.chartshapes+xml"/>
  <Override PartName="/xl/charts/chart274.xml" ContentType="application/vnd.openxmlformats-officedocument.drawingml.chart+xml"/>
  <Override PartName="/xl/charts/chart275.xml" ContentType="application/vnd.openxmlformats-officedocument.drawingml.chart+xml"/>
  <Override PartName="/xl/charts/chart276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277.xml" ContentType="application/vnd.openxmlformats-officedocument.drawingml.chart+xml"/>
  <Override PartName="/xl/drawings/drawing66.xml" ContentType="application/vnd.openxmlformats-officedocument.drawingml.chartshapes+xml"/>
  <Override PartName="/xl/charts/chart278.xml" ContentType="application/vnd.openxmlformats-officedocument.drawingml.chart+xml"/>
  <Override PartName="/xl/charts/chart279.xml" ContentType="application/vnd.openxmlformats-officedocument.drawingml.chart+xml"/>
  <Override PartName="/xl/charts/chart280.xml" ContentType="application/vnd.openxmlformats-officedocument.drawingml.chart+xml"/>
  <Override PartName="/xl/charts/chart281.xml" ContentType="application/vnd.openxmlformats-officedocument.drawingml.chart+xml"/>
  <Override PartName="/xl/charts/chart282.xml" ContentType="application/vnd.openxmlformats-officedocument.drawingml.chart+xml"/>
  <Override PartName="/xl/charts/chart283.xml" ContentType="application/vnd.openxmlformats-officedocument.drawingml.chart+xml"/>
  <Override PartName="/xl/charts/chart284.xml" ContentType="application/vnd.openxmlformats-officedocument.drawingml.chart+xml"/>
  <Override PartName="/xl/charts/chart285.xml" ContentType="application/vnd.openxmlformats-officedocument.drawingml.chart+xml"/>
  <Override PartName="/xl/drawings/drawing67.xml" ContentType="application/vnd.openxmlformats-officedocument.drawingml.chartshapes+xml"/>
  <Override PartName="/xl/charts/chart286.xml" ContentType="application/vnd.openxmlformats-officedocument.drawingml.chart+xml"/>
  <Override PartName="/xl/charts/chart287.xml" ContentType="application/vnd.openxmlformats-officedocument.drawingml.chart+xml"/>
  <Override PartName="/xl/charts/chart288.xml" ContentType="application/vnd.openxmlformats-officedocument.drawingml.chart+xml"/>
  <Override PartName="/xl/charts/chart289.xml" ContentType="application/vnd.openxmlformats-officedocument.drawingml.chart+xml"/>
  <Override PartName="/xl/drawings/drawing68.xml" ContentType="application/vnd.openxmlformats-officedocument.drawingml.chartshapes+xml"/>
  <Override PartName="/xl/charts/chart290.xml" ContentType="application/vnd.openxmlformats-officedocument.drawingml.chart+xml"/>
  <Override PartName="/xl/drawings/drawing69.xml" ContentType="application/vnd.openxmlformats-officedocument.drawingml.chartshapes+xml"/>
  <Override PartName="/xl/charts/chart291.xml" ContentType="application/vnd.openxmlformats-officedocument.drawingml.chart+xml"/>
  <Override PartName="/xl/drawings/drawing70.xml" ContentType="application/vnd.openxmlformats-officedocument.drawingml.chartshapes+xml"/>
  <Override PartName="/xl/charts/chart292.xml" ContentType="application/vnd.openxmlformats-officedocument.drawingml.chart+xml"/>
  <Override PartName="/xl/charts/chart293.xml" ContentType="application/vnd.openxmlformats-officedocument.drawingml.chart+xml"/>
  <Override PartName="/xl/charts/chart294.xml" ContentType="application/vnd.openxmlformats-officedocument.drawingml.chart+xml"/>
  <Override PartName="/xl/charts/chart295.xml" ContentType="application/vnd.openxmlformats-officedocument.drawingml.chart+xml"/>
  <Override PartName="/xl/charts/chart296.xml" ContentType="application/vnd.openxmlformats-officedocument.drawingml.chart+xml"/>
  <Override PartName="/xl/charts/chart297.xml" ContentType="application/vnd.openxmlformats-officedocument.drawingml.chart+xml"/>
  <Override PartName="/xl/charts/chart298.xml" ContentType="application/vnd.openxmlformats-officedocument.drawingml.chart+xml"/>
  <Override PartName="/xl/drawings/drawing71.xml" ContentType="application/vnd.openxmlformats-officedocument.drawingml.chartshapes+xml"/>
  <Override PartName="/xl/charts/chart299.xml" ContentType="application/vnd.openxmlformats-officedocument.drawingml.chart+xml"/>
  <Override PartName="/xl/drawings/drawing72.xml" ContentType="application/vnd.openxmlformats-officedocument.drawingml.chartshapes+xml"/>
  <Override PartName="/xl/charts/chart300.xml" ContentType="application/vnd.openxmlformats-officedocument.drawingml.chart+xml"/>
  <Override PartName="/xl/drawings/drawing73.xml" ContentType="application/vnd.openxmlformats-officedocument.drawing+xml"/>
  <Override PartName="/xl/charts/chart301.xml" ContentType="application/vnd.openxmlformats-officedocument.drawingml.chart+xml"/>
  <Override PartName="/xl/charts/chart302.xml" ContentType="application/vnd.openxmlformats-officedocument.drawingml.chart+xml"/>
  <Override PartName="/xl/charts/chart303.xml" ContentType="application/vnd.openxmlformats-officedocument.drawingml.chart+xml"/>
  <Override PartName="/xl/charts/chart304.xml" ContentType="application/vnd.openxmlformats-officedocument.drawingml.chart+xml"/>
  <Override PartName="/xl/charts/chart305.xml" ContentType="application/vnd.openxmlformats-officedocument.drawingml.chart+xml"/>
  <Override PartName="/xl/charts/chart306.xml" ContentType="application/vnd.openxmlformats-officedocument.drawingml.chart+xml"/>
  <Override PartName="/xl/drawings/drawing74.xml" ContentType="application/vnd.openxmlformats-officedocument.drawing+xml"/>
  <Override PartName="/xl/charts/chart307.xml" ContentType="application/vnd.openxmlformats-officedocument.drawingml.chart+xml"/>
  <Override PartName="/xl/charts/chart308.xml" ContentType="application/vnd.openxmlformats-officedocument.drawingml.chart+xml"/>
  <Override PartName="/xl/charts/chart309.xml" ContentType="application/vnd.openxmlformats-officedocument.drawingml.chart+xml"/>
  <Override PartName="/xl/charts/chart310.xml" ContentType="application/vnd.openxmlformats-officedocument.drawingml.chart+xml"/>
  <Override PartName="/xl/charts/chart311.xml" ContentType="application/vnd.openxmlformats-officedocument.drawingml.chart+xml"/>
  <Override PartName="/xl/charts/chart312.xml" ContentType="application/vnd.openxmlformats-officedocument.drawingml.chart+xml"/>
  <Override PartName="/xl/charts/chart313.xml" ContentType="application/vnd.openxmlformats-officedocument.drawingml.chart+xml"/>
  <Override PartName="/xl/charts/chart314.xml" ContentType="application/vnd.openxmlformats-officedocument.drawingml.chart+xml"/>
  <Override PartName="/xl/charts/chart315.xml" ContentType="application/vnd.openxmlformats-officedocument.drawingml.chart+xml"/>
  <Override PartName="/xl/drawings/drawing75.xml" ContentType="application/vnd.openxmlformats-officedocument.drawingml.chartshapes+xml"/>
  <Override PartName="/xl/charts/chart316.xml" ContentType="application/vnd.openxmlformats-officedocument.drawingml.chart+xml"/>
  <Override PartName="/xl/charts/chart317.xml" ContentType="application/vnd.openxmlformats-officedocument.drawingml.chart+xml"/>
  <Override PartName="/xl/charts/chart318.xml" ContentType="application/vnd.openxmlformats-officedocument.drawingml.chart+xml"/>
  <Override PartName="/xl/drawings/drawing7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120" windowWidth="10155" windowHeight="4770"/>
  </bookViews>
  <sheets>
    <sheet name="2013-3 Paul Praia da Vitória" sheetId="7" r:id="rId1"/>
    <sheet name="2013-3 Paul Pedreira" sheetId="8" r:id="rId2"/>
    <sheet name="2013-4 Paul Praia da Vitória" sheetId="5" r:id="rId3"/>
    <sheet name="2013-4 Paul Pedreira" sheetId="6" r:id="rId4"/>
    <sheet name="2014-1 Paul Praia da Vitória" sheetId="4" r:id="rId5"/>
    <sheet name="2014-1 Paul Pedreira" sheetId="1" r:id="rId6"/>
    <sheet name="2014-4 Paul Praia da Vitória" sheetId="9" r:id="rId7"/>
    <sheet name="2014-4 Paul Pedreira" sheetId="10" r:id="rId8"/>
    <sheet name="2015-1 Paul Praia da Vitória" sheetId="11" r:id="rId9"/>
    <sheet name="2015-1 Paul Pedreira Cabo Praia" sheetId="12" r:id="rId10"/>
    <sheet name="2016-4 Paul da Praia da Vitória" sheetId="13" r:id="rId11"/>
    <sheet name="2016-4 Paul Pedreira Cabo Praia" sheetId="14" r:id="rId12"/>
    <sheet name="2016-4 Paul do Belo Jardim" sheetId="15" r:id="rId13"/>
    <sheet name="2017-1 Paul da Praia da Vitória" sheetId="16" r:id="rId14"/>
    <sheet name="2017-1 Paul do Belo Jardim" sheetId="17" r:id="rId15"/>
    <sheet name="2017-1 Paul Pedreira Cabo Praia" sheetId="18" r:id="rId16"/>
    <sheet name="2017-2 Paul da Praia da Vitória" sheetId="19" r:id="rId17"/>
    <sheet name="2017-2 Paul do Belo Jardim" sheetId="20" r:id="rId18"/>
    <sheet name="2017-2 Paul Pedreira Cabo Praia" sheetId="21" r:id="rId19"/>
    <sheet name="2017-3 Paul da Praia da Vitória" sheetId="22" r:id="rId20"/>
    <sheet name="2017-3 Paul do Belo Jardim" sheetId="23" r:id="rId21"/>
    <sheet name="2017-3 Paul Pedreira Cabo Praia" sheetId="24" r:id="rId22"/>
    <sheet name="2017-4 Paul da Praia da Vitória" sheetId="25" r:id="rId23"/>
    <sheet name="2017-4 Paul do Belo Jardim" sheetId="26" r:id="rId24"/>
    <sheet name="2017-4 Paul Pedreira Cabo Praia" sheetId="27" r:id="rId25"/>
  </sheets>
  <calcPr calcId="145621"/>
</workbook>
</file>

<file path=xl/calcChain.xml><?xml version="1.0" encoding="utf-8"?>
<calcChain xmlns="http://schemas.openxmlformats.org/spreadsheetml/2006/main">
  <c r="C68" i="27" l="1"/>
  <c r="E68" i="27"/>
  <c r="C69" i="27"/>
  <c r="E69" i="27"/>
  <c r="C70" i="27"/>
  <c r="C71" i="27" s="1"/>
  <c r="E70" i="27"/>
  <c r="E71" i="27"/>
  <c r="C72" i="27"/>
  <c r="E72" i="27"/>
  <c r="C73" i="27"/>
  <c r="E73" i="27"/>
  <c r="E74" i="27" s="1"/>
  <c r="C74" i="27"/>
  <c r="C82" i="27"/>
  <c r="E82" i="27"/>
  <c r="C83" i="27"/>
  <c r="E83" i="27"/>
  <c r="C84" i="27"/>
  <c r="E84" i="27"/>
  <c r="E85" i="27" s="1"/>
  <c r="C85" i="27"/>
  <c r="C86" i="27"/>
  <c r="E86" i="27"/>
  <c r="C87" i="27"/>
  <c r="C88" i="27" s="1"/>
  <c r="E87" i="27"/>
  <c r="E88" i="27"/>
  <c r="C93" i="27"/>
  <c r="E93" i="27"/>
  <c r="C94" i="27"/>
  <c r="E94" i="27"/>
  <c r="E95" i="27" s="1"/>
  <c r="C95" i="27"/>
  <c r="C96" i="27"/>
  <c r="E96" i="27"/>
  <c r="E98" i="27" s="1"/>
  <c r="C97" i="27"/>
  <c r="C98" i="27" s="1"/>
  <c r="E97" i="27"/>
  <c r="C102" i="27"/>
  <c r="E102" i="27"/>
  <c r="C103" i="27"/>
  <c r="E103" i="27"/>
  <c r="C104" i="27"/>
  <c r="C105" i="27" s="1"/>
  <c r="E104" i="27"/>
  <c r="E105" i="27"/>
  <c r="C106" i="27"/>
  <c r="E106" i="27"/>
  <c r="C107" i="27"/>
  <c r="E107" i="27"/>
  <c r="E108" i="27" s="1"/>
  <c r="C108" i="27"/>
  <c r="C115" i="27"/>
  <c r="E115" i="27"/>
  <c r="C116" i="27"/>
  <c r="E116" i="27"/>
  <c r="C117" i="27"/>
  <c r="E117" i="27"/>
  <c r="E118" i="27" s="1"/>
  <c r="C118" i="27"/>
  <c r="C119" i="27"/>
  <c r="E119" i="27"/>
  <c r="C120" i="27"/>
  <c r="C121" i="27" s="1"/>
  <c r="E120" i="27"/>
  <c r="E121" i="27"/>
  <c r="C125" i="27"/>
  <c r="E125" i="27"/>
  <c r="C126" i="27"/>
  <c r="E126" i="27"/>
  <c r="C127" i="27"/>
  <c r="C128" i="27" s="1"/>
  <c r="E127" i="27"/>
  <c r="E128" i="27"/>
  <c r="C129" i="27"/>
  <c r="E129" i="27"/>
  <c r="C130" i="27"/>
  <c r="E130" i="27"/>
  <c r="E131" i="27" s="1"/>
  <c r="C131" i="27"/>
  <c r="C136" i="27"/>
  <c r="E136" i="27"/>
  <c r="C137" i="27"/>
  <c r="E137" i="27"/>
  <c r="C138" i="27"/>
  <c r="E138" i="27"/>
  <c r="E139" i="27" s="1"/>
  <c r="C139" i="27"/>
  <c r="C140" i="27"/>
  <c r="E140" i="27"/>
  <c r="C141" i="27"/>
  <c r="C142" i="27" s="1"/>
  <c r="E141" i="27"/>
  <c r="E142" i="27"/>
  <c r="C147" i="27"/>
  <c r="E147" i="27"/>
  <c r="C148" i="27"/>
  <c r="E148" i="27"/>
  <c r="C149" i="27"/>
  <c r="C150" i="27" s="1"/>
  <c r="E149" i="27"/>
  <c r="E150" i="27"/>
  <c r="C151" i="27"/>
  <c r="E151" i="27"/>
  <c r="C152" i="27"/>
  <c r="E152" i="27"/>
  <c r="E153" i="27" s="1"/>
  <c r="C153" i="27"/>
  <c r="C158" i="27"/>
  <c r="E158" i="27"/>
  <c r="C159" i="27"/>
  <c r="E159" i="27"/>
  <c r="C160" i="27"/>
  <c r="E160" i="27"/>
  <c r="E161" i="27" s="1"/>
  <c r="C161" i="27"/>
  <c r="C162" i="27"/>
  <c r="E162" i="27"/>
  <c r="C163" i="27"/>
  <c r="C164" i="27" s="1"/>
  <c r="E163" i="27"/>
  <c r="E164" i="27"/>
  <c r="C170" i="27"/>
  <c r="E170" i="27"/>
  <c r="C171" i="27"/>
  <c r="E171" i="27"/>
  <c r="C172" i="27"/>
  <c r="C173" i="27" s="1"/>
  <c r="E172" i="27"/>
  <c r="E173" i="27"/>
  <c r="C174" i="27"/>
  <c r="E174" i="27"/>
  <c r="C175" i="27"/>
  <c r="E175" i="27"/>
  <c r="E176" i="27" s="1"/>
  <c r="C176" i="27"/>
  <c r="C181" i="27"/>
  <c r="E181" i="27"/>
  <c r="C182" i="27"/>
  <c r="E182" i="27"/>
  <c r="C183" i="27"/>
  <c r="E183" i="27"/>
  <c r="E184" i="27" s="1"/>
  <c r="C184" i="27"/>
  <c r="C185" i="27"/>
  <c r="E185" i="27"/>
  <c r="E187" i="27" s="1"/>
  <c r="C186" i="27"/>
  <c r="C187" i="27" s="1"/>
  <c r="E186" i="27"/>
  <c r="C193" i="27"/>
  <c r="E193" i="27"/>
  <c r="C194" i="27"/>
  <c r="E194" i="27"/>
  <c r="C195" i="27"/>
  <c r="C196" i="27" s="1"/>
  <c r="E195" i="27"/>
  <c r="E196" i="27"/>
  <c r="C197" i="27"/>
  <c r="E197" i="27"/>
  <c r="C198" i="27"/>
  <c r="E198" i="27"/>
  <c r="E199" i="27" s="1"/>
  <c r="C199" i="27"/>
  <c r="C29" i="26"/>
  <c r="C30" i="26"/>
  <c r="C31" i="26"/>
  <c r="C32" i="26" s="1"/>
  <c r="C33" i="26"/>
  <c r="C34" i="26"/>
  <c r="C35" i="26" s="1"/>
  <c r="C43" i="26"/>
  <c r="C44" i="26"/>
  <c r="C45" i="26"/>
  <c r="C46" i="26" s="1"/>
  <c r="C47" i="26"/>
  <c r="C48" i="26"/>
  <c r="C49" i="26"/>
  <c r="C53" i="26"/>
  <c r="C54" i="26"/>
  <c r="C55" i="26"/>
  <c r="C56" i="26"/>
  <c r="C57" i="26"/>
  <c r="C59" i="26" s="1"/>
  <c r="C58" i="26"/>
  <c r="C63" i="26"/>
  <c r="C64" i="26"/>
  <c r="C65" i="26"/>
  <c r="C66" i="26" s="1"/>
  <c r="C67" i="26"/>
  <c r="C69" i="26" s="1"/>
  <c r="C68" i="26"/>
  <c r="C80" i="26"/>
  <c r="C81" i="26"/>
  <c r="C82" i="26"/>
  <c r="C83" i="26" s="1"/>
  <c r="C84" i="26"/>
  <c r="C85" i="26"/>
  <c r="C86" i="26" s="1"/>
  <c r="C90" i="26"/>
  <c r="C91" i="26"/>
  <c r="C92" i="26"/>
  <c r="C93" i="26" s="1"/>
  <c r="C94" i="26"/>
  <c r="C95" i="26"/>
  <c r="C96" i="26"/>
  <c r="C101" i="26"/>
  <c r="C102" i="26"/>
  <c r="C103" i="26"/>
  <c r="C104" i="26"/>
  <c r="C105" i="26"/>
  <c r="C107" i="26" s="1"/>
  <c r="C106" i="26"/>
  <c r="C115" i="26"/>
  <c r="C116" i="26"/>
  <c r="C117" i="26"/>
  <c r="C118" i="26" s="1"/>
  <c r="C119" i="26"/>
  <c r="C121" i="26" s="1"/>
  <c r="C120" i="26"/>
  <c r="C126" i="26"/>
  <c r="C127" i="26"/>
  <c r="C128" i="26"/>
  <c r="C129" i="26" s="1"/>
  <c r="C130" i="26"/>
  <c r="C131" i="26"/>
  <c r="C132" i="26" s="1"/>
  <c r="C138" i="26"/>
  <c r="C139" i="26"/>
  <c r="C140" i="26"/>
  <c r="C141" i="26" s="1"/>
  <c r="C142" i="26"/>
  <c r="C143" i="26"/>
  <c r="C144" i="26"/>
  <c r="C148" i="26"/>
  <c r="C149" i="26"/>
  <c r="C150" i="26"/>
  <c r="C151" i="26"/>
  <c r="C152" i="26"/>
  <c r="C154" i="26" s="1"/>
  <c r="C153" i="26"/>
  <c r="C159" i="26"/>
  <c r="C160" i="26"/>
  <c r="C161" i="26"/>
  <c r="C162" i="26" s="1"/>
  <c r="C163" i="26"/>
  <c r="C165" i="26" s="1"/>
  <c r="C164" i="26"/>
  <c r="C147" i="25"/>
  <c r="E147" i="25"/>
  <c r="G147" i="25"/>
  <c r="I147" i="25"/>
  <c r="C148" i="25"/>
  <c r="E148" i="25"/>
  <c r="G148" i="25"/>
  <c r="I148" i="25"/>
  <c r="C149" i="25"/>
  <c r="E149" i="25"/>
  <c r="E150" i="25" s="1"/>
  <c r="G149" i="25"/>
  <c r="I149" i="25"/>
  <c r="C150" i="25"/>
  <c r="G150" i="25"/>
  <c r="I150" i="25"/>
  <c r="C151" i="25"/>
  <c r="E151" i="25"/>
  <c r="E153" i="25" s="1"/>
  <c r="G151" i="25"/>
  <c r="I151" i="25"/>
  <c r="C152" i="25"/>
  <c r="E152" i="25"/>
  <c r="G152" i="25"/>
  <c r="I152" i="25"/>
  <c r="C153" i="25"/>
  <c r="G153" i="25"/>
  <c r="I153" i="25"/>
  <c r="C161" i="25"/>
  <c r="E161" i="25"/>
  <c r="G161" i="25"/>
  <c r="I161" i="25"/>
  <c r="C162" i="25"/>
  <c r="E162" i="25"/>
  <c r="G162" i="25"/>
  <c r="I162" i="25"/>
  <c r="C163" i="25"/>
  <c r="E163" i="25"/>
  <c r="E164" i="25" s="1"/>
  <c r="G163" i="25"/>
  <c r="I163" i="25"/>
  <c r="C164" i="25"/>
  <c r="G164" i="25"/>
  <c r="I164" i="25"/>
  <c r="C165" i="25"/>
  <c r="E165" i="25"/>
  <c r="E167" i="25" s="1"/>
  <c r="G165" i="25"/>
  <c r="I165" i="25"/>
  <c r="C166" i="25"/>
  <c r="E166" i="25"/>
  <c r="G166" i="25"/>
  <c r="I166" i="25"/>
  <c r="C167" i="25"/>
  <c r="G167" i="25"/>
  <c r="I167" i="25"/>
  <c r="C172" i="25"/>
  <c r="E172" i="25"/>
  <c r="G172" i="25"/>
  <c r="I172" i="25"/>
  <c r="C173" i="25"/>
  <c r="E173" i="25"/>
  <c r="G173" i="25"/>
  <c r="I173" i="25"/>
  <c r="C174" i="25"/>
  <c r="E174" i="25"/>
  <c r="E175" i="25" s="1"/>
  <c r="G174" i="25"/>
  <c r="I174" i="25"/>
  <c r="C175" i="25"/>
  <c r="G175" i="25"/>
  <c r="I175" i="25"/>
  <c r="C176" i="25"/>
  <c r="E176" i="25"/>
  <c r="G176" i="25"/>
  <c r="I176" i="25"/>
  <c r="C177" i="25"/>
  <c r="E177" i="25"/>
  <c r="G177" i="25"/>
  <c r="I177" i="25"/>
  <c r="C178" i="25"/>
  <c r="E178" i="25"/>
  <c r="G178" i="25"/>
  <c r="I178" i="25"/>
  <c r="C182" i="25"/>
  <c r="E182" i="25"/>
  <c r="G182" i="25"/>
  <c r="I182" i="25"/>
  <c r="C183" i="25"/>
  <c r="E183" i="25"/>
  <c r="G183" i="25"/>
  <c r="I183" i="25"/>
  <c r="C184" i="25"/>
  <c r="E184" i="25"/>
  <c r="E185" i="25" s="1"/>
  <c r="G184" i="25"/>
  <c r="I184" i="25"/>
  <c r="C185" i="25"/>
  <c r="G185" i="25"/>
  <c r="I185" i="25"/>
  <c r="C186" i="25"/>
  <c r="E186" i="25"/>
  <c r="E188" i="25" s="1"/>
  <c r="G186" i="25"/>
  <c r="I186" i="25"/>
  <c r="C187" i="25"/>
  <c r="E187" i="25"/>
  <c r="G187" i="25"/>
  <c r="I187" i="25"/>
  <c r="C188" i="25"/>
  <c r="G188" i="25"/>
  <c r="I188" i="25"/>
  <c r="C196" i="25"/>
  <c r="E196" i="25"/>
  <c r="G196" i="25"/>
  <c r="I196" i="25"/>
  <c r="C197" i="25"/>
  <c r="E197" i="25"/>
  <c r="G197" i="25"/>
  <c r="I197" i="25"/>
  <c r="C198" i="25"/>
  <c r="E198" i="25"/>
  <c r="E199" i="25" s="1"/>
  <c r="G198" i="25"/>
  <c r="I198" i="25"/>
  <c r="C199" i="25"/>
  <c r="G199" i="25"/>
  <c r="I199" i="25"/>
  <c r="C200" i="25"/>
  <c r="E200" i="25"/>
  <c r="G200" i="25"/>
  <c r="I200" i="25"/>
  <c r="C201" i="25"/>
  <c r="E201" i="25"/>
  <c r="E202" i="25" s="1"/>
  <c r="G201" i="25"/>
  <c r="I201" i="25"/>
  <c r="C202" i="25"/>
  <c r="G202" i="25"/>
  <c r="I202" i="25"/>
  <c r="C206" i="25"/>
  <c r="E206" i="25"/>
  <c r="G206" i="25"/>
  <c r="I206" i="25"/>
  <c r="C207" i="25"/>
  <c r="E207" i="25"/>
  <c r="G207" i="25"/>
  <c r="I207" i="25"/>
  <c r="C208" i="25"/>
  <c r="E208" i="25"/>
  <c r="E209" i="25" s="1"/>
  <c r="G208" i="25"/>
  <c r="I208" i="25"/>
  <c r="C209" i="25"/>
  <c r="G209" i="25"/>
  <c r="I209" i="25"/>
  <c r="C210" i="25"/>
  <c r="E210" i="25"/>
  <c r="G210" i="25"/>
  <c r="I210" i="25"/>
  <c r="C211" i="25"/>
  <c r="E211" i="25"/>
  <c r="E212" i="25" s="1"/>
  <c r="G211" i="25"/>
  <c r="I211" i="25"/>
  <c r="C212" i="25"/>
  <c r="G212" i="25"/>
  <c r="I212" i="25"/>
  <c r="C217" i="25"/>
  <c r="E217" i="25"/>
  <c r="G217" i="25"/>
  <c r="I217" i="25"/>
  <c r="C218" i="25"/>
  <c r="E218" i="25"/>
  <c r="G218" i="25"/>
  <c r="I218" i="25"/>
  <c r="C219" i="25"/>
  <c r="E219" i="25"/>
  <c r="E220" i="25" s="1"/>
  <c r="G219" i="25"/>
  <c r="I219" i="25"/>
  <c r="C220" i="25"/>
  <c r="G220" i="25"/>
  <c r="I220" i="25"/>
  <c r="C221" i="25"/>
  <c r="E221" i="25"/>
  <c r="G221" i="25"/>
  <c r="I221" i="25"/>
  <c r="C222" i="25"/>
  <c r="E222" i="25"/>
  <c r="G222" i="25"/>
  <c r="I222" i="25"/>
  <c r="C223" i="25"/>
  <c r="E223" i="25"/>
  <c r="G223" i="25"/>
  <c r="I223" i="25"/>
  <c r="C231" i="25"/>
  <c r="E231" i="25"/>
  <c r="G231" i="25"/>
  <c r="I231" i="25"/>
  <c r="C232" i="25"/>
  <c r="E232" i="25"/>
  <c r="G232" i="25"/>
  <c r="I232" i="25"/>
  <c r="C233" i="25"/>
  <c r="E233" i="25"/>
  <c r="E234" i="25" s="1"/>
  <c r="G233" i="25"/>
  <c r="I233" i="25"/>
  <c r="C234" i="25"/>
  <c r="G234" i="25"/>
  <c r="I234" i="25"/>
  <c r="C235" i="25"/>
  <c r="E235" i="25"/>
  <c r="G235" i="25"/>
  <c r="I235" i="25"/>
  <c r="C236" i="25"/>
  <c r="E236" i="25"/>
  <c r="E237" i="25" s="1"/>
  <c r="G236" i="25"/>
  <c r="I236" i="25"/>
  <c r="C237" i="25"/>
  <c r="G237" i="25"/>
  <c r="I237" i="25"/>
  <c r="C242" i="25"/>
  <c r="E242" i="25"/>
  <c r="G242" i="25"/>
  <c r="I242" i="25"/>
  <c r="C243" i="25"/>
  <c r="E243" i="25"/>
  <c r="G243" i="25"/>
  <c r="I243" i="25"/>
  <c r="C244" i="25"/>
  <c r="E244" i="25"/>
  <c r="E245" i="25" s="1"/>
  <c r="G244" i="25"/>
  <c r="I244" i="25"/>
  <c r="C245" i="25"/>
  <c r="G245" i="25"/>
  <c r="I245" i="25"/>
  <c r="C246" i="25"/>
  <c r="E246" i="25"/>
  <c r="E248" i="25" s="1"/>
  <c r="G246" i="25"/>
  <c r="I246" i="25"/>
  <c r="C247" i="25"/>
  <c r="E247" i="25"/>
  <c r="G247" i="25"/>
  <c r="I247" i="25"/>
  <c r="C248" i="25"/>
  <c r="G248" i="25"/>
  <c r="I248" i="25"/>
  <c r="C252" i="25"/>
  <c r="E252" i="25"/>
  <c r="G252" i="25"/>
  <c r="I252" i="25"/>
  <c r="C253" i="25"/>
  <c r="E253" i="25"/>
  <c r="G253" i="25"/>
  <c r="I253" i="25"/>
  <c r="C254" i="25"/>
  <c r="E254" i="25"/>
  <c r="E255" i="25" s="1"/>
  <c r="G254" i="25"/>
  <c r="I254" i="25"/>
  <c r="C255" i="25"/>
  <c r="G255" i="25"/>
  <c r="I255" i="25"/>
  <c r="C256" i="25"/>
  <c r="E256" i="25"/>
  <c r="E258" i="25" s="1"/>
  <c r="G256" i="25"/>
  <c r="I256" i="25"/>
  <c r="C257" i="25"/>
  <c r="E257" i="25"/>
  <c r="G257" i="25"/>
  <c r="I257" i="25"/>
  <c r="C258" i="25"/>
  <c r="G258" i="25"/>
  <c r="I258" i="25"/>
  <c r="C266" i="25"/>
  <c r="E266" i="25"/>
  <c r="G266" i="25"/>
  <c r="I266" i="25"/>
  <c r="C267" i="25"/>
  <c r="E267" i="25"/>
  <c r="G267" i="25"/>
  <c r="I267" i="25"/>
  <c r="C268" i="25"/>
  <c r="E268" i="25"/>
  <c r="E269" i="25" s="1"/>
  <c r="G268" i="25"/>
  <c r="I268" i="25"/>
  <c r="C269" i="25"/>
  <c r="G269" i="25"/>
  <c r="I269" i="25"/>
  <c r="C270" i="25"/>
  <c r="E270" i="25"/>
  <c r="E272" i="25" s="1"/>
  <c r="G270" i="25"/>
  <c r="I270" i="25"/>
  <c r="C271" i="25"/>
  <c r="E271" i="25"/>
  <c r="G271" i="25"/>
  <c r="I271" i="25"/>
  <c r="C272" i="25"/>
  <c r="G272" i="25"/>
  <c r="I272" i="25"/>
  <c r="C276" i="25"/>
  <c r="E276" i="25"/>
  <c r="G276" i="25"/>
  <c r="I276" i="25"/>
  <c r="C277" i="25"/>
  <c r="E277" i="25"/>
  <c r="G277" i="25"/>
  <c r="I277" i="25"/>
  <c r="C278" i="25"/>
  <c r="E278" i="25"/>
  <c r="E279" i="25" s="1"/>
  <c r="G278" i="25"/>
  <c r="I278" i="25"/>
  <c r="C279" i="25"/>
  <c r="G279" i="25"/>
  <c r="I279" i="25"/>
  <c r="C280" i="25"/>
  <c r="E280" i="25"/>
  <c r="G280" i="25"/>
  <c r="I280" i="25"/>
  <c r="C281" i="25"/>
  <c r="E281" i="25"/>
  <c r="E282" i="25" s="1"/>
  <c r="G281" i="25"/>
  <c r="I281" i="25"/>
  <c r="C282" i="25"/>
  <c r="G282" i="25"/>
  <c r="I282" i="25"/>
  <c r="C68" i="24"/>
  <c r="E68" i="24"/>
  <c r="C69" i="24"/>
  <c r="E69" i="24"/>
  <c r="C70" i="24"/>
  <c r="C71" i="24" s="1"/>
  <c r="E70" i="24"/>
  <c r="E71" i="24" s="1"/>
  <c r="C72" i="24"/>
  <c r="E72" i="24"/>
  <c r="C73" i="24"/>
  <c r="E73" i="24"/>
  <c r="C74" i="24"/>
  <c r="E74" i="24"/>
  <c r="C82" i="24"/>
  <c r="E82" i="24"/>
  <c r="C83" i="24"/>
  <c r="E83" i="24"/>
  <c r="C84" i="24"/>
  <c r="E84" i="24"/>
  <c r="C85" i="24"/>
  <c r="E85" i="24"/>
  <c r="C86" i="24"/>
  <c r="E86" i="24"/>
  <c r="C87" i="24"/>
  <c r="C88" i="24" s="1"/>
  <c r="E87" i="24"/>
  <c r="E88" i="24" s="1"/>
  <c r="C93" i="24"/>
  <c r="E93" i="24"/>
  <c r="C94" i="24"/>
  <c r="E94" i="24"/>
  <c r="C95" i="24"/>
  <c r="E95" i="24"/>
  <c r="C96" i="24"/>
  <c r="E96" i="24"/>
  <c r="C97" i="24"/>
  <c r="C98" i="24" s="1"/>
  <c r="E97" i="24"/>
  <c r="E98" i="24" s="1"/>
  <c r="C102" i="24"/>
  <c r="E102" i="24"/>
  <c r="C103" i="24"/>
  <c r="E103" i="24"/>
  <c r="C104" i="24"/>
  <c r="C105" i="24" s="1"/>
  <c r="E104" i="24"/>
  <c r="E105" i="24" s="1"/>
  <c r="C106" i="24"/>
  <c r="E106" i="24"/>
  <c r="C107" i="24"/>
  <c r="E107" i="24"/>
  <c r="C108" i="24"/>
  <c r="E108" i="24"/>
  <c r="C115" i="24"/>
  <c r="E115" i="24"/>
  <c r="C116" i="24"/>
  <c r="E116" i="24"/>
  <c r="C117" i="24"/>
  <c r="E117" i="24"/>
  <c r="C118" i="24"/>
  <c r="E118" i="24"/>
  <c r="C119" i="24"/>
  <c r="E119" i="24"/>
  <c r="C120" i="24"/>
  <c r="C121" i="24" s="1"/>
  <c r="E120" i="24"/>
  <c r="E121" i="24" s="1"/>
  <c r="C125" i="24"/>
  <c r="E125" i="24"/>
  <c r="C126" i="24"/>
  <c r="E126" i="24"/>
  <c r="C127" i="24"/>
  <c r="C128" i="24" s="1"/>
  <c r="E127" i="24"/>
  <c r="E128" i="24" s="1"/>
  <c r="C129" i="24"/>
  <c r="E129" i="24"/>
  <c r="C130" i="24"/>
  <c r="E130" i="24"/>
  <c r="C131" i="24"/>
  <c r="E131" i="24"/>
  <c r="C136" i="24"/>
  <c r="E136" i="24"/>
  <c r="C137" i="24"/>
  <c r="E137" i="24"/>
  <c r="C138" i="24"/>
  <c r="E138" i="24"/>
  <c r="C139" i="24"/>
  <c r="E139" i="24"/>
  <c r="C140" i="24"/>
  <c r="E140" i="24"/>
  <c r="C141" i="24"/>
  <c r="C142" i="24" s="1"/>
  <c r="E141" i="24"/>
  <c r="E142" i="24" s="1"/>
  <c r="C147" i="24"/>
  <c r="E147" i="24"/>
  <c r="C148" i="24"/>
  <c r="E148" i="24"/>
  <c r="C149" i="24"/>
  <c r="C150" i="24" s="1"/>
  <c r="E149" i="24"/>
  <c r="E150" i="24" s="1"/>
  <c r="C151" i="24"/>
  <c r="E151" i="24"/>
  <c r="C152" i="24"/>
  <c r="E152" i="24"/>
  <c r="C153" i="24"/>
  <c r="E153" i="24"/>
  <c r="C158" i="24"/>
  <c r="E158" i="24"/>
  <c r="C159" i="24"/>
  <c r="E159" i="24"/>
  <c r="C160" i="24"/>
  <c r="E160" i="24"/>
  <c r="C161" i="24"/>
  <c r="E161" i="24"/>
  <c r="C162" i="24"/>
  <c r="E162" i="24"/>
  <c r="C163" i="24"/>
  <c r="C164" i="24" s="1"/>
  <c r="E163" i="24"/>
  <c r="E164" i="24" s="1"/>
  <c r="C170" i="24"/>
  <c r="E170" i="24"/>
  <c r="C171" i="24"/>
  <c r="E171" i="24"/>
  <c r="C172" i="24"/>
  <c r="C173" i="24" s="1"/>
  <c r="E172" i="24"/>
  <c r="E173" i="24" s="1"/>
  <c r="C174" i="24"/>
  <c r="E174" i="24"/>
  <c r="C175" i="24"/>
  <c r="E175" i="24"/>
  <c r="C176" i="24"/>
  <c r="E176" i="24"/>
  <c r="C181" i="24"/>
  <c r="E181" i="24"/>
  <c r="C182" i="24"/>
  <c r="E182" i="24"/>
  <c r="C183" i="24"/>
  <c r="E183" i="24"/>
  <c r="C184" i="24"/>
  <c r="E184" i="24"/>
  <c r="C185" i="24"/>
  <c r="E185" i="24"/>
  <c r="C186" i="24"/>
  <c r="C187" i="24" s="1"/>
  <c r="E186" i="24"/>
  <c r="E187" i="24" s="1"/>
  <c r="C193" i="24"/>
  <c r="E193" i="24"/>
  <c r="C194" i="24"/>
  <c r="E194" i="24"/>
  <c r="C195" i="24"/>
  <c r="C196" i="24" s="1"/>
  <c r="E195" i="24"/>
  <c r="E196" i="24" s="1"/>
  <c r="C197" i="24"/>
  <c r="E197" i="24"/>
  <c r="C198" i="24"/>
  <c r="E198" i="24"/>
  <c r="C199" i="24"/>
  <c r="E199" i="24"/>
  <c r="C29" i="23"/>
  <c r="C30" i="23"/>
  <c r="C31" i="23"/>
  <c r="C32" i="23" s="1"/>
  <c r="C33" i="23"/>
  <c r="C34" i="23"/>
  <c r="C35" i="23"/>
  <c r="C43" i="23"/>
  <c r="C46" i="23" s="1"/>
  <c r="C44" i="23"/>
  <c r="C45" i="23"/>
  <c r="C47" i="23"/>
  <c r="C49" i="23" s="1"/>
  <c r="C48" i="23"/>
  <c r="C53" i="23"/>
  <c r="C54" i="23"/>
  <c r="C55" i="23"/>
  <c r="C56" i="23" s="1"/>
  <c r="C57" i="23"/>
  <c r="C59" i="23" s="1"/>
  <c r="C58" i="23"/>
  <c r="C63" i="23"/>
  <c r="C64" i="23"/>
  <c r="C65" i="23"/>
  <c r="C66" i="23" s="1"/>
  <c r="C67" i="23"/>
  <c r="C68" i="23"/>
  <c r="C69" i="23" s="1"/>
  <c r="C80" i="23"/>
  <c r="C81" i="23"/>
  <c r="C82" i="23"/>
  <c r="C83" i="23" s="1"/>
  <c r="C84" i="23"/>
  <c r="C85" i="23"/>
  <c r="C86" i="23"/>
  <c r="C90" i="23"/>
  <c r="C91" i="23"/>
  <c r="C92" i="23"/>
  <c r="C93" i="23"/>
  <c r="C94" i="23"/>
  <c r="C96" i="23" s="1"/>
  <c r="C95" i="23"/>
  <c r="C101" i="23"/>
  <c r="C102" i="23"/>
  <c r="C103" i="23"/>
  <c r="C104" i="23" s="1"/>
  <c r="C105" i="23"/>
  <c r="C107" i="23" s="1"/>
  <c r="C106" i="23"/>
  <c r="C115" i="23"/>
  <c r="C116" i="23"/>
  <c r="C117" i="23"/>
  <c r="C118" i="23" s="1"/>
  <c r="C119" i="23"/>
  <c r="C120" i="23"/>
  <c r="C121" i="23" s="1"/>
  <c r="C126" i="23"/>
  <c r="C127" i="23"/>
  <c r="C128" i="23"/>
  <c r="C129" i="23" s="1"/>
  <c r="C130" i="23"/>
  <c r="C131" i="23"/>
  <c r="C132" i="23"/>
  <c r="C138" i="23"/>
  <c r="C139" i="23"/>
  <c r="C140" i="23"/>
  <c r="C141" i="23"/>
  <c r="C142" i="23"/>
  <c r="C144" i="23" s="1"/>
  <c r="C143" i="23"/>
  <c r="C148" i="23"/>
  <c r="C149" i="23"/>
  <c r="C150" i="23"/>
  <c r="C151" i="23" s="1"/>
  <c r="C152" i="23"/>
  <c r="C154" i="23" s="1"/>
  <c r="C153" i="23"/>
  <c r="C159" i="23"/>
  <c r="C160" i="23"/>
  <c r="C161" i="23"/>
  <c r="C162" i="23" s="1"/>
  <c r="C163" i="23"/>
  <c r="C164" i="23"/>
  <c r="C165" i="23" s="1"/>
  <c r="C147" i="22"/>
  <c r="E147" i="22"/>
  <c r="G147" i="22"/>
  <c r="I147" i="22"/>
  <c r="C148" i="22"/>
  <c r="E148" i="22"/>
  <c r="G148" i="22"/>
  <c r="I148" i="22"/>
  <c r="C149" i="22"/>
  <c r="E149" i="22"/>
  <c r="G149" i="22"/>
  <c r="I149" i="22"/>
  <c r="C150" i="22"/>
  <c r="E150" i="22"/>
  <c r="G150" i="22"/>
  <c r="I150" i="22"/>
  <c r="C151" i="22"/>
  <c r="E151" i="22"/>
  <c r="G151" i="22"/>
  <c r="I151" i="22"/>
  <c r="C152" i="22"/>
  <c r="E152" i="22"/>
  <c r="G152" i="22"/>
  <c r="I152" i="22"/>
  <c r="C153" i="22"/>
  <c r="E153" i="22"/>
  <c r="G153" i="22"/>
  <c r="I153" i="22"/>
  <c r="C161" i="22"/>
  <c r="E161" i="22"/>
  <c r="G161" i="22"/>
  <c r="I161" i="22"/>
  <c r="C162" i="22"/>
  <c r="E162" i="22"/>
  <c r="G162" i="22"/>
  <c r="I162" i="22"/>
  <c r="C163" i="22"/>
  <c r="E163" i="22"/>
  <c r="G163" i="22"/>
  <c r="I163" i="22"/>
  <c r="C164" i="22"/>
  <c r="E164" i="22"/>
  <c r="G164" i="22"/>
  <c r="I164" i="22"/>
  <c r="C165" i="22"/>
  <c r="E165" i="22"/>
  <c r="G165" i="22"/>
  <c r="I165" i="22"/>
  <c r="C166" i="22"/>
  <c r="E166" i="22"/>
  <c r="G166" i="22"/>
  <c r="I166" i="22"/>
  <c r="C167" i="22"/>
  <c r="E167" i="22"/>
  <c r="G167" i="22"/>
  <c r="I167" i="22"/>
  <c r="C172" i="22"/>
  <c r="E172" i="22"/>
  <c r="G172" i="22"/>
  <c r="I172" i="22"/>
  <c r="C173" i="22"/>
  <c r="E173" i="22"/>
  <c r="G173" i="22"/>
  <c r="I173" i="22"/>
  <c r="C174" i="22"/>
  <c r="E174" i="22"/>
  <c r="G174" i="22"/>
  <c r="I174" i="22"/>
  <c r="C175" i="22"/>
  <c r="E175" i="22"/>
  <c r="G175" i="22"/>
  <c r="I175" i="22"/>
  <c r="C176" i="22"/>
  <c r="E176" i="22"/>
  <c r="G176" i="22"/>
  <c r="I176" i="22"/>
  <c r="C177" i="22"/>
  <c r="E177" i="22"/>
  <c r="G177" i="22"/>
  <c r="I177" i="22"/>
  <c r="C178" i="22"/>
  <c r="E178" i="22"/>
  <c r="G178" i="22"/>
  <c r="I178" i="22"/>
  <c r="C182" i="22"/>
  <c r="E182" i="22"/>
  <c r="G182" i="22"/>
  <c r="I182" i="22"/>
  <c r="C183" i="22"/>
  <c r="E183" i="22"/>
  <c r="G183" i="22"/>
  <c r="I183" i="22"/>
  <c r="C184" i="22"/>
  <c r="E184" i="22"/>
  <c r="G184" i="22"/>
  <c r="I184" i="22"/>
  <c r="C185" i="22"/>
  <c r="E185" i="22"/>
  <c r="G185" i="22"/>
  <c r="I185" i="22"/>
  <c r="C186" i="22"/>
  <c r="E186" i="22"/>
  <c r="G186" i="22"/>
  <c r="I186" i="22"/>
  <c r="C187" i="22"/>
  <c r="E187" i="22"/>
  <c r="G187" i="22"/>
  <c r="I187" i="22"/>
  <c r="C188" i="22"/>
  <c r="E188" i="22"/>
  <c r="G188" i="22"/>
  <c r="I188" i="22"/>
  <c r="C196" i="22"/>
  <c r="E196" i="22"/>
  <c r="G196" i="22"/>
  <c r="I196" i="22"/>
  <c r="C197" i="22"/>
  <c r="E197" i="22"/>
  <c r="G197" i="22"/>
  <c r="I197" i="22"/>
  <c r="C198" i="22"/>
  <c r="E198" i="22"/>
  <c r="G198" i="22"/>
  <c r="I198" i="22"/>
  <c r="C199" i="22"/>
  <c r="E199" i="22"/>
  <c r="G199" i="22"/>
  <c r="I199" i="22"/>
  <c r="C200" i="22"/>
  <c r="E200" i="22"/>
  <c r="G200" i="22"/>
  <c r="I200" i="22"/>
  <c r="C201" i="22"/>
  <c r="E201" i="22"/>
  <c r="G201" i="22"/>
  <c r="I201" i="22"/>
  <c r="C202" i="22"/>
  <c r="E202" i="22"/>
  <c r="G202" i="22"/>
  <c r="I202" i="22"/>
  <c r="C206" i="22"/>
  <c r="E206" i="22"/>
  <c r="G206" i="22"/>
  <c r="I206" i="22"/>
  <c r="C207" i="22"/>
  <c r="E207" i="22"/>
  <c r="G207" i="22"/>
  <c r="I207" i="22"/>
  <c r="C208" i="22"/>
  <c r="E208" i="22"/>
  <c r="G208" i="22"/>
  <c r="I208" i="22"/>
  <c r="C209" i="22"/>
  <c r="E209" i="22"/>
  <c r="G209" i="22"/>
  <c r="I209" i="22"/>
  <c r="C210" i="22"/>
  <c r="E210" i="22"/>
  <c r="G210" i="22"/>
  <c r="I210" i="22"/>
  <c r="C211" i="22"/>
  <c r="E211" i="22"/>
  <c r="G211" i="22"/>
  <c r="I211" i="22"/>
  <c r="C212" i="22"/>
  <c r="E212" i="22"/>
  <c r="G212" i="22"/>
  <c r="I212" i="22"/>
  <c r="C217" i="22"/>
  <c r="E217" i="22"/>
  <c r="G217" i="22"/>
  <c r="I217" i="22"/>
  <c r="C218" i="22"/>
  <c r="E218" i="22"/>
  <c r="G218" i="22"/>
  <c r="I218" i="22"/>
  <c r="C219" i="22"/>
  <c r="E219" i="22"/>
  <c r="G219" i="22"/>
  <c r="I219" i="22"/>
  <c r="C220" i="22"/>
  <c r="E220" i="22"/>
  <c r="G220" i="22"/>
  <c r="I220" i="22"/>
  <c r="C221" i="22"/>
  <c r="E221" i="22"/>
  <c r="G221" i="22"/>
  <c r="I221" i="22"/>
  <c r="C222" i="22"/>
  <c r="E222" i="22"/>
  <c r="G222" i="22"/>
  <c r="I222" i="22"/>
  <c r="C223" i="22"/>
  <c r="E223" i="22"/>
  <c r="G223" i="22"/>
  <c r="I223" i="22"/>
  <c r="C231" i="22"/>
  <c r="E231" i="22"/>
  <c r="G231" i="22"/>
  <c r="I231" i="22"/>
  <c r="C232" i="22"/>
  <c r="E232" i="22"/>
  <c r="G232" i="22"/>
  <c r="I232" i="22"/>
  <c r="C233" i="22"/>
  <c r="E233" i="22"/>
  <c r="G233" i="22"/>
  <c r="I233" i="22"/>
  <c r="C234" i="22"/>
  <c r="E234" i="22"/>
  <c r="G234" i="22"/>
  <c r="I234" i="22"/>
  <c r="C235" i="22"/>
  <c r="E235" i="22"/>
  <c r="G235" i="22"/>
  <c r="I235" i="22"/>
  <c r="C236" i="22"/>
  <c r="E236" i="22"/>
  <c r="G236" i="22"/>
  <c r="I236" i="22"/>
  <c r="C237" i="22"/>
  <c r="E237" i="22"/>
  <c r="G237" i="22"/>
  <c r="I237" i="22"/>
  <c r="C242" i="22"/>
  <c r="E242" i="22"/>
  <c r="G242" i="22"/>
  <c r="I242" i="22"/>
  <c r="C243" i="22"/>
  <c r="E243" i="22"/>
  <c r="G243" i="22"/>
  <c r="I243" i="22"/>
  <c r="C244" i="22"/>
  <c r="E244" i="22"/>
  <c r="G244" i="22"/>
  <c r="I244" i="22"/>
  <c r="C245" i="22"/>
  <c r="E245" i="22"/>
  <c r="G245" i="22"/>
  <c r="I245" i="22"/>
  <c r="C246" i="22"/>
  <c r="E246" i="22"/>
  <c r="G246" i="22"/>
  <c r="I246" i="22"/>
  <c r="C247" i="22"/>
  <c r="E247" i="22"/>
  <c r="G247" i="22"/>
  <c r="I247" i="22"/>
  <c r="C248" i="22"/>
  <c r="E248" i="22"/>
  <c r="G248" i="22"/>
  <c r="I248" i="22"/>
  <c r="C252" i="22"/>
  <c r="E252" i="22"/>
  <c r="G252" i="22"/>
  <c r="I252" i="22"/>
  <c r="C253" i="22"/>
  <c r="E253" i="22"/>
  <c r="G253" i="22"/>
  <c r="I253" i="22"/>
  <c r="C254" i="22"/>
  <c r="E254" i="22"/>
  <c r="G254" i="22"/>
  <c r="I254" i="22"/>
  <c r="C255" i="22"/>
  <c r="E255" i="22"/>
  <c r="G255" i="22"/>
  <c r="I255" i="22"/>
  <c r="C256" i="22"/>
  <c r="E256" i="22"/>
  <c r="G256" i="22"/>
  <c r="I256" i="22"/>
  <c r="C257" i="22"/>
  <c r="E257" i="22"/>
  <c r="G257" i="22"/>
  <c r="I257" i="22"/>
  <c r="C258" i="22"/>
  <c r="E258" i="22"/>
  <c r="G258" i="22"/>
  <c r="I258" i="22"/>
  <c r="C266" i="22"/>
  <c r="E266" i="22"/>
  <c r="G266" i="22"/>
  <c r="I266" i="22"/>
  <c r="C267" i="22"/>
  <c r="E267" i="22"/>
  <c r="G267" i="22"/>
  <c r="I267" i="22"/>
  <c r="C268" i="22"/>
  <c r="E268" i="22"/>
  <c r="G268" i="22"/>
  <c r="I268" i="22"/>
  <c r="C269" i="22"/>
  <c r="E269" i="22"/>
  <c r="G269" i="22"/>
  <c r="I269" i="22"/>
  <c r="C270" i="22"/>
  <c r="E270" i="22"/>
  <c r="G270" i="22"/>
  <c r="I270" i="22"/>
  <c r="C271" i="22"/>
  <c r="E271" i="22"/>
  <c r="G271" i="22"/>
  <c r="I271" i="22"/>
  <c r="C272" i="22"/>
  <c r="E272" i="22"/>
  <c r="G272" i="22"/>
  <c r="I272" i="22"/>
  <c r="C276" i="22"/>
  <c r="E276" i="22"/>
  <c r="G276" i="22"/>
  <c r="I276" i="22"/>
  <c r="C277" i="22"/>
  <c r="E277" i="22"/>
  <c r="G277" i="22"/>
  <c r="I277" i="22"/>
  <c r="C278" i="22"/>
  <c r="E278" i="22"/>
  <c r="G278" i="22"/>
  <c r="I278" i="22"/>
  <c r="C279" i="22"/>
  <c r="E279" i="22"/>
  <c r="G279" i="22"/>
  <c r="I279" i="22"/>
  <c r="C280" i="22"/>
  <c r="E280" i="22"/>
  <c r="G280" i="22"/>
  <c r="I280" i="22"/>
  <c r="C281" i="22"/>
  <c r="E281" i="22"/>
  <c r="G281" i="22"/>
  <c r="I281" i="22"/>
  <c r="C282" i="22"/>
  <c r="E282" i="22"/>
  <c r="G282" i="22"/>
  <c r="I282" i="22"/>
  <c r="C68" i="21"/>
  <c r="E68" i="21"/>
  <c r="C69" i="21"/>
  <c r="E69" i="21"/>
  <c r="C70" i="21"/>
  <c r="C71" i="21" s="1"/>
  <c r="E70" i="21"/>
  <c r="E71" i="21" s="1"/>
  <c r="C72" i="21"/>
  <c r="E72" i="21"/>
  <c r="C73" i="21"/>
  <c r="E73" i="21"/>
  <c r="C74" i="21"/>
  <c r="E74" i="21"/>
  <c r="C82" i="21"/>
  <c r="E82" i="21"/>
  <c r="C83" i="21"/>
  <c r="E83" i="21"/>
  <c r="C84" i="21"/>
  <c r="E84" i="21"/>
  <c r="C85" i="21"/>
  <c r="E85" i="21"/>
  <c r="C86" i="21"/>
  <c r="E86" i="21"/>
  <c r="C87" i="21"/>
  <c r="C88" i="21" s="1"/>
  <c r="E87" i="21"/>
  <c r="E88" i="21" s="1"/>
  <c r="C93" i="21"/>
  <c r="E93" i="21"/>
  <c r="C94" i="21"/>
  <c r="E94" i="21"/>
  <c r="C95" i="21"/>
  <c r="E95" i="21"/>
  <c r="C96" i="21"/>
  <c r="E96" i="21"/>
  <c r="C97" i="21"/>
  <c r="C98" i="21" s="1"/>
  <c r="E97" i="21"/>
  <c r="E98" i="21" s="1"/>
  <c r="C102" i="21"/>
  <c r="E102" i="21"/>
  <c r="C103" i="21"/>
  <c r="E103" i="21"/>
  <c r="C104" i="21"/>
  <c r="C105" i="21" s="1"/>
  <c r="E104" i="21"/>
  <c r="E105" i="21" s="1"/>
  <c r="C106" i="21"/>
  <c r="E106" i="21"/>
  <c r="C107" i="21"/>
  <c r="E107" i="21"/>
  <c r="C108" i="21"/>
  <c r="E108" i="21"/>
  <c r="C115" i="21"/>
  <c r="E115" i="21"/>
  <c r="C116" i="21"/>
  <c r="E116" i="21"/>
  <c r="C117" i="21"/>
  <c r="E117" i="21"/>
  <c r="C118" i="21"/>
  <c r="E118" i="21"/>
  <c r="C119" i="21"/>
  <c r="E119" i="21"/>
  <c r="C120" i="21"/>
  <c r="C121" i="21" s="1"/>
  <c r="E120" i="21"/>
  <c r="E121" i="21" s="1"/>
  <c r="C125" i="21"/>
  <c r="E125" i="21"/>
  <c r="C126" i="21"/>
  <c r="E126" i="21"/>
  <c r="C127" i="21"/>
  <c r="C128" i="21" s="1"/>
  <c r="E127" i="21"/>
  <c r="E128" i="21" s="1"/>
  <c r="C129" i="21"/>
  <c r="E129" i="21"/>
  <c r="C130" i="21"/>
  <c r="E130" i="21"/>
  <c r="C131" i="21"/>
  <c r="E131" i="21"/>
  <c r="C136" i="21"/>
  <c r="E136" i="21"/>
  <c r="C137" i="21"/>
  <c r="E137" i="21"/>
  <c r="C138" i="21"/>
  <c r="E138" i="21"/>
  <c r="C139" i="21"/>
  <c r="E139" i="21"/>
  <c r="C140" i="21"/>
  <c r="E140" i="21"/>
  <c r="C141" i="21"/>
  <c r="C142" i="21" s="1"/>
  <c r="E141" i="21"/>
  <c r="E142" i="21" s="1"/>
  <c r="C147" i="21"/>
  <c r="E147" i="21"/>
  <c r="C148" i="21"/>
  <c r="E148" i="21"/>
  <c r="C149" i="21"/>
  <c r="C150" i="21" s="1"/>
  <c r="E149" i="21"/>
  <c r="E150" i="21" s="1"/>
  <c r="C151" i="21"/>
  <c r="E151" i="21"/>
  <c r="C152" i="21"/>
  <c r="E152" i="21"/>
  <c r="C153" i="21"/>
  <c r="E153" i="21"/>
  <c r="C158" i="21"/>
  <c r="E158" i="21"/>
  <c r="C159" i="21"/>
  <c r="E159" i="21"/>
  <c r="C160" i="21"/>
  <c r="E160" i="21"/>
  <c r="C161" i="21"/>
  <c r="E161" i="21"/>
  <c r="C162" i="21"/>
  <c r="E162" i="21"/>
  <c r="C163" i="21"/>
  <c r="C164" i="21" s="1"/>
  <c r="E163" i="21"/>
  <c r="E164" i="21" s="1"/>
  <c r="C170" i="21"/>
  <c r="E170" i="21"/>
  <c r="C171" i="21"/>
  <c r="E171" i="21"/>
  <c r="C172" i="21"/>
  <c r="C173" i="21" s="1"/>
  <c r="E172" i="21"/>
  <c r="E173" i="21" s="1"/>
  <c r="C174" i="21"/>
  <c r="E174" i="21"/>
  <c r="C175" i="21"/>
  <c r="E175" i="21"/>
  <c r="C176" i="21"/>
  <c r="E176" i="21"/>
  <c r="C181" i="21"/>
  <c r="E181" i="21"/>
  <c r="C182" i="21"/>
  <c r="E182" i="21"/>
  <c r="C183" i="21"/>
  <c r="E183" i="21"/>
  <c r="C184" i="21"/>
  <c r="E184" i="21"/>
  <c r="C185" i="21"/>
  <c r="E185" i="21"/>
  <c r="C186" i="21"/>
  <c r="C187" i="21" s="1"/>
  <c r="E186" i="21"/>
  <c r="E187" i="21" s="1"/>
  <c r="C193" i="21"/>
  <c r="E193" i="21"/>
  <c r="C194" i="21"/>
  <c r="E194" i="21"/>
  <c r="C195" i="21"/>
  <c r="C196" i="21" s="1"/>
  <c r="E195" i="21"/>
  <c r="E196" i="21" s="1"/>
  <c r="C197" i="21"/>
  <c r="E197" i="21"/>
  <c r="C198" i="21"/>
  <c r="E198" i="21"/>
  <c r="C199" i="21"/>
  <c r="E199" i="21"/>
  <c r="C29" i="20"/>
  <c r="C30" i="20"/>
  <c r="C31" i="20"/>
  <c r="C32" i="20" s="1"/>
  <c r="C33" i="20"/>
  <c r="C34" i="20"/>
  <c r="C35" i="20"/>
  <c r="C43" i="20"/>
  <c r="C44" i="20"/>
  <c r="C45" i="20"/>
  <c r="C46" i="20"/>
  <c r="C47" i="20"/>
  <c r="C49" i="20" s="1"/>
  <c r="C48" i="20"/>
  <c r="C53" i="20"/>
  <c r="C54" i="20"/>
  <c r="C55" i="20"/>
  <c r="C56" i="20" s="1"/>
  <c r="C57" i="20"/>
  <c r="C59" i="20" s="1"/>
  <c r="C58" i="20"/>
  <c r="C63" i="20"/>
  <c r="C64" i="20"/>
  <c r="C65" i="20"/>
  <c r="C66" i="20"/>
  <c r="C67" i="20"/>
  <c r="C68" i="20"/>
  <c r="C69" i="20" s="1"/>
  <c r="C80" i="20"/>
  <c r="C81" i="20"/>
  <c r="C82" i="20"/>
  <c r="C83" i="20" s="1"/>
  <c r="C84" i="20"/>
  <c r="C85" i="20"/>
  <c r="C86" i="20"/>
  <c r="C90" i="20"/>
  <c r="C91" i="20"/>
  <c r="C92" i="20"/>
  <c r="C93" i="20"/>
  <c r="C94" i="20"/>
  <c r="C96" i="20" s="1"/>
  <c r="C95" i="20"/>
  <c r="C101" i="20"/>
  <c r="C102" i="20"/>
  <c r="C103" i="20"/>
  <c r="C104" i="20" s="1"/>
  <c r="C105" i="20"/>
  <c r="C107" i="20" s="1"/>
  <c r="C106" i="20"/>
  <c r="C115" i="20"/>
  <c r="C116" i="20"/>
  <c r="C117" i="20"/>
  <c r="C118" i="20"/>
  <c r="C119" i="20"/>
  <c r="C120" i="20"/>
  <c r="C121" i="20" s="1"/>
  <c r="C126" i="20"/>
  <c r="C127" i="20"/>
  <c r="C128" i="20"/>
  <c r="C129" i="20" s="1"/>
  <c r="C130" i="20"/>
  <c r="C131" i="20"/>
  <c r="C132" i="20"/>
  <c r="C138" i="20"/>
  <c r="C139" i="20"/>
  <c r="C140" i="20"/>
  <c r="C141" i="20"/>
  <c r="C142" i="20"/>
  <c r="C144" i="20" s="1"/>
  <c r="C143" i="20"/>
  <c r="C148" i="20"/>
  <c r="C149" i="20"/>
  <c r="C150" i="20"/>
  <c r="C151" i="20" s="1"/>
  <c r="C152" i="20"/>
  <c r="C154" i="20" s="1"/>
  <c r="C153" i="20"/>
  <c r="C159" i="20"/>
  <c r="C160" i="20"/>
  <c r="C161" i="20"/>
  <c r="C162" i="20"/>
  <c r="C163" i="20"/>
  <c r="C164" i="20"/>
  <c r="C165" i="20" s="1"/>
  <c r="C147" i="19"/>
  <c r="E147" i="19"/>
  <c r="G147" i="19"/>
  <c r="I147" i="19"/>
  <c r="C148" i="19"/>
  <c r="E148" i="19"/>
  <c r="G148" i="19"/>
  <c r="I148" i="19"/>
  <c r="C149" i="19"/>
  <c r="E149" i="19"/>
  <c r="G149" i="19"/>
  <c r="I149" i="19"/>
  <c r="C150" i="19"/>
  <c r="E150" i="19"/>
  <c r="G150" i="19"/>
  <c r="I150" i="19"/>
  <c r="C151" i="19"/>
  <c r="E151" i="19"/>
  <c r="G151" i="19"/>
  <c r="I151" i="19"/>
  <c r="C152" i="19"/>
  <c r="E152" i="19"/>
  <c r="G152" i="19"/>
  <c r="I152" i="19"/>
  <c r="C153" i="19"/>
  <c r="E153" i="19"/>
  <c r="G153" i="19"/>
  <c r="I153" i="19"/>
  <c r="C161" i="19"/>
  <c r="E161" i="19"/>
  <c r="G161" i="19"/>
  <c r="I161" i="19"/>
  <c r="C162" i="19"/>
  <c r="E162" i="19"/>
  <c r="G162" i="19"/>
  <c r="I162" i="19"/>
  <c r="C163" i="19"/>
  <c r="E163" i="19"/>
  <c r="G163" i="19"/>
  <c r="I163" i="19"/>
  <c r="C164" i="19"/>
  <c r="E164" i="19"/>
  <c r="G164" i="19"/>
  <c r="I164" i="19"/>
  <c r="C165" i="19"/>
  <c r="E165" i="19"/>
  <c r="G165" i="19"/>
  <c r="I165" i="19"/>
  <c r="C166" i="19"/>
  <c r="E166" i="19"/>
  <c r="G166" i="19"/>
  <c r="I166" i="19"/>
  <c r="C167" i="19"/>
  <c r="E167" i="19"/>
  <c r="G167" i="19"/>
  <c r="I167" i="19"/>
  <c r="C172" i="19"/>
  <c r="E172" i="19"/>
  <c r="G172" i="19"/>
  <c r="I172" i="19"/>
  <c r="C173" i="19"/>
  <c r="E173" i="19"/>
  <c r="G173" i="19"/>
  <c r="I173" i="19"/>
  <c r="C174" i="19"/>
  <c r="E174" i="19"/>
  <c r="G174" i="19"/>
  <c r="I174" i="19"/>
  <c r="C175" i="19"/>
  <c r="E175" i="19"/>
  <c r="G175" i="19"/>
  <c r="I175" i="19"/>
  <c r="C176" i="19"/>
  <c r="E176" i="19"/>
  <c r="G176" i="19"/>
  <c r="I176" i="19"/>
  <c r="C177" i="19"/>
  <c r="E177" i="19"/>
  <c r="G177" i="19"/>
  <c r="I177" i="19"/>
  <c r="C178" i="19"/>
  <c r="E178" i="19"/>
  <c r="G178" i="19"/>
  <c r="I178" i="19"/>
  <c r="C182" i="19"/>
  <c r="E182" i="19"/>
  <c r="G182" i="19"/>
  <c r="I182" i="19"/>
  <c r="C183" i="19"/>
  <c r="E183" i="19"/>
  <c r="G183" i="19"/>
  <c r="I183" i="19"/>
  <c r="C184" i="19"/>
  <c r="E184" i="19"/>
  <c r="G184" i="19"/>
  <c r="I184" i="19"/>
  <c r="C185" i="19"/>
  <c r="E185" i="19"/>
  <c r="G185" i="19"/>
  <c r="I185" i="19"/>
  <c r="C186" i="19"/>
  <c r="E186" i="19"/>
  <c r="G186" i="19"/>
  <c r="I186" i="19"/>
  <c r="C187" i="19"/>
  <c r="E187" i="19"/>
  <c r="G187" i="19"/>
  <c r="I187" i="19"/>
  <c r="C188" i="19"/>
  <c r="E188" i="19"/>
  <c r="G188" i="19"/>
  <c r="I188" i="19"/>
  <c r="C196" i="19"/>
  <c r="E196" i="19"/>
  <c r="G196" i="19"/>
  <c r="I196" i="19"/>
  <c r="C197" i="19"/>
  <c r="E197" i="19"/>
  <c r="G197" i="19"/>
  <c r="I197" i="19"/>
  <c r="C198" i="19"/>
  <c r="E198" i="19"/>
  <c r="G198" i="19"/>
  <c r="I198" i="19"/>
  <c r="C199" i="19"/>
  <c r="E199" i="19"/>
  <c r="G199" i="19"/>
  <c r="I199" i="19"/>
  <c r="C200" i="19"/>
  <c r="E200" i="19"/>
  <c r="G200" i="19"/>
  <c r="I200" i="19"/>
  <c r="C201" i="19"/>
  <c r="E201" i="19"/>
  <c r="G201" i="19"/>
  <c r="I201" i="19"/>
  <c r="C202" i="19"/>
  <c r="E202" i="19"/>
  <c r="G202" i="19"/>
  <c r="I202" i="19"/>
  <c r="C206" i="19"/>
  <c r="E206" i="19"/>
  <c r="G206" i="19"/>
  <c r="I206" i="19"/>
  <c r="C207" i="19"/>
  <c r="E207" i="19"/>
  <c r="G207" i="19"/>
  <c r="I207" i="19"/>
  <c r="C208" i="19"/>
  <c r="E208" i="19"/>
  <c r="G208" i="19"/>
  <c r="I208" i="19"/>
  <c r="C209" i="19"/>
  <c r="E209" i="19"/>
  <c r="G209" i="19"/>
  <c r="I209" i="19"/>
  <c r="C210" i="19"/>
  <c r="E210" i="19"/>
  <c r="G210" i="19"/>
  <c r="I210" i="19"/>
  <c r="C211" i="19"/>
  <c r="E211" i="19"/>
  <c r="G211" i="19"/>
  <c r="I211" i="19"/>
  <c r="C212" i="19"/>
  <c r="E212" i="19"/>
  <c r="G212" i="19"/>
  <c r="I212" i="19"/>
  <c r="C217" i="19"/>
  <c r="E217" i="19"/>
  <c r="G217" i="19"/>
  <c r="I217" i="19"/>
  <c r="C218" i="19"/>
  <c r="E218" i="19"/>
  <c r="G218" i="19"/>
  <c r="I218" i="19"/>
  <c r="C219" i="19"/>
  <c r="E219" i="19"/>
  <c r="G219" i="19"/>
  <c r="I219" i="19"/>
  <c r="C220" i="19"/>
  <c r="E220" i="19"/>
  <c r="G220" i="19"/>
  <c r="I220" i="19"/>
  <c r="C221" i="19"/>
  <c r="E221" i="19"/>
  <c r="G221" i="19"/>
  <c r="I221" i="19"/>
  <c r="C222" i="19"/>
  <c r="E222" i="19"/>
  <c r="G222" i="19"/>
  <c r="I222" i="19"/>
  <c r="C223" i="19"/>
  <c r="E223" i="19"/>
  <c r="G223" i="19"/>
  <c r="I223" i="19"/>
  <c r="C231" i="19"/>
  <c r="E231" i="19"/>
  <c r="G231" i="19"/>
  <c r="I231" i="19"/>
  <c r="C232" i="19"/>
  <c r="E232" i="19"/>
  <c r="G232" i="19"/>
  <c r="I232" i="19"/>
  <c r="C233" i="19"/>
  <c r="E233" i="19"/>
  <c r="G233" i="19"/>
  <c r="I233" i="19"/>
  <c r="C234" i="19"/>
  <c r="E234" i="19"/>
  <c r="G234" i="19"/>
  <c r="I234" i="19"/>
  <c r="C235" i="19"/>
  <c r="E235" i="19"/>
  <c r="G235" i="19"/>
  <c r="I235" i="19"/>
  <c r="C236" i="19"/>
  <c r="E236" i="19"/>
  <c r="G236" i="19"/>
  <c r="I236" i="19"/>
  <c r="C237" i="19"/>
  <c r="E237" i="19"/>
  <c r="G237" i="19"/>
  <c r="I237" i="19"/>
  <c r="C242" i="19"/>
  <c r="E242" i="19"/>
  <c r="G242" i="19"/>
  <c r="I242" i="19"/>
  <c r="C243" i="19"/>
  <c r="E243" i="19"/>
  <c r="G243" i="19"/>
  <c r="I243" i="19"/>
  <c r="C244" i="19"/>
  <c r="E244" i="19"/>
  <c r="G244" i="19"/>
  <c r="I244" i="19"/>
  <c r="C245" i="19"/>
  <c r="E245" i="19"/>
  <c r="G245" i="19"/>
  <c r="I245" i="19"/>
  <c r="C246" i="19"/>
  <c r="E246" i="19"/>
  <c r="G246" i="19"/>
  <c r="I246" i="19"/>
  <c r="C247" i="19"/>
  <c r="E247" i="19"/>
  <c r="G247" i="19"/>
  <c r="I247" i="19"/>
  <c r="C248" i="19"/>
  <c r="E248" i="19"/>
  <c r="G248" i="19"/>
  <c r="I248" i="19"/>
  <c r="C252" i="19"/>
  <c r="E252" i="19"/>
  <c r="G252" i="19"/>
  <c r="I252" i="19"/>
  <c r="C253" i="19"/>
  <c r="E253" i="19"/>
  <c r="G253" i="19"/>
  <c r="I253" i="19"/>
  <c r="C254" i="19"/>
  <c r="E254" i="19"/>
  <c r="G254" i="19"/>
  <c r="I254" i="19"/>
  <c r="C255" i="19"/>
  <c r="E255" i="19"/>
  <c r="G255" i="19"/>
  <c r="I255" i="19"/>
  <c r="C256" i="19"/>
  <c r="E256" i="19"/>
  <c r="G256" i="19"/>
  <c r="I256" i="19"/>
  <c r="C257" i="19"/>
  <c r="E257" i="19"/>
  <c r="G257" i="19"/>
  <c r="I257" i="19"/>
  <c r="C258" i="19"/>
  <c r="E258" i="19"/>
  <c r="G258" i="19"/>
  <c r="I258" i="19"/>
  <c r="C266" i="19"/>
  <c r="E266" i="19"/>
  <c r="G266" i="19"/>
  <c r="I266" i="19"/>
  <c r="C267" i="19"/>
  <c r="E267" i="19"/>
  <c r="G267" i="19"/>
  <c r="I267" i="19"/>
  <c r="C268" i="19"/>
  <c r="E268" i="19"/>
  <c r="G268" i="19"/>
  <c r="I268" i="19"/>
  <c r="C269" i="19"/>
  <c r="E269" i="19"/>
  <c r="G269" i="19"/>
  <c r="I269" i="19"/>
  <c r="C270" i="19"/>
  <c r="E270" i="19"/>
  <c r="G270" i="19"/>
  <c r="I270" i="19"/>
  <c r="C271" i="19"/>
  <c r="E271" i="19"/>
  <c r="G271" i="19"/>
  <c r="I271" i="19"/>
  <c r="C272" i="19"/>
  <c r="E272" i="19"/>
  <c r="G272" i="19"/>
  <c r="I272" i="19"/>
  <c r="C276" i="19"/>
  <c r="E276" i="19"/>
  <c r="G276" i="19"/>
  <c r="I276" i="19"/>
  <c r="C277" i="19"/>
  <c r="E277" i="19"/>
  <c r="G277" i="19"/>
  <c r="I277" i="19"/>
  <c r="C278" i="19"/>
  <c r="E278" i="19"/>
  <c r="G278" i="19"/>
  <c r="I278" i="19"/>
  <c r="C279" i="19"/>
  <c r="E279" i="19"/>
  <c r="G279" i="19"/>
  <c r="I279" i="19"/>
  <c r="C280" i="19"/>
  <c r="E280" i="19"/>
  <c r="G280" i="19"/>
  <c r="I280" i="19"/>
  <c r="C281" i="19"/>
  <c r="E281" i="19"/>
  <c r="G281" i="19"/>
  <c r="I281" i="19"/>
  <c r="C282" i="19"/>
  <c r="E282" i="19"/>
  <c r="G282" i="19"/>
  <c r="I282" i="19"/>
  <c r="C68" i="18"/>
  <c r="E68" i="18"/>
  <c r="C69" i="18"/>
  <c r="E69" i="18"/>
  <c r="C70" i="18"/>
  <c r="C71" i="18" s="1"/>
  <c r="E70" i="18"/>
  <c r="E71" i="18"/>
  <c r="C72" i="18"/>
  <c r="E72" i="18"/>
  <c r="C73" i="18"/>
  <c r="E73" i="18"/>
  <c r="E74" i="18" s="1"/>
  <c r="C74" i="18"/>
  <c r="C82" i="18"/>
  <c r="E82" i="18"/>
  <c r="C83" i="18"/>
  <c r="E83" i="18"/>
  <c r="C84" i="18"/>
  <c r="E84" i="18"/>
  <c r="E85" i="18" s="1"/>
  <c r="C85" i="18"/>
  <c r="C86" i="18"/>
  <c r="E86" i="18"/>
  <c r="C87" i="18"/>
  <c r="C88" i="18" s="1"/>
  <c r="E87" i="18"/>
  <c r="E88" i="18"/>
  <c r="C93" i="18"/>
  <c r="E93" i="18"/>
  <c r="C94" i="18"/>
  <c r="E94" i="18"/>
  <c r="E95" i="18" s="1"/>
  <c r="C95" i="18"/>
  <c r="C96" i="18"/>
  <c r="E96" i="18"/>
  <c r="E98" i="18" s="1"/>
  <c r="C97" i="18"/>
  <c r="C98" i="18" s="1"/>
  <c r="E97" i="18"/>
  <c r="C102" i="18"/>
  <c r="E102" i="18"/>
  <c r="C103" i="18"/>
  <c r="E103" i="18"/>
  <c r="C104" i="18"/>
  <c r="C105" i="18" s="1"/>
  <c r="E104" i="18"/>
  <c r="E105" i="18"/>
  <c r="C106" i="18"/>
  <c r="E106" i="18"/>
  <c r="C107" i="18"/>
  <c r="E107" i="18"/>
  <c r="E108" i="18" s="1"/>
  <c r="C108" i="18"/>
  <c r="C115" i="18"/>
  <c r="E115" i="18"/>
  <c r="C116" i="18"/>
  <c r="E116" i="18"/>
  <c r="C117" i="18"/>
  <c r="E117" i="18"/>
  <c r="E118" i="18" s="1"/>
  <c r="C118" i="18"/>
  <c r="C119" i="18"/>
  <c r="E119" i="18"/>
  <c r="C120" i="18"/>
  <c r="C121" i="18" s="1"/>
  <c r="E120" i="18"/>
  <c r="E121" i="18"/>
  <c r="C125" i="18"/>
  <c r="E125" i="18"/>
  <c r="C126" i="18"/>
  <c r="E126" i="18"/>
  <c r="C127" i="18"/>
  <c r="C128" i="18" s="1"/>
  <c r="E127" i="18"/>
  <c r="E128" i="18"/>
  <c r="C129" i="18"/>
  <c r="E129" i="18"/>
  <c r="C130" i="18"/>
  <c r="E130" i="18"/>
  <c r="E131" i="18" s="1"/>
  <c r="C131" i="18"/>
  <c r="C136" i="18"/>
  <c r="E136" i="18"/>
  <c r="C137" i="18"/>
  <c r="E137" i="18"/>
  <c r="C138" i="18"/>
  <c r="E138" i="18"/>
  <c r="E139" i="18" s="1"/>
  <c r="C139" i="18"/>
  <c r="C140" i="18"/>
  <c r="E140" i="18"/>
  <c r="C141" i="18"/>
  <c r="C142" i="18" s="1"/>
  <c r="E141" i="18"/>
  <c r="E142" i="18"/>
  <c r="C147" i="18"/>
  <c r="E147" i="18"/>
  <c r="C148" i="18"/>
  <c r="E148" i="18"/>
  <c r="C149" i="18"/>
  <c r="C150" i="18" s="1"/>
  <c r="E149" i="18"/>
  <c r="E150" i="18"/>
  <c r="C151" i="18"/>
  <c r="E151" i="18"/>
  <c r="C152" i="18"/>
  <c r="E152" i="18"/>
  <c r="E153" i="18" s="1"/>
  <c r="C153" i="18"/>
  <c r="C158" i="18"/>
  <c r="E158" i="18"/>
  <c r="C159" i="18"/>
  <c r="E159" i="18"/>
  <c r="C160" i="18"/>
  <c r="E160" i="18"/>
  <c r="E161" i="18" s="1"/>
  <c r="C161" i="18"/>
  <c r="C162" i="18"/>
  <c r="E162" i="18"/>
  <c r="C163" i="18"/>
  <c r="C164" i="18" s="1"/>
  <c r="E163" i="18"/>
  <c r="E164" i="18"/>
  <c r="C170" i="18"/>
  <c r="E170" i="18"/>
  <c r="C171" i="18"/>
  <c r="E171" i="18"/>
  <c r="C172" i="18"/>
  <c r="C173" i="18" s="1"/>
  <c r="E172" i="18"/>
  <c r="E173" i="18"/>
  <c r="C174" i="18"/>
  <c r="E174" i="18"/>
  <c r="C175" i="18"/>
  <c r="E175" i="18"/>
  <c r="E176" i="18" s="1"/>
  <c r="C176" i="18"/>
  <c r="C181" i="18"/>
  <c r="E181" i="18"/>
  <c r="C182" i="18"/>
  <c r="E182" i="18"/>
  <c r="C183" i="18"/>
  <c r="E183" i="18"/>
  <c r="E184" i="18" s="1"/>
  <c r="C184" i="18"/>
  <c r="C185" i="18"/>
  <c r="E185" i="18"/>
  <c r="C186" i="18"/>
  <c r="C187" i="18" s="1"/>
  <c r="E186" i="18"/>
  <c r="E187" i="18"/>
  <c r="C193" i="18"/>
  <c r="E193" i="18"/>
  <c r="C194" i="18"/>
  <c r="E194" i="18"/>
  <c r="C195" i="18"/>
  <c r="C196" i="18" s="1"/>
  <c r="E195" i="18"/>
  <c r="E196" i="18"/>
  <c r="C197" i="18"/>
  <c r="E197" i="18"/>
  <c r="C198" i="18"/>
  <c r="E198" i="18"/>
  <c r="E199" i="18" s="1"/>
  <c r="C199" i="18"/>
  <c r="C29" i="17"/>
  <c r="C30" i="17"/>
  <c r="C31" i="17"/>
  <c r="C32" i="17" s="1"/>
  <c r="C33" i="17"/>
  <c r="C34" i="17"/>
  <c r="C35" i="17" s="1"/>
  <c r="C43" i="17"/>
  <c r="C44" i="17"/>
  <c r="C45" i="17"/>
  <c r="C46" i="17" s="1"/>
  <c r="C47" i="17"/>
  <c r="C48" i="17"/>
  <c r="C49" i="17"/>
  <c r="C53" i="17"/>
  <c r="C54" i="17"/>
  <c r="C55" i="17"/>
  <c r="C56" i="17"/>
  <c r="C57" i="17"/>
  <c r="C59" i="17" s="1"/>
  <c r="C58" i="17"/>
  <c r="C63" i="17"/>
  <c r="C64" i="17"/>
  <c r="C65" i="17"/>
  <c r="C66" i="17" s="1"/>
  <c r="C67" i="17"/>
  <c r="C69" i="17" s="1"/>
  <c r="C68" i="17"/>
  <c r="C80" i="17"/>
  <c r="C81" i="17"/>
  <c r="C82" i="17"/>
  <c r="C83" i="17" s="1"/>
  <c r="C84" i="17"/>
  <c r="C85" i="17"/>
  <c r="C86" i="17" s="1"/>
  <c r="C90" i="17"/>
  <c r="C91" i="17"/>
  <c r="C92" i="17"/>
  <c r="C93" i="17" s="1"/>
  <c r="C94" i="17"/>
  <c r="C95" i="17"/>
  <c r="C96" i="17"/>
  <c r="C101" i="17"/>
  <c r="C102" i="17"/>
  <c r="C103" i="17"/>
  <c r="C104" i="17"/>
  <c r="C105" i="17"/>
  <c r="C107" i="17" s="1"/>
  <c r="C106" i="17"/>
  <c r="C115" i="17"/>
  <c r="C116" i="17"/>
  <c r="C117" i="17"/>
  <c r="C118" i="17" s="1"/>
  <c r="C119" i="17"/>
  <c r="C121" i="17" s="1"/>
  <c r="C120" i="17"/>
  <c r="C126" i="17"/>
  <c r="C127" i="17"/>
  <c r="C128" i="17"/>
  <c r="C129" i="17" s="1"/>
  <c r="C130" i="17"/>
  <c r="C131" i="17"/>
  <c r="C132" i="17" s="1"/>
  <c r="C138" i="17"/>
  <c r="C139" i="17"/>
  <c r="C140" i="17"/>
  <c r="C141" i="17" s="1"/>
  <c r="C142" i="17"/>
  <c r="C143" i="17"/>
  <c r="C144" i="17"/>
  <c r="C148" i="17"/>
  <c r="C149" i="17"/>
  <c r="C150" i="17"/>
  <c r="C151" i="17"/>
  <c r="C152" i="17"/>
  <c r="C154" i="17" s="1"/>
  <c r="C153" i="17"/>
  <c r="C159" i="17"/>
  <c r="C160" i="17"/>
  <c r="C161" i="17"/>
  <c r="C162" i="17" s="1"/>
  <c r="C163" i="17"/>
  <c r="C165" i="17" s="1"/>
  <c r="C164" i="17"/>
  <c r="C147" i="16"/>
  <c r="E147" i="16"/>
  <c r="G147" i="16"/>
  <c r="I147" i="16"/>
  <c r="C148" i="16"/>
  <c r="E148" i="16"/>
  <c r="G148" i="16"/>
  <c r="I148" i="16"/>
  <c r="C149" i="16"/>
  <c r="E149" i="16"/>
  <c r="E150" i="16" s="1"/>
  <c r="G149" i="16"/>
  <c r="I149" i="16"/>
  <c r="C150" i="16"/>
  <c r="G150" i="16"/>
  <c r="I150" i="16"/>
  <c r="C151" i="16"/>
  <c r="E151" i="16"/>
  <c r="G151" i="16"/>
  <c r="I151" i="16"/>
  <c r="C152" i="16"/>
  <c r="E152" i="16"/>
  <c r="E153" i="16" s="1"/>
  <c r="G152" i="16"/>
  <c r="I152" i="16"/>
  <c r="C153" i="16"/>
  <c r="G153" i="16"/>
  <c r="I153" i="16"/>
  <c r="C161" i="16"/>
  <c r="E161" i="16"/>
  <c r="G161" i="16"/>
  <c r="I161" i="16"/>
  <c r="C162" i="16"/>
  <c r="E162" i="16"/>
  <c r="G162" i="16"/>
  <c r="I162" i="16"/>
  <c r="C163" i="16"/>
  <c r="E163" i="16"/>
  <c r="E164" i="16" s="1"/>
  <c r="G163" i="16"/>
  <c r="I163" i="16"/>
  <c r="C164" i="16"/>
  <c r="G164" i="16"/>
  <c r="I164" i="16"/>
  <c r="C165" i="16"/>
  <c r="E165" i="16"/>
  <c r="G165" i="16"/>
  <c r="I165" i="16"/>
  <c r="C166" i="16"/>
  <c r="E166" i="16"/>
  <c r="E167" i="16" s="1"/>
  <c r="G166" i="16"/>
  <c r="I166" i="16"/>
  <c r="C167" i="16"/>
  <c r="G167" i="16"/>
  <c r="I167" i="16"/>
  <c r="C172" i="16"/>
  <c r="E172" i="16"/>
  <c r="G172" i="16"/>
  <c r="I172" i="16"/>
  <c r="C173" i="16"/>
  <c r="E173" i="16"/>
  <c r="G173" i="16"/>
  <c r="I173" i="16"/>
  <c r="C174" i="16"/>
  <c r="E174" i="16"/>
  <c r="E175" i="16" s="1"/>
  <c r="G174" i="16"/>
  <c r="I174" i="16"/>
  <c r="C175" i="16"/>
  <c r="G175" i="16"/>
  <c r="I175" i="16"/>
  <c r="C176" i="16"/>
  <c r="E176" i="16"/>
  <c r="G176" i="16"/>
  <c r="I176" i="16"/>
  <c r="C177" i="16"/>
  <c r="E177" i="16"/>
  <c r="G177" i="16"/>
  <c r="I177" i="16"/>
  <c r="C178" i="16"/>
  <c r="E178" i="16"/>
  <c r="G178" i="16"/>
  <c r="I178" i="16"/>
  <c r="C182" i="16"/>
  <c r="E182" i="16"/>
  <c r="G182" i="16"/>
  <c r="I182" i="16"/>
  <c r="C183" i="16"/>
  <c r="E183" i="16"/>
  <c r="G183" i="16"/>
  <c r="I183" i="16"/>
  <c r="C184" i="16"/>
  <c r="E184" i="16"/>
  <c r="E185" i="16" s="1"/>
  <c r="G184" i="16"/>
  <c r="I184" i="16"/>
  <c r="C185" i="16"/>
  <c r="G185" i="16"/>
  <c r="I185" i="16"/>
  <c r="C186" i="16"/>
  <c r="E186" i="16"/>
  <c r="G186" i="16"/>
  <c r="I186" i="16"/>
  <c r="C187" i="16"/>
  <c r="E187" i="16"/>
  <c r="G187" i="16"/>
  <c r="I187" i="16"/>
  <c r="C188" i="16"/>
  <c r="E188" i="16"/>
  <c r="G188" i="16"/>
  <c r="I188" i="16"/>
  <c r="C196" i="16"/>
  <c r="E196" i="16"/>
  <c r="G196" i="16"/>
  <c r="I196" i="16"/>
  <c r="C197" i="16"/>
  <c r="E197" i="16"/>
  <c r="G197" i="16"/>
  <c r="I197" i="16"/>
  <c r="C198" i="16"/>
  <c r="E198" i="16"/>
  <c r="E199" i="16" s="1"/>
  <c r="G198" i="16"/>
  <c r="I198" i="16"/>
  <c r="C199" i="16"/>
  <c r="G199" i="16"/>
  <c r="I199" i="16"/>
  <c r="C200" i="16"/>
  <c r="E200" i="16"/>
  <c r="G200" i="16"/>
  <c r="I200" i="16"/>
  <c r="C201" i="16"/>
  <c r="E201" i="16"/>
  <c r="E202" i="16" s="1"/>
  <c r="G201" i="16"/>
  <c r="I201" i="16"/>
  <c r="C202" i="16"/>
  <c r="G202" i="16"/>
  <c r="I202" i="16"/>
  <c r="C206" i="16"/>
  <c r="E206" i="16"/>
  <c r="G206" i="16"/>
  <c r="I206" i="16"/>
  <c r="C207" i="16"/>
  <c r="E207" i="16"/>
  <c r="G207" i="16"/>
  <c r="I207" i="16"/>
  <c r="C208" i="16"/>
  <c r="E208" i="16"/>
  <c r="E209" i="16" s="1"/>
  <c r="G208" i="16"/>
  <c r="I208" i="16"/>
  <c r="C209" i="16"/>
  <c r="G209" i="16"/>
  <c r="I209" i="16"/>
  <c r="C210" i="16"/>
  <c r="E210" i="16"/>
  <c r="G210" i="16"/>
  <c r="I210" i="16"/>
  <c r="C211" i="16"/>
  <c r="E211" i="16"/>
  <c r="E212" i="16" s="1"/>
  <c r="G211" i="16"/>
  <c r="I211" i="16"/>
  <c r="C212" i="16"/>
  <c r="G212" i="16"/>
  <c r="I212" i="16"/>
  <c r="C217" i="16"/>
  <c r="E217" i="16"/>
  <c r="G217" i="16"/>
  <c r="I217" i="16"/>
  <c r="C218" i="16"/>
  <c r="E218" i="16"/>
  <c r="G218" i="16"/>
  <c r="I218" i="16"/>
  <c r="C219" i="16"/>
  <c r="E219" i="16"/>
  <c r="E220" i="16" s="1"/>
  <c r="G219" i="16"/>
  <c r="I219" i="16"/>
  <c r="C220" i="16"/>
  <c r="G220" i="16"/>
  <c r="I220" i="16"/>
  <c r="C221" i="16"/>
  <c r="E221" i="16"/>
  <c r="G221" i="16"/>
  <c r="I221" i="16"/>
  <c r="C222" i="16"/>
  <c r="E222" i="16"/>
  <c r="E223" i="16" s="1"/>
  <c r="G222" i="16"/>
  <c r="I222" i="16"/>
  <c r="C223" i="16"/>
  <c r="G223" i="16"/>
  <c r="I223" i="16"/>
  <c r="C231" i="16"/>
  <c r="E231" i="16"/>
  <c r="G231" i="16"/>
  <c r="I231" i="16"/>
  <c r="C232" i="16"/>
  <c r="E232" i="16"/>
  <c r="G232" i="16"/>
  <c r="I232" i="16"/>
  <c r="C233" i="16"/>
  <c r="E233" i="16"/>
  <c r="E234" i="16" s="1"/>
  <c r="G233" i="16"/>
  <c r="I233" i="16"/>
  <c r="C234" i="16"/>
  <c r="G234" i="16"/>
  <c r="I234" i="16"/>
  <c r="C235" i="16"/>
  <c r="E235" i="16"/>
  <c r="G235" i="16"/>
  <c r="I235" i="16"/>
  <c r="C236" i="16"/>
  <c r="E236" i="16"/>
  <c r="E237" i="16" s="1"/>
  <c r="G236" i="16"/>
  <c r="I236" i="16"/>
  <c r="C237" i="16"/>
  <c r="G237" i="16"/>
  <c r="I237" i="16"/>
  <c r="C242" i="16"/>
  <c r="E242" i="16"/>
  <c r="G242" i="16"/>
  <c r="I242" i="16"/>
  <c r="C243" i="16"/>
  <c r="E243" i="16"/>
  <c r="G243" i="16"/>
  <c r="I243" i="16"/>
  <c r="C244" i="16"/>
  <c r="E244" i="16"/>
  <c r="E245" i="16" s="1"/>
  <c r="G244" i="16"/>
  <c r="I244" i="16"/>
  <c r="C245" i="16"/>
  <c r="G245" i="16"/>
  <c r="I245" i="16"/>
  <c r="C246" i="16"/>
  <c r="E246" i="16"/>
  <c r="E248" i="16" s="1"/>
  <c r="G246" i="16"/>
  <c r="I246" i="16"/>
  <c r="C247" i="16"/>
  <c r="E247" i="16"/>
  <c r="G247" i="16"/>
  <c r="I247" i="16"/>
  <c r="C248" i="16"/>
  <c r="G248" i="16"/>
  <c r="I248" i="16"/>
  <c r="C252" i="16"/>
  <c r="E252" i="16"/>
  <c r="G252" i="16"/>
  <c r="I252" i="16"/>
  <c r="C253" i="16"/>
  <c r="E253" i="16"/>
  <c r="G253" i="16"/>
  <c r="I253" i="16"/>
  <c r="C254" i="16"/>
  <c r="E254" i="16"/>
  <c r="E255" i="16" s="1"/>
  <c r="G254" i="16"/>
  <c r="I254" i="16"/>
  <c r="C255" i="16"/>
  <c r="G255" i="16"/>
  <c r="I255" i="16"/>
  <c r="C256" i="16"/>
  <c r="E256" i="16"/>
  <c r="G256" i="16"/>
  <c r="I256" i="16"/>
  <c r="C257" i="16"/>
  <c r="E257" i="16"/>
  <c r="E258" i="16" s="1"/>
  <c r="G257" i="16"/>
  <c r="I257" i="16"/>
  <c r="C258" i="16"/>
  <c r="G258" i="16"/>
  <c r="I258" i="16"/>
  <c r="C266" i="16"/>
  <c r="E266" i="16"/>
  <c r="G266" i="16"/>
  <c r="I266" i="16"/>
  <c r="C267" i="16"/>
  <c r="E267" i="16"/>
  <c r="G267" i="16"/>
  <c r="I267" i="16"/>
  <c r="C268" i="16"/>
  <c r="E268" i="16"/>
  <c r="E269" i="16" s="1"/>
  <c r="G268" i="16"/>
  <c r="I268" i="16"/>
  <c r="C269" i="16"/>
  <c r="G269" i="16"/>
  <c r="I269" i="16"/>
  <c r="C270" i="16"/>
  <c r="E270" i="16"/>
  <c r="E272" i="16" s="1"/>
  <c r="G270" i="16"/>
  <c r="I270" i="16"/>
  <c r="C271" i="16"/>
  <c r="E271" i="16"/>
  <c r="G271" i="16"/>
  <c r="I271" i="16"/>
  <c r="C272" i="16"/>
  <c r="G272" i="16"/>
  <c r="I272" i="16"/>
  <c r="C276" i="16"/>
  <c r="E276" i="16"/>
  <c r="G276" i="16"/>
  <c r="I276" i="16"/>
  <c r="C277" i="16"/>
  <c r="E277" i="16"/>
  <c r="G277" i="16"/>
  <c r="I277" i="16"/>
  <c r="C278" i="16"/>
  <c r="E278" i="16"/>
  <c r="E279" i="16" s="1"/>
  <c r="G278" i="16"/>
  <c r="I278" i="16"/>
  <c r="C279" i="16"/>
  <c r="G279" i="16"/>
  <c r="I279" i="16"/>
  <c r="C280" i="16"/>
  <c r="E280" i="16"/>
  <c r="E282" i="16" s="1"/>
  <c r="G280" i="16"/>
  <c r="I280" i="16"/>
  <c r="C281" i="16"/>
  <c r="E281" i="16"/>
  <c r="G281" i="16"/>
  <c r="I281" i="16"/>
  <c r="C282" i="16"/>
  <c r="G282" i="16"/>
  <c r="I282" i="16"/>
  <c r="C29" i="15"/>
  <c r="C30" i="15"/>
  <c r="C31" i="15"/>
  <c r="C32" i="15"/>
  <c r="C33" i="15"/>
  <c r="C35" i="15" s="1"/>
  <c r="C34" i="15"/>
  <c r="C43" i="15"/>
  <c r="C46" i="15" s="1"/>
  <c r="C44" i="15"/>
  <c r="C45" i="15"/>
  <c r="C47" i="15"/>
  <c r="C49" i="15" s="1"/>
  <c r="C48" i="15"/>
  <c r="C53" i="15"/>
  <c r="C54" i="15"/>
  <c r="C55" i="15"/>
  <c r="C56" i="15" s="1"/>
  <c r="C57" i="15"/>
  <c r="C58" i="15"/>
  <c r="C59" i="15" s="1"/>
  <c r="C63" i="15"/>
  <c r="C64" i="15"/>
  <c r="C65" i="15"/>
  <c r="C66" i="15" s="1"/>
  <c r="C67" i="15"/>
  <c r="C68" i="15"/>
  <c r="C69" i="15"/>
  <c r="C80" i="15"/>
  <c r="C81" i="15"/>
  <c r="C82" i="15"/>
  <c r="C83" i="15"/>
  <c r="C84" i="15"/>
  <c r="C86" i="15" s="1"/>
  <c r="C85" i="15"/>
  <c r="C90" i="15"/>
  <c r="C93" i="15" s="1"/>
  <c r="C91" i="15"/>
  <c r="C92" i="15"/>
  <c r="C94" i="15"/>
  <c r="C96" i="15" s="1"/>
  <c r="C95" i="15"/>
  <c r="C101" i="15"/>
  <c r="C102" i="15"/>
  <c r="C103" i="15"/>
  <c r="C104" i="15" s="1"/>
  <c r="C105" i="15"/>
  <c r="C106" i="15"/>
  <c r="C107" i="15" s="1"/>
  <c r="C115" i="15"/>
  <c r="C116" i="15"/>
  <c r="C117" i="15"/>
  <c r="C118" i="15" s="1"/>
  <c r="C119" i="15"/>
  <c r="C120" i="15"/>
  <c r="C121" i="15"/>
  <c r="C126" i="15"/>
  <c r="C127" i="15"/>
  <c r="C128" i="15"/>
  <c r="C129" i="15"/>
  <c r="C130" i="15"/>
  <c r="C132" i="15" s="1"/>
  <c r="C131" i="15"/>
  <c r="C138" i="15"/>
  <c r="C141" i="15" s="1"/>
  <c r="C139" i="15"/>
  <c r="C140" i="15"/>
  <c r="C142" i="15"/>
  <c r="C144" i="15" s="1"/>
  <c r="C143" i="15"/>
  <c r="C148" i="15"/>
  <c r="C149" i="15"/>
  <c r="C150" i="15"/>
  <c r="C151" i="15" s="1"/>
  <c r="C152" i="15"/>
  <c r="C153" i="15"/>
  <c r="C154" i="15" s="1"/>
  <c r="C159" i="15"/>
  <c r="C160" i="15"/>
  <c r="C161" i="15"/>
  <c r="C162" i="15" s="1"/>
  <c r="C163" i="15"/>
  <c r="C164" i="15"/>
  <c r="C165" i="15"/>
  <c r="C68" i="14"/>
  <c r="E68" i="14"/>
  <c r="C69" i="14"/>
  <c r="E69" i="14"/>
  <c r="C70" i="14"/>
  <c r="C71" i="14" s="1"/>
  <c r="E70" i="14"/>
  <c r="E71" i="14"/>
  <c r="C72" i="14"/>
  <c r="E72" i="14"/>
  <c r="C73" i="14"/>
  <c r="E73" i="14"/>
  <c r="E74" i="14" s="1"/>
  <c r="C74" i="14"/>
  <c r="C82" i="14"/>
  <c r="E82" i="14"/>
  <c r="C83" i="14"/>
  <c r="E83" i="14"/>
  <c r="C84" i="14"/>
  <c r="E84" i="14"/>
  <c r="E85" i="14" s="1"/>
  <c r="C85" i="14"/>
  <c r="C86" i="14"/>
  <c r="E86" i="14"/>
  <c r="C87" i="14"/>
  <c r="C88" i="14" s="1"/>
  <c r="E87" i="14"/>
  <c r="E88" i="14"/>
  <c r="C93" i="14"/>
  <c r="E93" i="14"/>
  <c r="C94" i="14"/>
  <c r="E94" i="14"/>
  <c r="E95" i="14" s="1"/>
  <c r="C95" i="14"/>
  <c r="C96" i="14"/>
  <c r="E96" i="14"/>
  <c r="C97" i="14"/>
  <c r="C98" i="14" s="1"/>
  <c r="E97" i="14"/>
  <c r="E98" i="14"/>
  <c r="C102" i="14"/>
  <c r="E102" i="14"/>
  <c r="C103" i="14"/>
  <c r="E103" i="14"/>
  <c r="C104" i="14"/>
  <c r="C105" i="14" s="1"/>
  <c r="E104" i="14"/>
  <c r="E105" i="14"/>
  <c r="C106" i="14"/>
  <c r="E106" i="14"/>
  <c r="C107" i="14"/>
  <c r="E107" i="14"/>
  <c r="E108" i="14" s="1"/>
  <c r="C108" i="14"/>
  <c r="C115" i="14"/>
  <c r="E115" i="14"/>
  <c r="C116" i="14"/>
  <c r="E116" i="14"/>
  <c r="C117" i="14"/>
  <c r="E117" i="14"/>
  <c r="E118" i="14" s="1"/>
  <c r="C118" i="14"/>
  <c r="C119" i="14"/>
  <c r="E119" i="14"/>
  <c r="E121" i="14" s="1"/>
  <c r="C120" i="14"/>
  <c r="C121" i="14" s="1"/>
  <c r="E120" i="14"/>
  <c r="C125" i="14"/>
  <c r="E125" i="14"/>
  <c r="C126" i="14"/>
  <c r="E126" i="14"/>
  <c r="C127" i="14"/>
  <c r="C128" i="14" s="1"/>
  <c r="E127" i="14"/>
  <c r="E128" i="14"/>
  <c r="C129" i="14"/>
  <c r="E129" i="14"/>
  <c r="C130" i="14"/>
  <c r="E130" i="14"/>
  <c r="E131" i="14" s="1"/>
  <c r="C131" i="14"/>
  <c r="C136" i="14"/>
  <c r="E136" i="14"/>
  <c r="C137" i="14"/>
  <c r="E137" i="14"/>
  <c r="C138" i="14"/>
  <c r="E138" i="14"/>
  <c r="E139" i="14" s="1"/>
  <c r="C139" i="14"/>
  <c r="C140" i="14"/>
  <c r="E140" i="14"/>
  <c r="C141" i="14"/>
  <c r="C142" i="14" s="1"/>
  <c r="E141" i="14"/>
  <c r="E142" i="14"/>
  <c r="C147" i="14"/>
  <c r="E147" i="14"/>
  <c r="C148" i="14"/>
  <c r="E148" i="14"/>
  <c r="C149" i="14"/>
  <c r="C150" i="14" s="1"/>
  <c r="E149" i="14"/>
  <c r="E150" i="14"/>
  <c r="C151" i="14"/>
  <c r="E151" i="14"/>
  <c r="C152" i="14"/>
  <c r="E152" i="14"/>
  <c r="E153" i="14" s="1"/>
  <c r="C153" i="14"/>
  <c r="C158" i="14"/>
  <c r="E158" i="14"/>
  <c r="C159" i="14"/>
  <c r="E159" i="14"/>
  <c r="C160" i="14"/>
  <c r="E160" i="14"/>
  <c r="E161" i="14" s="1"/>
  <c r="C161" i="14"/>
  <c r="C162" i="14"/>
  <c r="E162" i="14"/>
  <c r="E164" i="14" s="1"/>
  <c r="C163" i="14"/>
  <c r="C164" i="14" s="1"/>
  <c r="E163" i="14"/>
  <c r="C170" i="14"/>
  <c r="E170" i="14"/>
  <c r="C171" i="14"/>
  <c r="E171" i="14"/>
  <c r="C172" i="14"/>
  <c r="C173" i="14" s="1"/>
  <c r="E172" i="14"/>
  <c r="E173" i="14"/>
  <c r="C174" i="14"/>
  <c r="E174" i="14"/>
  <c r="C175" i="14"/>
  <c r="E175" i="14"/>
  <c r="E176" i="14" s="1"/>
  <c r="C176" i="14"/>
  <c r="C181" i="14"/>
  <c r="E181" i="14"/>
  <c r="C182" i="14"/>
  <c r="E182" i="14"/>
  <c r="C183" i="14"/>
  <c r="E183" i="14"/>
  <c r="E184" i="14" s="1"/>
  <c r="C184" i="14"/>
  <c r="C185" i="14"/>
  <c r="E185" i="14"/>
  <c r="E187" i="14" s="1"/>
  <c r="C186" i="14"/>
  <c r="C187" i="14" s="1"/>
  <c r="E186" i="14"/>
  <c r="C193" i="14"/>
  <c r="E193" i="14"/>
  <c r="C194" i="14"/>
  <c r="E194" i="14"/>
  <c r="C195" i="14"/>
  <c r="C196" i="14" s="1"/>
  <c r="E195" i="14"/>
  <c r="E196" i="14"/>
  <c r="C197" i="14"/>
  <c r="E197" i="14"/>
  <c r="C198" i="14"/>
  <c r="E198" i="14"/>
  <c r="E199" i="14" s="1"/>
  <c r="C199" i="14"/>
  <c r="C147" i="13"/>
  <c r="E147" i="13"/>
  <c r="G147" i="13"/>
  <c r="I147" i="13"/>
  <c r="C148" i="13"/>
  <c r="E148" i="13"/>
  <c r="G148" i="13"/>
  <c r="I148" i="13"/>
  <c r="C149" i="13"/>
  <c r="E149" i="13"/>
  <c r="E150" i="13" s="1"/>
  <c r="G149" i="13"/>
  <c r="I149" i="13"/>
  <c r="C150" i="13"/>
  <c r="G150" i="13"/>
  <c r="I150" i="13"/>
  <c r="C151" i="13"/>
  <c r="E151" i="13"/>
  <c r="G151" i="13"/>
  <c r="I151" i="13"/>
  <c r="C152" i="13"/>
  <c r="E152" i="13"/>
  <c r="E153" i="13" s="1"/>
  <c r="G152" i="13"/>
  <c r="I152" i="13"/>
  <c r="C153" i="13"/>
  <c r="G153" i="13"/>
  <c r="I153" i="13"/>
  <c r="C161" i="13"/>
  <c r="E161" i="13"/>
  <c r="G161" i="13"/>
  <c r="I161" i="13"/>
  <c r="C162" i="13"/>
  <c r="E162" i="13"/>
  <c r="G162" i="13"/>
  <c r="I162" i="13"/>
  <c r="C163" i="13"/>
  <c r="E163" i="13"/>
  <c r="E164" i="13" s="1"/>
  <c r="G163" i="13"/>
  <c r="I163" i="13"/>
  <c r="C164" i="13"/>
  <c r="G164" i="13"/>
  <c r="I164" i="13"/>
  <c r="C165" i="13"/>
  <c r="E165" i="13"/>
  <c r="G165" i="13"/>
  <c r="I165" i="13"/>
  <c r="C166" i="13"/>
  <c r="E166" i="13"/>
  <c r="E167" i="13" s="1"/>
  <c r="G166" i="13"/>
  <c r="I166" i="13"/>
  <c r="C167" i="13"/>
  <c r="G167" i="13"/>
  <c r="I167" i="13"/>
  <c r="C172" i="13"/>
  <c r="E172" i="13"/>
  <c r="G172" i="13"/>
  <c r="I172" i="13"/>
  <c r="C173" i="13"/>
  <c r="E173" i="13"/>
  <c r="G173" i="13"/>
  <c r="I173" i="13"/>
  <c r="C174" i="13"/>
  <c r="E174" i="13"/>
  <c r="G174" i="13"/>
  <c r="I174" i="13"/>
  <c r="C175" i="13"/>
  <c r="E175" i="13"/>
  <c r="G175" i="13"/>
  <c r="I175" i="13"/>
  <c r="C176" i="13"/>
  <c r="E176" i="13"/>
  <c r="G176" i="13"/>
  <c r="I176" i="13"/>
  <c r="C177" i="13"/>
  <c r="E177" i="13"/>
  <c r="E178" i="13" s="1"/>
  <c r="G177" i="13"/>
  <c r="I177" i="13"/>
  <c r="C178" i="13"/>
  <c r="G178" i="13"/>
  <c r="I178" i="13"/>
  <c r="C182" i="13"/>
  <c r="E182" i="13"/>
  <c r="G182" i="13"/>
  <c r="I182" i="13"/>
  <c r="C183" i="13"/>
  <c r="E183" i="13"/>
  <c r="G183" i="13"/>
  <c r="I183" i="13"/>
  <c r="C184" i="13"/>
  <c r="E184" i="13"/>
  <c r="E185" i="13" s="1"/>
  <c r="G184" i="13"/>
  <c r="I184" i="13"/>
  <c r="C185" i="13"/>
  <c r="G185" i="13"/>
  <c r="I185" i="13"/>
  <c r="C186" i="13"/>
  <c r="E186" i="13"/>
  <c r="G186" i="13"/>
  <c r="I186" i="13"/>
  <c r="C187" i="13"/>
  <c r="E187" i="13"/>
  <c r="E188" i="13" s="1"/>
  <c r="G187" i="13"/>
  <c r="I187" i="13"/>
  <c r="C188" i="13"/>
  <c r="G188" i="13"/>
  <c r="I188" i="13"/>
  <c r="C196" i="13"/>
  <c r="E196" i="13"/>
  <c r="G196" i="13"/>
  <c r="I196" i="13"/>
  <c r="C197" i="13"/>
  <c r="E197" i="13"/>
  <c r="G197" i="13"/>
  <c r="I197" i="13"/>
  <c r="C198" i="13"/>
  <c r="E198" i="13"/>
  <c r="E199" i="13" s="1"/>
  <c r="G198" i="13"/>
  <c r="I198" i="13"/>
  <c r="C199" i="13"/>
  <c r="G199" i="13"/>
  <c r="I199" i="13"/>
  <c r="C200" i="13"/>
  <c r="E200" i="13"/>
  <c r="G200" i="13"/>
  <c r="G202" i="13" s="1"/>
  <c r="I200" i="13"/>
  <c r="C201" i="13"/>
  <c r="E201" i="13"/>
  <c r="E202" i="13" s="1"/>
  <c r="G201" i="13"/>
  <c r="I201" i="13"/>
  <c r="C202" i="13"/>
  <c r="I202" i="13"/>
  <c r="C206" i="13"/>
  <c r="E206" i="13"/>
  <c r="G206" i="13"/>
  <c r="I206" i="13"/>
  <c r="C207" i="13"/>
  <c r="E207" i="13"/>
  <c r="G207" i="13"/>
  <c r="I207" i="13"/>
  <c r="C208" i="13"/>
  <c r="E208" i="13"/>
  <c r="E209" i="13" s="1"/>
  <c r="G208" i="13"/>
  <c r="G209" i="13" s="1"/>
  <c r="I208" i="13"/>
  <c r="C209" i="13"/>
  <c r="I209" i="13"/>
  <c r="C210" i="13"/>
  <c r="E210" i="13"/>
  <c r="G210" i="13"/>
  <c r="I210" i="13"/>
  <c r="C211" i="13"/>
  <c r="E211" i="13"/>
  <c r="E212" i="13" s="1"/>
  <c r="G211" i="13"/>
  <c r="G212" i="13" s="1"/>
  <c r="I211" i="13"/>
  <c r="C212" i="13"/>
  <c r="I212" i="13"/>
  <c r="C217" i="13"/>
  <c r="E217" i="13"/>
  <c r="G217" i="13"/>
  <c r="I217" i="13"/>
  <c r="C218" i="13"/>
  <c r="E218" i="13"/>
  <c r="G218" i="13"/>
  <c r="I218" i="13"/>
  <c r="C219" i="13"/>
  <c r="E219" i="13"/>
  <c r="E220" i="13" s="1"/>
  <c r="G219" i="13"/>
  <c r="G220" i="13" s="1"/>
  <c r="I219" i="13"/>
  <c r="C220" i="13"/>
  <c r="I220" i="13"/>
  <c r="C221" i="13"/>
  <c r="E221" i="13"/>
  <c r="G221" i="13"/>
  <c r="I221" i="13"/>
  <c r="C222" i="13"/>
  <c r="E222" i="13"/>
  <c r="E223" i="13" s="1"/>
  <c r="G222" i="13"/>
  <c r="G223" i="13" s="1"/>
  <c r="I222" i="13"/>
  <c r="C223" i="13"/>
  <c r="I223" i="13"/>
  <c r="C231" i="13"/>
  <c r="E231" i="13"/>
  <c r="G231" i="13"/>
  <c r="I231" i="13"/>
  <c r="C232" i="13"/>
  <c r="E232" i="13"/>
  <c r="G232" i="13"/>
  <c r="I232" i="13"/>
  <c r="C233" i="13"/>
  <c r="E233" i="13"/>
  <c r="E234" i="13" s="1"/>
  <c r="G233" i="13"/>
  <c r="G234" i="13" s="1"/>
  <c r="I233" i="13"/>
  <c r="C234" i="13"/>
  <c r="I234" i="13"/>
  <c r="C235" i="13"/>
  <c r="E235" i="13"/>
  <c r="G235" i="13"/>
  <c r="I235" i="13"/>
  <c r="C236" i="13"/>
  <c r="E236" i="13"/>
  <c r="E237" i="13" s="1"/>
  <c r="G236" i="13"/>
  <c r="I236" i="13"/>
  <c r="C237" i="13"/>
  <c r="G237" i="13"/>
  <c r="I237" i="13"/>
  <c r="C242" i="13"/>
  <c r="E242" i="13"/>
  <c r="G242" i="13"/>
  <c r="I242" i="13"/>
  <c r="C243" i="13"/>
  <c r="E243" i="13"/>
  <c r="G243" i="13"/>
  <c r="I243" i="13"/>
  <c r="C244" i="13"/>
  <c r="E244" i="13"/>
  <c r="E245" i="13" s="1"/>
  <c r="G244" i="13"/>
  <c r="G245" i="13" s="1"/>
  <c r="I244" i="13"/>
  <c r="C245" i="13"/>
  <c r="I245" i="13"/>
  <c r="C246" i="13"/>
  <c r="E246" i="13"/>
  <c r="G246" i="13"/>
  <c r="I246" i="13"/>
  <c r="C247" i="13"/>
  <c r="E247" i="13"/>
  <c r="E248" i="13" s="1"/>
  <c r="G247" i="13"/>
  <c r="G248" i="13" s="1"/>
  <c r="I247" i="13"/>
  <c r="C248" i="13"/>
  <c r="I248" i="13"/>
  <c r="C252" i="13"/>
  <c r="E252" i="13"/>
  <c r="G252" i="13"/>
  <c r="I252" i="13"/>
  <c r="C253" i="13"/>
  <c r="E253" i="13"/>
  <c r="G253" i="13"/>
  <c r="I253" i="13"/>
  <c r="C254" i="13"/>
  <c r="E254" i="13"/>
  <c r="E255" i="13" s="1"/>
  <c r="G254" i="13"/>
  <c r="G255" i="13" s="1"/>
  <c r="I254" i="13"/>
  <c r="C255" i="13"/>
  <c r="I255" i="13"/>
  <c r="C256" i="13"/>
  <c r="E256" i="13"/>
  <c r="G256" i="13"/>
  <c r="I256" i="13"/>
  <c r="C257" i="13"/>
  <c r="E257" i="13"/>
  <c r="E258" i="13" s="1"/>
  <c r="G257" i="13"/>
  <c r="G258" i="13" s="1"/>
  <c r="I257" i="13"/>
  <c r="C258" i="13"/>
  <c r="I258" i="13"/>
  <c r="C266" i="13"/>
  <c r="E266" i="13"/>
  <c r="G266" i="13"/>
  <c r="I266" i="13"/>
  <c r="C267" i="13"/>
  <c r="E267" i="13"/>
  <c r="G267" i="13"/>
  <c r="I267" i="13"/>
  <c r="C268" i="13"/>
  <c r="E268" i="13"/>
  <c r="E269" i="13" s="1"/>
  <c r="G268" i="13"/>
  <c r="I268" i="13"/>
  <c r="C269" i="13"/>
  <c r="G269" i="13"/>
  <c r="I269" i="13"/>
  <c r="C270" i="13"/>
  <c r="E270" i="13"/>
  <c r="G270" i="13"/>
  <c r="I270" i="13"/>
  <c r="C271" i="13"/>
  <c r="E271" i="13"/>
  <c r="G271" i="13"/>
  <c r="G272" i="13" s="1"/>
  <c r="I271" i="13"/>
  <c r="C272" i="13"/>
  <c r="E272" i="13"/>
  <c r="I272" i="13"/>
  <c r="C276" i="13"/>
  <c r="E276" i="13"/>
  <c r="G276" i="13"/>
  <c r="I276" i="13"/>
  <c r="C277" i="13"/>
  <c r="E277" i="13"/>
  <c r="G277" i="13"/>
  <c r="I277" i="13"/>
  <c r="C278" i="13"/>
  <c r="E278" i="13"/>
  <c r="E279" i="13" s="1"/>
  <c r="G278" i="13"/>
  <c r="G279" i="13" s="1"/>
  <c r="I278" i="13"/>
  <c r="C279" i="13"/>
  <c r="I279" i="13"/>
  <c r="C280" i="13"/>
  <c r="E280" i="13"/>
  <c r="G280" i="13"/>
  <c r="I280" i="13"/>
  <c r="C281" i="13"/>
  <c r="E281" i="13"/>
  <c r="E282" i="13" s="1"/>
  <c r="G281" i="13"/>
  <c r="G282" i="13" s="1"/>
  <c r="I281" i="13"/>
  <c r="C282" i="13"/>
  <c r="I282" i="13"/>
  <c r="C47" i="12"/>
  <c r="E47" i="12"/>
  <c r="C48" i="12"/>
  <c r="E48" i="12"/>
  <c r="C49" i="12"/>
  <c r="C50" i="12" s="1"/>
  <c r="E49" i="12"/>
  <c r="E50" i="12" s="1"/>
  <c r="C51" i="12"/>
  <c r="E51" i="12"/>
  <c r="C52" i="12"/>
  <c r="E52" i="12"/>
  <c r="C53" i="12"/>
  <c r="E53" i="12"/>
  <c r="C57" i="12"/>
  <c r="E57" i="12"/>
  <c r="C58" i="12"/>
  <c r="E58" i="12"/>
  <c r="C59" i="12"/>
  <c r="E59" i="12"/>
  <c r="C60" i="12"/>
  <c r="E60" i="12"/>
  <c r="C61" i="12"/>
  <c r="E61" i="12"/>
  <c r="C62" i="12"/>
  <c r="C63" i="12" s="1"/>
  <c r="E62" i="12"/>
  <c r="E63" i="12" s="1"/>
  <c r="C69" i="12"/>
  <c r="E69" i="12"/>
  <c r="C70" i="12"/>
  <c r="E70" i="12"/>
  <c r="C71" i="12"/>
  <c r="E71" i="12"/>
  <c r="C72" i="12"/>
  <c r="E72" i="12"/>
  <c r="C73" i="12"/>
  <c r="C74" i="12" s="1"/>
  <c r="E73" i="12"/>
  <c r="E74" i="12" s="1"/>
  <c r="C78" i="12"/>
  <c r="E78" i="12"/>
  <c r="C79" i="12"/>
  <c r="E79" i="12"/>
  <c r="C80" i="12"/>
  <c r="C81" i="12" s="1"/>
  <c r="E80" i="12"/>
  <c r="E81" i="12" s="1"/>
  <c r="C82" i="12"/>
  <c r="E82" i="12"/>
  <c r="C83" i="12"/>
  <c r="E83" i="12"/>
  <c r="C84" i="12"/>
  <c r="E84" i="12"/>
  <c r="C89" i="12"/>
  <c r="E89" i="12"/>
  <c r="C90" i="12"/>
  <c r="E90" i="12"/>
  <c r="C91" i="12"/>
  <c r="E91" i="12"/>
  <c r="C92" i="12"/>
  <c r="E92" i="12"/>
  <c r="C93" i="12"/>
  <c r="E93" i="12"/>
  <c r="C94" i="12"/>
  <c r="C95" i="12" s="1"/>
  <c r="E94" i="12"/>
  <c r="E95" i="12" s="1"/>
  <c r="C99" i="12"/>
  <c r="E99" i="12"/>
  <c r="C100" i="12"/>
  <c r="E100" i="12"/>
  <c r="C101" i="12"/>
  <c r="C102" i="12" s="1"/>
  <c r="E101" i="12"/>
  <c r="E102" i="12" s="1"/>
  <c r="C103" i="12"/>
  <c r="E103" i="12"/>
  <c r="C104" i="12"/>
  <c r="E104" i="12"/>
  <c r="C105" i="12"/>
  <c r="E105" i="12"/>
  <c r="C110" i="12"/>
  <c r="E110" i="12"/>
  <c r="C111" i="12"/>
  <c r="E111" i="12"/>
  <c r="C112" i="12"/>
  <c r="E112" i="12"/>
  <c r="C113" i="12"/>
  <c r="E113" i="12"/>
  <c r="C114" i="12"/>
  <c r="E114" i="12"/>
  <c r="C115" i="12"/>
  <c r="C116" i="12" s="1"/>
  <c r="E115" i="12"/>
  <c r="E116" i="12" s="1"/>
  <c r="C120" i="12"/>
  <c r="E120" i="12"/>
  <c r="C121" i="12"/>
  <c r="E121" i="12"/>
  <c r="C122" i="12"/>
  <c r="C123" i="12" s="1"/>
  <c r="E122" i="12"/>
  <c r="E123" i="12" s="1"/>
  <c r="C124" i="12"/>
  <c r="E124" i="12"/>
  <c r="C125" i="12"/>
  <c r="E125" i="12"/>
  <c r="C126" i="12"/>
  <c r="E126" i="12"/>
  <c r="C131" i="12"/>
  <c r="E131" i="12"/>
  <c r="C132" i="12"/>
  <c r="E132" i="12"/>
  <c r="C133" i="12"/>
  <c r="E133" i="12"/>
  <c r="C134" i="12"/>
  <c r="E134" i="12"/>
  <c r="C135" i="12"/>
  <c r="E135" i="12"/>
  <c r="C136" i="12"/>
  <c r="C137" i="12" s="1"/>
  <c r="E136" i="12"/>
  <c r="E137" i="12" s="1"/>
  <c r="C143" i="12"/>
  <c r="E143" i="12"/>
  <c r="C144" i="12"/>
  <c r="E144" i="12"/>
  <c r="C145" i="12"/>
  <c r="C146" i="12" s="1"/>
  <c r="E145" i="12"/>
  <c r="E146" i="12" s="1"/>
  <c r="C147" i="12"/>
  <c r="E147" i="12"/>
  <c r="C148" i="12"/>
  <c r="E148" i="12"/>
  <c r="C149" i="12"/>
  <c r="E149" i="12"/>
  <c r="C72" i="11"/>
  <c r="E72" i="11"/>
  <c r="G72" i="11"/>
  <c r="C73" i="11"/>
  <c r="E73" i="11"/>
  <c r="G73" i="11"/>
  <c r="C74" i="11"/>
  <c r="C75" i="11" s="1"/>
  <c r="E74" i="11"/>
  <c r="G74" i="11"/>
  <c r="E75" i="11"/>
  <c r="G75" i="11"/>
  <c r="C76" i="11"/>
  <c r="E76" i="11"/>
  <c r="G76" i="11"/>
  <c r="G78" i="11" s="1"/>
  <c r="C77" i="11"/>
  <c r="E77" i="11"/>
  <c r="G77" i="11"/>
  <c r="C78" i="11"/>
  <c r="E78" i="11"/>
  <c r="C85" i="11"/>
  <c r="E85" i="11"/>
  <c r="G85" i="11"/>
  <c r="C86" i="11"/>
  <c r="E86" i="11"/>
  <c r="G86" i="11"/>
  <c r="C87" i="11"/>
  <c r="C88" i="11" s="1"/>
  <c r="E87" i="11"/>
  <c r="G87" i="11"/>
  <c r="G88" i="11" s="1"/>
  <c r="E88" i="11"/>
  <c r="C89" i="11"/>
  <c r="E89" i="11"/>
  <c r="E91" i="11" s="1"/>
  <c r="G89" i="11"/>
  <c r="G91" i="11" s="1"/>
  <c r="C90" i="11"/>
  <c r="E90" i="11"/>
  <c r="G90" i="11"/>
  <c r="C91" i="11"/>
  <c r="C96" i="11"/>
  <c r="E96" i="11"/>
  <c r="E99" i="11" s="1"/>
  <c r="G96" i="11"/>
  <c r="C97" i="11"/>
  <c r="E97" i="11"/>
  <c r="G97" i="11"/>
  <c r="C98" i="11"/>
  <c r="E98" i="11"/>
  <c r="G98" i="11"/>
  <c r="G99" i="11" s="1"/>
  <c r="C99" i="11"/>
  <c r="C100" i="11"/>
  <c r="C102" i="11" s="1"/>
  <c r="E100" i="11"/>
  <c r="E102" i="11" s="1"/>
  <c r="G100" i="11"/>
  <c r="C101" i="11"/>
  <c r="E101" i="11"/>
  <c r="G101" i="11"/>
  <c r="G102" i="11"/>
  <c r="C106" i="11"/>
  <c r="C109" i="11" s="1"/>
  <c r="E106" i="11"/>
  <c r="G106" i="11"/>
  <c r="C107" i="11"/>
  <c r="E107" i="11"/>
  <c r="G107" i="11"/>
  <c r="C108" i="11"/>
  <c r="E108" i="11"/>
  <c r="E109" i="11" s="1"/>
  <c r="G108" i="11"/>
  <c r="G109" i="11" s="1"/>
  <c r="C110" i="11"/>
  <c r="C112" i="11" s="1"/>
  <c r="E110" i="11"/>
  <c r="G110" i="11"/>
  <c r="C111" i="11"/>
  <c r="E111" i="11"/>
  <c r="E112" i="11" s="1"/>
  <c r="G111" i="11"/>
  <c r="G112" i="11"/>
  <c r="C120" i="11"/>
  <c r="E120" i="11"/>
  <c r="G120" i="11"/>
  <c r="C121" i="11"/>
  <c r="E121" i="11"/>
  <c r="G121" i="11"/>
  <c r="C122" i="11"/>
  <c r="C123" i="11" s="1"/>
  <c r="E122" i="11"/>
  <c r="G122" i="11"/>
  <c r="E123" i="11"/>
  <c r="G123" i="11"/>
  <c r="C124" i="11"/>
  <c r="E124" i="11"/>
  <c r="G124" i="11"/>
  <c r="G126" i="11" s="1"/>
  <c r="C125" i="11"/>
  <c r="E125" i="11"/>
  <c r="G125" i="11"/>
  <c r="C126" i="11"/>
  <c r="E126" i="11"/>
  <c r="C130" i="11"/>
  <c r="E130" i="11"/>
  <c r="G130" i="11"/>
  <c r="G133" i="11" s="1"/>
  <c r="C131" i="11"/>
  <c r="E131" i="11"/>
  <c r="G131" i="11"/>
  <c r="C132" i="11"/>
  <c r="C133" i="11" s="1"/>
  <c r="E132" i="11"/>
  <c r="G132" i="11"/>
  <c r="E133" i="11"/>
  <c r="C134" i="11"/>
  <c r="E134" i="11"/>
  <c r="E136" i="11" s="1"/>
  <c r="G134" i="11"/>
  <c r="G136" i="11" s="1"/>
  <c r="C135" i="11"/>
  <c r="E135" i="11"/>
  <c r="G135" i="11"/>
  <c r="C136" i="11"/>
  <c r="C141" i="11"/>
  <c r="E141" i="11"/>
  <c r="E144" i="11" s="1"/>
  <c r="G141" i="11"/>
  <c r="C142" i="11"/>
  <c r="E142" i="11"/>
  <c r="G142" i="11"/>
  <c r="C143" i="11"/>
  <c r="E143" i="11"/>
  <c r="G143" i="11"/>
  <c r="G144" i="11" s="1"/>
  <c r="C144" i="11"/>
  <c r="C145" i="11"/>
  <c r="C147" i="11" s="1"/>
  <c r="E145" i="11"/>
  <c r="E147" i="11" s="1"/>
  <c r="G145" i="11"/>
  <c r="C146" i="11"/>
  <c r="E146" i="11"/>
  <c r="G146" i="11"/>
  <c r="G147" i="11" s="1"/>
  <c r="C155" i="11"/>
  <c r="C158" i="11" s="1"/>
  <c r="E155" i="11"/>
  <c r="G155" i="11"/>
  <c r="C156" i="11"/>
  <c r="E156" i="11"/>
  <c r="G156" i="11"/>
  <c r="C157" i="11"/>
  <c r="E157" i="11"/>
  <c r="E158" i="11" s="1"/>
  <c r="G157" i="11"/>
  <c r="G158" i="11" s="1"/>
  <c r="C159" i="11"/>
  <c r="C161" i="11" s="1"/>
  <c r="E159" i="11"/>
  <c r="G159" i="11"/>
  <c r="C160" i="11"/>
  <c r="E160" i="11"/>
  <c r="E161" i="11" s="1"/>
  <c r="G160" i="11"/>
  <c r="G161" i="11"/>
  <c r="C166" i="11"/>
  <c r="E166" i="11"/>
  <c r="G166" i="11"/>
  <c r="C167" i="11"/>
  <c r="E167" i="11"/>
  <c r="G167" i="11"/>
  <c r="C168" i="11"/>
  <c r="C169" i="11" s="1"/>
  <c r="E168" i="11"/>
  <c r="E169" i="11" s="1"/>
  <c r="G168" i="11"/>
  <c r="G169" i="11"/>
  <c r="C170" i="11"/>
  <c r="E170" i="11"/>
  <c r="G170" i="11"/>
  <c r="G172" i="11" s="1"/>
  <c r="C171" i="11"/>
  <c r="C172" i="11" s="1"/>
  <c r="E171" i="11"/>
  <c r="G171" i="11"/>
  <c r="E172" i="11"/>
  <c r="C176" i="11"/>
  <c r="E176" i="11"/>
  <c r="G176" i="11"/>
  <c r="G179" i="11" s="1"/>
  <c r="C177" i="11"/>
  <c r="E177" i="11"/>
  <c r="G177" i="11"/>
  <c r="C178" i="11"/>
  <c r="C179" i="11" s="1"/>
  <c r="E178" i="11"/>
  <c r="G178" i="11"/>
  <c r="E179" i="11"/>
  <c r="C180" i="11"/>
  <c r="E180" i="11"/>
  <c r="E182" i="11" s="1"/>
  <c r="G180" i="11"/>
  <c r="G182" i="11" s="1"/>
  <c r="C181" i="11"/>
  <c r="E181" i="11"/>
  <c r="G181" i="11"/>
  <c r="C182" i="11"/>
  <c r="C43" i="10"/>
  <c r="E43" i="10"/>
  <c r="C44" i="10"/>
  <c r="E44" i="10"/>
  <c r="C45" i="10"/>
  <c r="C46" i="10" s="1"/>
  <c r="E45" i="10"/>
  <c r="E46" i="10"/>
  <c r="C47" i="10"/>
  <c r="E47" i="10"/>
  <c r="C48" i="10"/>
  <c r="E48" i="10"/>
  <c r="E49" i="10" s="1"/>
  <c r="C49" i="10"/>
  <c r="C55" i="10"/>
  <c r="E55" i="10"/>
  <c r="C56" i="10"/>
  <c r="C57" i="10" s="1"/>
  <c r="E56" i="10"/>
  <c r="E57" i="10"/>
  <c r="C58" i="10"/>
  <c r="E58" i="10"/>
  <c r="C59" i="10"/>
  <c r="E59" i="10"/>
  <c r="E60" i="10" s="1"/>
  <c r="C60" i="10"/>
  <c r="C65" i="10"/>
  <c r="E65" i="10"/>
  <c r="C66" i="10"/>
  <c r="E66" i="10"/>
  <c r="C67" i="10"/>
  <c r="E67" i="10"/>
  <c r="E68" i="10" s="1"/>
  <c r="C68" i="10"/>
  <c r="C69" i="10"/>
  <c r="E69" i="10"/>
  <c r="C70" i="10"/>
  <c r="C71" i="10" s="1"/>
  <c r="E70" i="10"/>
  <c r="E71" i="10"/>
  <c r="C77" i="10"/>
  <c r="E77" i="10"/>
  <c r="C78" i="10"/>
  <c r="E78" i="10"/>
  <c r="C79" i="10"/>
  <c r="C80" i="10" s="1"/>
  <c r="E79" i="10"/>
  <c r="E80" i="10"/>
  <c r="C81" i="10"/>
  <c r="E81" i="10"/>
  <c r="C82" i="10"/>
  <c r="E82" i="10"/>
  <c r="E83" i="10" s="1"/>
  <c r="C83" i="10"/>
  <c r="C88" i="10"/>
  <c r="E88" i="10"/>
  <c r="C89" i="10"/>
  <c r="E89" i="10"/>
  <c r="C90" i="10"/>
  <c r="E90" i="10"/>
  <c r="E91" i="10" s="1"/>
  <c r="C91" i="10"/>
  <c r="C92" i="10"/>
  <c r="E92" i="10"/>
  <c r="C93" i="10"/>
  <c r="C94" i="10" s="1"/>
  <c r="E93" i="10"/>
  <c r="E94" i="10"/>
  <c r="C99" i="10"/>
  <c r="E99" i="10"/>
  <c r="C100" i="10"/>
  <c r="E100" i="10"/>
  <c r="C101" i="10"/>
  <c r="C102" i="10" s="1"/>
  <c r="E101" i="10"/>
  <c r="E102" i="10"/>
  <c r="C103" i="10"/>
  <c r="E103" i="10"/>
  <c r="C104" i="10"/>
  <c r="E104" i="10"/>
  <c r="E105" i="10" s="1"/>
  <c r="C105" i="10"/>
  <c r="C60" i="9"/>
  <c r="E60" i="9"/>
  <c r="G60" i="9"/>
  <c r="C61" i="9"/>
  <c r="E61" i="9"/>
  <c r="G61" i="9"/>
  <c r="C62" i="9"/>
  <c r="E62" i="9"/>
  <c r="E63" i="9" s="1"/>
  <c r="G62" i="9"/>
  <c r="C63" i="9"/>
  <c r="G63" i="9"/>
  <c r="C64" i="9"/>
  <c r="E64" i="9"/>
  <c r="E66" i="9" s="1"/>
  <c r="G64" i="9"/>
  <c r="G66" i="9" s="1"/>
  <c r="C65" i="9"/>
  <c r="C66" i="9" s="1"/>
  <c r="E65" i="9"/>
  <c r="G65" i="9"/>
  <c r="C70" i="9"/>
  <c r="E70" i="9"/>
  <c r="G70" i="9"/>
  <c r="C71" i="9"/>
  <c r="E71" i="9"/>
  <c r="G71" i="9"/>
  <c r="C72" i="9"/>
  <c r="C73" i="9" s="1"/>
  <c r="E72" i="9"/>
  <c r="G72" i="9"/>
  <c r="G73" i="9" s="1"/>
  <c r="E73" i="9"/>
  <c r="C74" i="9"/>
  <c r="C76" i="9" s="1"/>
  <c r="E74" i="9"/>
  <c r="E76" i="9" s="1"/>
  <c r="G74" i="9"/>
  <c r="C75" i="9"/>
  <c r="E75" i="9"/>
  <c r="G75" i="9"/>
  <c r="G76" i="9"/>
  <c r="C81" i="9"/>
  <c r="E81" i="9"/>
  <c r="G81" i="9"/>
  <c r="C82" i="9"/>
  <c r="E82" i="9"/>
  <c r="G82" i="9"/>
  <c r="C83" i="9"/>
  <c r="E83" i="9"/>
  <c r="E84" i="9" s="1"/>
  <c r="G83" i="9"/>
  <c r="C84" i="9"/>
  <c r="G84" i="9"/>
  <c r="C85" i="9"/>
  <c r="C87" i="9" s="1"/>
  <c r="E85" i="9"/>
  <c r="G85" i="9"/>
  <c r="C86" i="9"/>
  <c r="E86" i="9"/>
  <c r="G86" i="9"/>
  <c r="G87" i="9" s="1"/>
  <c r="E87" i="9"/>
  <c r="C92" i="9"/>
  <c r="E92" i="9"/>
  <c r="G92" i="9"/>
  <c r="C93" i="9"/>
  <c r="E93" i="9"/>
  <c r="G93" i="9"/>
  <c r="C94" i="9"/>
  <c r="C95" i="9" s="1"/>
  <c r="E94" i="9"/>
  <c r="G94" i="9"/>
  <c r="G95" i="9" s="1"/>
  <c r="E95" i="9"/>
  <c r="C96" i="9"/>
  <c r="E96" i="9"/>
  <c r="G96" i="9"/>
  <c r="G98" i="9" s="1"/>
  <c r="C97" i="9"/>
  <c r="E97" i="9"/>
  <c r="E98" i="9" s="1"/>
  <c r="G97" i="9"/>
  <c r="C98" i="9"/>
  <c r="C103" i="9"/>
  <c r="E103" i="9"/>
  <c r="G103" i="9"/>
  <c r="C104" i="9"/>
  <c r="E104" i="9"/>
  <c r="G104" i="9"/>
  <c r="C105" i="9"/>
  <c r="E105" i="9"/>
  <c r="E106" i="9" s="1"/>
  <c r="G105" i="9"/>
  <c r="C106" i="9"/>
  <c r="G106" i="9"/>
  <c r="C107" i="9"/>
  <c r="E107" i="9"/>
  <c r="E109" i="9" s="1"/>
  <c r="G107" i="9"/>
  <c r="G109" i="9" s="1"/>
  <c r="C108" i="9"/>
  <c r="C109" i="9" s="1"/>
  <c r="E108" i="9"/>
  <c r="G108" i="9"/>
  <c r="C116" i="9"/>
  <c r="E116" i="9"/>
  <c r="G116" i="9"/>
  <c r="C117" i="9"/>
  <c r="E117" i="9"/>
  <c r="G117" i="9"/>
  <c r="C118" i="9"/>
  <c r="C119" i="9" s="1"/>
  <c r="E118" i="9"/>
  <c r="G118" i="9"/>
  <c r="G119" i="9" s="1"/>
  <c r="E119" i="9"/>
  <c r="C120" i="9"/>
  <c r="C122" i="9" s="1"/>
  <c r="E120" i="9"/>
  <c r="E122" i="9" s="1"/>
  <c r="G120" i="9"/>
  <c r="C121" i="9"/>
  <c r="E121" i="9"/>
  <c r="G121" i="9"/>
  <c r="G122" i="9"/>
  <c r="E42" i="8"/>
  <c r="C43" i="8"/>
  <c r="E43" i="8"/>
  <c r="C44" i="8"/>
  <c r="C45" i="8" s="1"/>
  <c r="E44" i="8"/>
  <c r="E45" i="8" s="1"/>
  <c r="C46" i="8"/>
  <c r="E46" i="8"/>
  <c r="C47" i="8"/>
  <c r="E47" i="8"/>
  <c r="C48" i="8"/>
  <c r="E48" i="8"/>
  <c r="E53" i="8"/>
  <c r="C54" i="8"/>
  <c r="E54" i="8"/>
  <c r="C55" i="8"/>
  <c r="C56" i="8" s="1"/>
  <c r="E55" i="8"/>
  <c r="E56" i="8" s="1"/>
  <c r="C57" i="8"/>
  <c r="E57" i="8"/>
  <c r="C58" i="8"/>
  <c r="E58" i="8"/>
  <c r="C59" i="8"/>
  <c r="E59" i="8"/>
  <c r="E64" i="8"/>
  <c r="C65" i="8"/>
  <c r="E65" i="8"/>
  <c r="C66" i="8"/>
  <c r="C67" i="8" s="1"/>
  <c r="E66" i="8"/>
  <c r="E67" i="8"/>
  <c r="C68" i="8"/>
  <c r="E68" i="8"/>
  <c r="C69" i="8"/>
  <c r="E69" i="8"/>
  <c r="E70" i="8" s="1"/>
  <c r="C70" i="8"/>
  <c r="E76" i="8"/>
  <c r="C77" i="8"/>
  <c r="E77" i="8"/>
  <c r="C78" i="8"/>
  <c r="E78" i="8"/>
  <c r="C79" i="8"/>
  <c r="E79" i="8"/>
  <c r="C80" i="8"/>
  <c r="E80" i="8"/>
  <c r="C81" i="8"/>
  <c r="C82" i="8" s="1"/>
  <c r="E81" i="8"/>
  <c r="E82" i="8" s="1"/>
  <c r="E87" i="8"/>
  <c r="C88" i="8"/>
  <c r="E88" i="8"/>
  <c r="C89" i="8"/>
  <c r="E89" i="8"/>
  <c r="E90" i="8" s="1"/>
  <c r="C90" i="8"/>
  <c r="C91" i="8"/>
  <c r="E91" i="8"/>
  <c r="C92" i="8"/>
  <c r="C93" i="8" s="1"/>
  <c r="E92" i="8"/>
  <c r="E93" i="8"/>
  <c r="E98" i="8"/>
  <c r="C99" i="8"/>
  <c r="E99" i="8"/>
  <c r="C100" i="8"/>
  <c r="C101" i="8" s="1"/>
  <c r="E100" i="8"/>
  <c r="E101" i="8" s="1"/>
  <c r="C102" i="8"/>
  <c r="E102" i="8"/>
  <c r="C103" i="8"/>
  <c r="E103" i="8"/>
  <c r="C104" i="8"/>
  <c r="E104" i="8"/>
  <c r="C60" i="7"/>
  <c r="E60" i="7"/>
  <c r="G60" i="7"/>
  <c r="G63" i="7" s="1"/>
  <c r="C61" i="7"/>
  <c r="E61" i="7"/>
  <c r="G61" i="7"/>
  <c r="C62" i="7"/>
  <c r="C63" i="7" s="1"/>
  <c r="E62" i="7"/>
  <c r="G62" i="7"/>
  <c r="E63" i="7"/>
  <c r="C64" i="7"/>
  <c r="E64" i="7"/>
  <c r="G64" i="7"/>
  <c r="G66" i="7" s="1"/>
  <c r="C65" i="7"/>
  <c r="E65" i="7"/>
  <c r="G65" i="7"/>
  <c r="C66" i="7"/>
  <c r="E66" i="7"/>
  <c r="C70" i="7"/>
  <c r="E70" i="7"/>
  <c r="E73" i="7" s="1"/>
  <c r="G70" i="7"/>
  <c r="C71" i="7"/>
  <c r="E71" i="7"/>
  <c r="G71" i="7"/>
  <c r="C72" i="7"/>
  <c r="E72" i="7"/>
  <c r="G72" i="7"/>
  <c r="G73" i="7" s="1"/>
  <c r="C73" i="7"/>
  <c r="C74" i="7"/>
  <c r="E74" i="7"/>
  <c r="E76" i="7" s="1"/>
  <c r="G74" i="7"/>
  <c r="G76" i="7" s="1"/>
  <c r="C75" i="7"/>
  <c r="E75" i="7"/>
  <c r="G75" i="7"/>
  <c r="C76" i="7"/>
  <c r="C81" i="7"/>
  <c r="C84" i="7" s="1"/>
  <c r="E81" i="7"/>
  <c r="G81" i="7"/>
  <c r="C82" i="7"/>
  <c r="E82" i="7"/>
  <c r="G82" i="7"/>
  <c r="C83" i="7"/>
  <c r="E83" i="7"/>
  <c r="E84" i="7" s="1"/>
  <c r="G83" i="7"/>
  <c r="G84" i="7" s="1"/>
  <c r="C85" i="7"/>
  <c r="C87" i="7" s="1"/>
  <c r="E85" i="7"/>
  <c r="E87" i="7" s="1"/>
  <c r="G85" i="7"/>
  <c r="C86" i="7"/>
  <c r="E86" i="7"/>
  <c r="G86" i="7"/>
  <c r="G87" i="7"/>
  <c r="C92" i="7"/>
  <c r="E92" i="7"/>
  <c r="G92" i="7"/>
  <c r="C93" i="7"/>
  <c r="E93" i="7"/>
  <c r="G93" i="7"/>
  <c r="C94" i="7"/>
  <c r="C95" i="7" s="1"/>
  <c r="E94" i="7"/>
  <c r="E95" i="7" s="1"/>
  <c r="G94" i="7"/>
  <c r="G95" i="7"/>
  <c r="C96" i="7"/>
  <c r="C98" i="7" s="1"/>
  <c r="E96" i="7"/>
  <c r="G96" i="7"/>
  <c r="C97" i="7"/>
  <c r="E97" i="7"/>
  <c r="G97" i="7"/>
  <c r="E98" i="7"/>
  <c r="G98" i="7"/>
  <c r="C103" i="7"/>
  <c r="E103" i="7"/>
  <c r="G103" i="7"/>
  <c r="G106" i="7" s="1"/>
  <c r="C104" i="7"/>
  <c r="E104" i="7"/>
  <c r="G104" i="7"/>
  <c r="C105" i="7"/>
  <c r="C106" i="7" s="1"/>
  <c r="E105" i="7"/>
  <c r="G105" i="7"/>
  <c r="E106" i="7"/>
  <c r="C107" i="7"/>
  <c r="E107" i="7"/>
  <c r="G107" i="7"/>
  <c r="G109" i="7" s="1"/>
  <c r="C108" i="7"/>
  <c r="E108" i="7"/>
  <c r="G108" i="7"/>
  <c r="C109" i="7"/>
  <c r="E109" i="7"/>
  <c r="C114" i="7"/>
  <c r="E114" i="7"/>
  <c r="E117" i="7" s="1"/>
  <c r="G114" i="7"/>
  <c r="C115" i="7"/>
  <c r="E115" i="7"/>
  <c r="G115" i="7"/>
  <c r="C116" i="7"/>
  <c r="E116" i="7"/>
  <c r="G116" i="7"/>
  <c r="G117" i="7" s="1"/>
  <c r="C117" i="7"/>
  <c r="C118" i="7"/>
  <c r="E118" i="7"/>
  <c r="E120" i="7" s="1"/>
  <c r="G118" i="7"/>
  <c r="G120" i="7" s="1"/>
  <c r="C119" i="7"/>
  <c r="E119" i="7"/>
  <c r="G119" i="7"/>
  <c r="C120" i="7"/>
  <c r="C43" i="6"/>
  <c r="E43" i="6"/>
  <c r="C44" i="6"/>
  <c r="E44" i="6"/>
  <c r="C45" i="6"/>
  <c r="C46" i="6" s="1"/>
  <c r="E45" i="6"/>
  <c r="E46" i="6" s="1"/>
  <c r="C47" i="6"/>
  <c r="E47" i="6"/>
  <c r="C48" i="6"/>
  <c r="E48" i="6"/>
  <c r="C49" i="6"/>
  <c r="E49" i="6"/>
  <c r="C55" i="6"/>
  <c r="E55" i="6"/>
  <c r="C56" i="6"/>
  <c r="C57" i="6" s="1"/>
  <c r="E56" i="6"/>
  <c r="E57" i="6" s="1"/>
  <c r="C58" i="6"/>
  <c r="E58" i="6"/>
  <c r="C59" i="6"/>
  <c r="E59" i="6"/>
  <c r="C60" i="6"/>
  <c r="E60" i="6"/>
  <c r="C65" i="6"/>
  <c r="E65" i="6"/>
  <c r="C66" i="6"/>
  <c r="E66" i="6"/>
  <c r="C67" i="6"/>
  <c r="E67" i="6"/>
  <c r="C68" i="6"/>
  <c r="E68" i="6"/>
  <c r="C69" i="6"/>
  <c r="E69" i="6"/>
  <c r="C70" i="6"/>
  <c r="C71" i="6" s="1"/>
  <c r="E70" i="6"/>
  <c r="E71" i="6" s="1"/>
  <c r="C77" i="6"/>
  <c r="E77" i="6"/>
  <c r="C78" i="6"/>
  <c r="E78" i="6"/>
  <c r="C79" i="6"/>
  <c r="C80" i="6" s="1"/>
  <c r="E79" i="6"/>
  <c r="E80" i="6" s="1"/>
  <c r="C81" i="6"/>
  <c r="E81" i="6"/>
  <c r="C82" i="6"/>
  <c r="E82" i="6"/>
  <c r="C83" i="6"/>
  <c r="E83" i="6"/>
  <c r="C88" i="6"/>
  <c r="E88" i="6"/>
  <c r="C89" i="6"/>
  <c r="E89" i="6"/>
  <c r="C90" i="6"/>
  <c r="E90" i="6"/>
  <c r="C91" i="6"/>
  <c r="E91" i="6"/>
  <c r="C92" i="6"/>
  <c r="E92" i="6"/>
  <c r="C93" i="6"/>
  <c r="C94" i="6" s="1"/>
  <c r="E93" i="6"/>
  <c r="E94" i="6" s="1"/>
  <c r="C99" i="6"/>
  <c r="E99" i="6"/>
  <c r="C100" i="6"/>
  <c r="E100" i="6"/>
  <c r="C101" i="6"/>
  <c r="C102" i="6" s="1"/>
  <c r="E101" i="6"/>
  <c r="E102" i="6" s="1"/>
  <c r="C103" i="6"/>
  <c r="E103" i="6"/>
  <c r="C104" i="6"/>
  <c r="E104" i="6"/>
  <c r="C105" i="6"/>
  <c r="E105" i="6"/>
  <c r="C60" i="5"/>
  <c r="E60" i="5"/>
  <c r="G60" i="5"/>
  <c r="C61" i="5"/>
  <c r="E61" i="5"/>
  <c r="G61" i="5"/>
  <c r="C62" i="5"/>
  <c r="C63" i="5" s="1"/>
  <c r="E62" i="5"/>
  <c r="G62" i="5"/>
  <c r="E63" i="5"/>
  <c r="G63" i="5"/>
  <c r="C64" i="5"/>
  <c r="E64" i="5"/>
  <c r="G64" i="5"/>
  <c r="G66" i="5" s="1"/>
  <c r="C65" i="5"/>
  <c r="E65" i="5"/>
  <c r="G65" i="5"/>
  <c r="C66" i="5"/>
  <c r="E66" i="5"/>
  <c r="C70" i="5"/>
  <c r="E70" i="5"/>
  <c r="G70" i="5"/>
  <c r="C71" i="5"/>
  <c r="E71" i="5"/>
  <c r="G71" i="5"/>
  <c r="C72" i="5"/>
  <c r="C73" i="5" s="1"/>
  <c r="E72" i="5"/>
  <c r="G72" i="5"/>
  <c r="G73" i="5" s="1"/>
  <c r="E73" i="5"/>
  <c r="C74" i="5"/>
  <c r="E74" i="5"/>
  <c r="E76" i="5" s="1"/>
  <c r="G74" i="5"/>
  <c r="G76" i="5" s="1"/>
  <c r="C75" i="5"/>
  <c r="E75" i="5"/>
  <c r="G75" i="5"/>
  <c r="C76" i="5"/>
  <c r="C81" i="5"/>
  <c r="E81" i="5"/>
  <c r="G81" i="5"/>
  <c r="C82" i="5"/>
  <c r="E82" i="5"/>
  <c r="G82" i="5"/>
  <c r="C83" i="5"/>
  <c r="E83" i="5"/>
  <c r="E84" i="5" s="1"/>
  <c r="G83" i="5"/>
  <c r="G84" i="5" s="1"/>
  <c r="C84" i="5"/>
  <c r="C85" i="5"/>
  <c r="C87" i="5" s="1"/>
  <c r="E85" i="5"/>
  <c r="E87" i="5" s="1"/>
  <c r="G85" i="5"/>
  <c r="C86" i="5"/>
  <c r="E86" i="5"/>
  <c r="G86" i="5"/>
  <c r="G87" i="5" s="1"/>
  <c r="C92" i="5"/>
  <c r="E92" i="5"/>
  <c r="G92" i="5"/>
  <c r="C93" i="5"/>
  <c r="E93" i="5"/>
  <c r="G93" i="5"/>
  <c r="C94" i="5"/>
  <c r="C95" i="5" s="1"/>
  <c r="E94" i="5"/>
  <c r="E95" i="5" s="1"/>
  <c r="G94" i="5"/>
  <c r="G95" i="5" s="1"/>
  <c r="C96" i="5"/>
  <c r="C98" i="5" s="1"/>
  <c r="E96" i="5"/>
  <c r="G96" i="5"/>
  <c r="C97" i="5"/>
  <c r="E97" i="5"/>
  <c r="E98" i="5" s="1"/>
  <c r="G97" i="5"/>
  <c r="G98" i="5"/>
  <c r="C103" i="5"/>
  <c r="E103" i="5"/>
  <c r="G103" i="5"/>
  <c r="C104" i="5"/>
  <c r="E104" i="5"/>
  <c r="G104" i="5"/>
  <c r="C105" i="5"/>
  <c r="C106" i="5" s="1"/>
  <c r="E105" i="5"/>
  <c r="E106" i="5" s="1"/>
  <c r="G105" i="5"/>
  <c r="G106" i="5"/>
  <c r="C107" i="5"/>
  <c r="E107" i="5"/>
  <c r="G107" i="5"/>
  <c r="G109" i="5" s="1"/>
  <c r="C108" i="5"/>
  <c r="C109" i="5" s="1"/>
  <c r="E108" i="5"/>
  <c r="G108" i="5"/>
  <c r="E109" i="5"/>
  <c r="C116" i="5"/>
  <c r="E116" i="5"/>
  <c r="G116" i="5"/>
  <c r="C117" i="5"/>
  <c r="E117" i="5"/>
  <c r="G117" i="5"/>
  <c r="C118" i="5"/>
  <c r="C119" i="5" s="1"/>
  <c r="E118" i="5"/>
  <c r="G118" i="5"/>
  <c r="G119" i="5" s="1"/>
  <c r="E119" i="5"/>
  <c r="C120" i="5"/>
  <c r="E120" i="5"/>
  <c r="E122" i="5" s="1"/>
  <c r="G120" i="5"/>
  <c r="G122" i="5" s="1"/>
  <c r="C121" i="5"/>
  <c r="E121" i="5"/>
  <c r="G121" i="5"/>
  <c r="C122" i="5"/>
  <c r="E43" i="1"/>
  <c r="C43" i="1"/>
  <c r="C83" i="4"/>
  <c r="C82" i="4"/>
  <c r="C70" i="4"/>
  <c r="C60" i="4"/>
  <c r="C89" i="1"/>
  <c r="E101" i="1"/>
  <c r="E100" i="1"/>
  <c r="C104" i="1"/>
  <c r="C103" i="1"/>
  <c r="C101" i="1"/>
  <c r="C100" i="1"/>
  <c r="E104" i="1"/>
  <c r="E103" i="1"/>
  <c r="E99" i="1"/>
  <c r="E102" i="1"/>
  <c r="C99" i="1"/>
  <c r="E93" i="1"/>
  <c r="E92" i="1"/>
  <c r="E94" i="1"/>
  <c r="E90" i="1"/>
  <c r="E89" i="1"/>
  <c r="E88" i="1"/>
  <c r="C93" i="1"/>
  <c r="C92" i="1"/>
  <c r="C90" i="1"/>
  <c r="C88" i="1"/>
  <c r="E82" i="1"/>
  <c r="E81" i="1"/>
  <c r="E79" i="1"/>
  <c r="E78" i="1"/>
  <c r="E77" i="1"/>
  <c r="C82" i="1"/>
  <c r="C81" i="1"/>
  <c r="C79" i="1"/>
  <c r="C78" i="1"/>
  <c r="C77" i="1"/>
  <c r="E70" i="1"/>
  <c r="E69" i="1"/>
  <c r="E67" i="1"/>
  <c r="E66" i="1"/>
  <c r="E65" i="1"/>
  <c r="C70" i="1"/>
  <c r="C69" i="1"/>
  <c r="C67" i="1"/>
  <c r="C66" i="1"/>
  <c r="C65" i="1"/>
  <c r="C68" i="1"/>
  <c r="E59" i="1"/>
  <c r="E58" i="1"/>
  <c r="E56" i="1"/>
  <c r="E57" i="1"/>
  <c r="E55" i="1"/>
  <c r="C59" i="1"/>
  <c r="C58" i="1"/>
  <c r="C56" i="1"/>
  <c r="C57" i="1"/>
  <c r="C55" i="1"/>
  <c r="E48" i="1"/>
  <c r="E47" i="1"/>
  <c r="E45" i="1"/>
  <c r="E44" i="1"/>
  <c r="C48" i="1"/>
  <c r="C47" i="1"/>
  <c r="C45" i="1"/>
  <c r="C44" i="1"/>
  <c r="G121" i="4"/>
  <c r="G120" i="4"/>
  <c r="G118" i="4"/>
  <c r="G117" i="4"/>
  <c r="G116" i="4"/>
  <c r="E121" i="4"/>
  <c r="E120" i="4"/>
  <c r="E122" i="4"/>
  <c r="E118" i="4"/>
  <c r="E117" i="4"/>
  <c r="E116" i="4"/>
  <c r="C121" i="4"/>
  <c r="C120" i="4"/>
  <c r="C118" i="4"/>
  <c r="C117" i="4"/>
  <c r="C116" i="4"/>
  <c r="G108" i="4"/>
  <c r="G107" i="4"/>
  <c r="G105" i="4"/>
  <c r="G106" i="4"/>
  <c r="G104" i="4"/>
  <c r="G103" i="4"/>
  <c r="E108" i="4"/>
  <c r="E107" i="4"/>
  <c r="E109" i="4"/>
  <c r="E105" i="4"/>
  <c r="E104" i="4"/>
  <c r="E103" i="4"/>
  <c r="C108" i="4"/>
  <c r="C109" i="4"/>
  <c r="C107" i="4"/>
  <c r="C105" i="4"/>
  <c r="C104" i="4"/>
  <c r="C103" i="4"/>
  <c r="G97" i="4"/>
  <c r="G96" i="4"/>
  <c r="G94" i="4"/>
  <c r="G93" i="4"/>
  <c r="G92" i="4"/>
  <c r="E97" i="4"/>
  <c r="E96" i="4"/>
  <c r="E94" i="4"/>
  <c r="E95" i="4"/>
  <c r="E93" i="4"/>
  <c r="E92" i="4"/>
  <c r="C97" i="4"/>
  <c r="C96" i="4"/>
  <c r="C98" i="4"/>
  <c r="C94" i="4"/>
  <c r="C93" i="4"/>
  <c r="C92" i="4"/>
  <c r="G86" i="4"/>
  <c r="G85" i="4"/>
  <c r="G83" i="4"/>
  <c r="G82" i="4"/>
  <c r="G81" i="4"/>
  <c r="G84" i="4"/>
  <c r="E86" i="4"/>
  <c r="E85" i="4"/>
  <c r="E87" i="4"/>
  <c r="E83" i="4"/>
  <c r="E82" i="4"/>
  <c r="E81" i="4"/>
  <c r="C86" i="4"/>
  <c r="C85" i="4"/>
  <c r="C81" i="4"/>
  <c r="G75" i="4"/>
  <c r="G74" i="4"/>
  <c r="G76" i="4"/>
  <c r="G72" i="4"/>
  <c r="G71" i="4"/>
  <c r="G70" i="4"/>
  <c r="E75" i="4"/>
  <c r="E74" i="4"/>
  <c r="E76" i="4"/>
  <c r="E72" i="4"/>
  <c r="E73" i="4"/>
  <c r="E71" i="4"/>
  <c r="E70" i="4"/>
  <c r="C75" i="4"/>
  <c r="C74" i="4"/>
  <c r="C76" i="4"/>
  <c r="C72" i="4"/>
  <c r="C73" i="4"/>
  <c r="C71" i="4"/>
  <c r="G65" i="4"/>
  <c r="G64" i="4"/>
  <c r="G62" i="4"/>
  <c r="G61" i="4"/>
  <c r="G60" i="4"/>
  <c r="G63" i="4"/>
  <c r="E65" i="4"/>
  <c r="E64" i="4"/>
  <c r="E62" i="4"/>
  <c r="E60" i="4"/>
  <c r="E61" i="4"/>
  <c r="C65" i="4"/>
  <c r="C64" i="4"/>
  <c r="C62" i="4"/>
  <c r="C61" i="4"/>
  <c r="E105" i="1"/>
  <c r="C83" i="1"/>
  <c r="G119" i="4"/>
  <c r="G122" i="4"/>
  <c r="G98" i="4"/>
  <c r="G73" i="4"/>
  <c r="E119" i="4"/>
  <c r="E98" i="4"/>
  <c r="E84" i="4"/>
  <c r="E106" i="4"/>
  <c r="C106" i="4"/>
  <c r="C95" i="4"/>
  <c r="C119" i="4"/>
  <c r="C63" i="4"/>
  <c r="C66" i="4"/>
  <c r="G109" i="4"/>
  <c r="G95" i="4"/>
  <c r="G87" i="4"/>
  <c r="E68" i="1"/>
  <c r="E71" i="1"/>
  <c r="E49" i="1"/>
  <c r="E60" i="1"/>
  <c r="C102" i="1"/>
  <c r="E91" i="1"/>
  <c r="C91" i="1"/>
  <c r="E83" i="1"/>
  <c r="C80" i="1"/>
  <c r="E80" i="1"/>
  <c r="E46" i="1"/>
  <c r="C71" i="1"/>
  <c r="C60" i="1"/>
  <c r="C105" i="1"/>
  <c r="C94" i="1"/>
  <c r="C49" i="1"/>
  <c r="C46" i="1"/>
  <c r="E63" i="4"/>
  <c r="C87" i="4"/>
  <c r="E66" i="4"/>
  <c r="C122" i="4"/>
  <c r="C84" i="4"/>
  <c r="G66" i="4"/>
</calcChain>
</file>

<file path=xl/sharedStrings.xml><?xml version="1.0" encoding="utf-8"?>
<sst xmlns="http://schemas.openxmlformats.org/spreadsheetml/2006/main" count="4308" uniqueCount="140">
  <si>
    <t>Hora</t>
  </si>
  <si>
    <t>Altura Água</t>
  </si>
  <si>
    <t>--</t>
  </si>
  <si>
    <t>pH</t>
  </si>
  <si>
    <t>ORP (mV)</t>
  </si>
  <si>
    <t>Temp. (ºC)</t>
  </si>
  <si>
    <t>Análises Trimestrais de 12 Horas</t>
  </si>
  <si>
    <t>PONTO 1</t>
  </si>
  <si>
    <t>Paul da Pedreira</t>
  </si>
  <si>
    <t>N</t>
  </si>
  <si>
    <t>Média</t>
  </si>
  <si>
    <t>Iconfiança</t>
  </si>
  <si>
    <t>Dpadrao</t>
  </si>
  <si>
    <t>Máximo</t>
  </si>
  <si>
    <t>Mínimo</t>
  </si>
  <si>
    <t>Amplitude</t>
  </si>
  <si>
    <t>PONTO 2</t>
  </si>
  <si>
    <t>Ponto 1</t>
  </si>
  <si>
    <t>Ponto 2</t>
  </si>
  <si>
    <t>Cond. (µs/cm)</t>
  </si>
  <si>
    <t>Sal. (ppm)</t>
  </si>
  <si>
    <t>ESTACA J</t>
  </si>
  <si>
    <t>ESTACA A</t>
  </si>
  <si>
    <t>ESTACA D</t>
  </si>
  <si>
    <t>Paul da Praia da Vitória</t>
  </si>
  <si>
    <t>Estaca J</t>
  </si>
  <si>
    <t>Estaca A</t>
  </si>
  <si>
    <t>Estaca D</t>
  </si>
  <si>
    <t>Variação da Maré</t>
  </si>
  <si>
    <t>,</t>
  </si>
  <si>
    <t>I Trimestre 2014</t>
  </si>
  <si>
    <t>pH I trimestre 2014</t>
  </si>
  <si>
    <t>ORP (mV) I trimestre 2014</t>
  </si>
  <si>
    <t>Temp. (ºC) I trimestre 2014</t>
  </si>
  <si>
    <t>Cond. (µs/cm) I trimestre 2014</t>
  </si>
  <si>
    <t>Sal. (ppm) I trimestre 2014</t>
  </si>
  <si>
    <t>Temp. (ºC) IV trimestre 2013</t>
  </si>
  <si>
    <t>Sal. (ppm) IV trimestre 2013</t>
  </si>
  <si>
    <t>Cond. (µs/cm) IV trimestre 2013</t>
  </si>
  <si>
    <t>ORP (mV) IV trimestre 2013</t>
  </si>
  <si>
    <t>pH IV trimestre 2013</t>
  </si>
  <si>
    <t>IV Trimestre 2013</t>
  </si>
  <si>
    <t>Temp. (ºC) III trimestre 2013</t>
  </si>
  <si>
    <t>Sal. (ppm) III trimestre 2013</t>
  </si>
  <si>
    <t>Cond. (µs/cm) III trimestre 2013</t>
  </si>
  <si>
    <t>ORP (mV) III trimestre 2013</t>
  </si>
  <si>
    <t>pH III trimestre 2013</t>
  </si>
  <si>
    <t>III Trimestre 2013</t>
  </si>
  <si>
    <t>IV Trimestre 2014</t>
  </si>
  <si>
    <t>Temperatura (ºC)_Salinidade_I trimestre 2015</t>
  </si>
  <si>
    <t>Salinidade (ppm) I trimestre 2015</t>
  </si>
  <si>
    <t>Temperatura (ºC) _TDS_I trimestre 2015</t>
  </si>
  <si>
    <t>TDS I trimestre 2015</t>
  </si>
  <si>
    <t>Temp. (ºC)_Condutividade_I trimestre 2015</t>
  </si>
  <si>
    <t>Condutividade (µs/cm) I trimestre 2015</t>
  </si>
  <si>
    <t>Temp. (ºC)_ORP_I trimestre 2015</t>
  </si>
  <si>
    <t>ORP (mV) I trimestre 2015</t>
  </si>
  <si>
    <t>Temperatura (ºC)_pH_I trimestre 2015</t>
  </si>
  <si>
    <t>pH I trimestre 2015</t>
  </si>
  <si>
    <t>TDS</t>
  </si>
  <si>
    <t>I Trimestre 2015</t>
  </si>
  <si>
    <t>Temperatura (ºC)_TDS_I trimestre 2015</t>
  </si>
  <si>
    <t>Temperatura (ºC)_Condutividade_I trimestre 2015</t>
  </si>
  <si>
    <t>Temperatura (ºC)_ORP_I trimestre 2015</t>
  </si>
  <si>
    <t>ORP I trimestre 2015</t>
  </si>
  <si>
    <t>Nº Estaca</t>
  </si>
  <si>
    <t>Paul da Pedreira do Cabo da Praia</t>
  </si>
  <si>
    <t>2 / 3</t>
  </si>
  <si>
    <t>0 / 1</t>
  </si>
  <si>
    <t>Lagoa Nova</t>
  </si>
  <si>
    <t>Temperatura (ºC)_Oxigénio_IV trimestre 2016</t>
  </si>
  <si>
    <t>Oxigénio (mg/l) IV trimestre 2016</t>
  </si>
  <si>
    <t>Temperatura (ºC)_Salinidade_IV trimestre 2016</t>
  </si>
  <si>
    <t>Salinidade (ppm) IV trimestre 2016</t>
  </si>
  <si>
    <t>Temperatura (ºC) _TDS_IV trimestre 2016</t>
  </si>
  <si>
    <t>TDS IV trimestre 2016</t>
  </si>
  <si>
    <t>Temp. (ºC)_Condutividade_IV trimestre 2016</t>
  </si>
  <si>
    <t>Condutividade (µs/cm) IV trimestre 2016</t>
  </si>
  <si>
    <t>Temp. (ºC)_ORP_IV trimestre 2016</t>
  </si>
  <si>
    <t>ORP (mV) IV trimestre 2016</t>
  </si>
  <si>
    <t>Temperatura (ºC)_pH_IV trimestre 2016</t>
  </si>
  <si>
    <t>pH IV trimestre 2016</t>
  </si>
  <si>
    <t>Oxigénio (mg/l)</t>
  </si>
  <si>
    <t>IV Trimestre 2016</t>
  </si>
  <si>
    <t>LAGOA NOVA</t>
  </si>
  <si>
    <t>OFL</t>
  </si>
  <si>
    <t>Temperatura (ºC)_TDS_IV trimestre 2016</t>
  </si>
  <si>
    <t>Temperatura (ºC)_Condutividade_IV trimestre 2016</t>
  </si>
  <si>
    <t>Temperatura (ºC)_ORP_IV trimestre 2016</t>
  </si>
  <si>
    <t>ORP IV trimestre 2016</t>
  </si>
  <si>
    <t>I VTrimestre 2016</t>
  </si>
  <si>
    <t>Paul do Belo Jardim</t>
  </si>
  <si>
    <t>I Trimestre 2017</t>
  </si>
  <si>
    <t>Temperatura (ºC)_Oxigénio_IV trimestre 2017</t>
  </si>
  <si>
    <t>Oxigénio (mg/l) IV trimestre 2017</t>
  </si>
  <si>
    <t>Temperatura (ºC)_Salinidade_IV trimestre 2017</t>
  </si>
  <si>
    <t>Salinidade (ppm) IV trimestre 2017</t>
  </si>
  <si>
    <t>Temperatura (ºC) _TDS_IV trimestre 2017</t>
  </si>
  <si>
    <t>TDS IV trimestre 2017</t>
  </si>
  <si>
    <t>Temp. (ºC)_Condutividade_IV trimestre 2017</t>
  </si>
  <si>
    <t>Condutividade (µs/cm) IV trimestre 2017</t>
  </si>
  <si>
    <t>Temp. (ºC)_ORP_IV trimestre 2017</t>
  </si>
  <si>
    <t>ORP (mV) IV trimestre 2017</t>
  </si>
  <si>
    <t>Temperatura (ºC)_pH_IV trimestre 2017</t>
  </si>
  <si>
    <t>pH IV trimestre 2017</t>
  </si>
  <si>
    <t>II Trimestre 2017</t>
  </si>
  <si>
    <t>Temperatura (ºC)_TDS_IV trimestre 2017</t>
  </si>
  <si>
    <t>Temperatura (ºC)_Condutividade_IV trimestre 2017</t>
  </si>
  <si>
    <t>Temperatura (ºC)_ORP_IV trimestre 2017</t>
  </si>
  <si>
    <t>ORP IV trimestre 2017</t>
  </si>
  <si>
    <t>Temperatura (ºC)_Oxigénio_III trimestre 2017</t>
  </si>
  <si>
    <t>Oxigénio (mg/l) III trimestre 2017</t>
  </si>
  <si>
    <t>Temperatura (ºC)_Salinidade_III trimestre 2017</t>
  </si>
  <si>
    <t>Salinidade (ppm) III trimestre 2017</t>
  </si>
  <si>
    <t>Temperatura (ºC) _TDS_III trimestre 2017</t>
  </si>
  <si>
    <t>TDS III trimestre 2017</t>
  </si>
  <si>
    <t>Temp. (ºC)_Condutividade_III trimestre 2017</t>
  </si>
  <si>
    <t>Condutividade (µs/cm) III trimestre 2017</t>
  </si>
  <si>
    <t>Temp. (ºC)_ORP_III trimestre 2017</t>
  </si>
  <si>
    <t>ORP (mV) III trimestre 2017</t>
  </si>
  <si>
    <t>Temperatura (ºC)_pH_III trimestre 2017</t>
  </si>
  <si>
    <t>pH III trimestre 2017</t>
  </si>
  <si>
    <t>III Trimestre 2017</t>
  </si>
  <si>
    <t>Temperatura (ºC)_TDS_III trimestre 2017</t>
  </si>
  <si>
    <t>Temperatura (ºC)_Condutividade_III trimestre 2017</t>
  </si>
  <si>
    <t>Temperatura (ºC)_ORP_III trimestre 2017</t>
  </si>
  <si>
    <t>ORP III trimestre 2017</t>
  </si>
  <si>
    <t>IV Trimestre 2017</t>
  </si>
  <si>
    <t>Temperatura (ºC)_Oxigénio_IV Trimestre 2017</t>
  </si>
  <si>
    <t>Oxigénio (mg/l) IV Trimestre 2017</t>
  </si>
  <si>
    <t>Temperatura (ºC)_Salinidade_IV Trimestre 2017</t>
  </si>
  <si>
    <t>Salinidade (ppm) IV Trimestre 2017</t>
  </si>
  <si>
    <t>Temperatura (ºC)_TDS_IV Trimestre 2017</t>
  </si>
  <si>
    <t>TDS IV Trimestre 2017</t>
  </si>
  <si>
    <t>Temperatura (ºC)_Condutividade_IV Trimestre 2017</t>
  </si>
  <si>
    <t>Condutividade (µs/cm) IV Trimestre 2017</t>
  </si>
  <si>
    <t>Temperatura (ºC)_ORP_IV Trimestre 2017</t>
  </si>
  <si>
    <t>ORP IV Trimestre 2017</t>
  </si>
  <si>
    <t>Temperatura (ºC)_pH_IV Trimestre 2017</t>
  </si>
  <si>
    <t>pH IV Trimestre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</si>
</sst>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8" formatCode="0.000000"/>
    <numFmt numFmtId="189" formatCode="0.0"/>
  </numFmts>
  <fonts count="16">
    <font>
      <sz val="10"/>
      <name val="Arial"/>
    </font>
    <font>
      <sz val="8"/>
      <name val="Times New Roman"/>
      <family val="1"/>
    </font>
    <font>
      <b/>
      <sz val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Times New Roman"/>
      <family val="1"/>
    </font>
    <font>
      <sz val="10"/>
      <name val="Tunga"/>
      <charset val="1"/>
    </font>
    <font>
      <b/>
      <sz val="8"/>
      <color indexed="8"/>
      <name val="Times New Roman"/>
      <family val="1"/>
    </font>
    <font>
      <sz val="8"/>
      <color indexed="10"/>
      <name val="Times New Roman"/>
      <family val="1"/>
    </font>
    <font>
      <sz val="10"/>
      <name val="Times New Roman"/>
      <family val="1"/>
    </font>
    <font>
      <sz val="10"/>
      <color indexed="10"/>
      <name val="Times New Roman"/>
      <family val="1"/>
    </font>
    <font>
      <sz val="10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334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Fill="1"/>
    <xf numFmtId="0" fontId="4" fillId="0" borderId="0" xfId="0" applyFont="1" applyFill="1" applyBorder="1" applyAlignment="1">
      <alignment horizontal="right"/>
    </xf>
    <xf numFmtId="0" fontId="4" fillId="0" borderId="22" xfId="0" applyFont="1" applyFill="1" applyBorder="1" applyAlignment="1">
      <alignment horizontal="right"/>
    </xf>
    <xf numFmtId="0" fontId="4" fillId="0" borderId="22" xfId="0" applyFont="1" applyFill="1" applyBorder="1"/>
    <xf numFmtId="0" fontId="0" fillId="0" borderId="0" xfId="0" applyBorder="1"/>
    <xf numFmtId="0" fontId="0" fillId="0" borderId="22" xfId="0" applyBorder="1"/>
    <xf numFmtId="0" fontId="2" fillId="0" borderId="23" xfId="0" applyFont="1" applyBorder="1" applyAlignment="1">
      <alignment horizontal="center" wrapText="1"/>
    </xf>
    <xf numFmtId="0" fontId="2" fillId="0" borderId="24" xfId="0" applyFont="1" applyBorder="1" applyAlignment="1">
      <alignment horizontal="center" wrapText="1"/>
    </xf>
    <xf numFmtId="0" fontId="2" fillId="0" borderId="25" xfId="0" applyFont="1" applyBorder="1" applyAlignment="1">
      <alignment horizontal="center" wrapText="1"/>
    </xf>
    <xf numFmtId="0" fontId="6" fillId="0" borderId="0" xfId="0" applyFont="1"/>
    <xf numFmtId="20" fontId="1" fillId="0" borderId="5" xfId="0" applyNumberFormat="1" applyFont="1" applyBorder="1" applyAlignment="1">
      <alignment horizontal="center" wrapText="1"/>
    </xf>
    <xf numFmtId="20" fontId="1" fillId="0" borderId="6" xfId="0" applyNumberFormat="1" applyFont="1" applyBorder="1" applyAlignment="1">
      <alignment horizontal="center" wrapText="1"/>
    </xf>
    <xf numFmtId="20" fontId="1" fillId="0" borderId="7" xfId="0" applyNumberFormat="1" applyFont="1" applyBorder="1" applyAlignment="1">
      <alignment horizontal="center" wrapText="1"/>
    </xf>
    <xf numFmtId="0" fontId="6" fillId="0" borderId="0" xfId="0" applyFont="1" applyBorder="1"/>
    <xf numFmtId="0" fontId="1" fillId="0" borderId="12" xfId="0" applyFont="1" applyFill="1" applyBorder="1" applyAlignment="1">
      <alignment horizontal="center" vertical="center"/>
    </xf>
    <xf numFmtId="0" fontId="8" fillId="0" borderId="20" xfId="0" applyFont="1" applyBorder="1" applyAlignment="1">
      <alignment horizontal="center" wrapText="1"/>
    </xf>
    <xf numFmtId="0" fontId="8" fillId="0" borderId="16" xfId="0" applyFont="1" applyBorder="1" applyAlignment="1">
      <alignment horizontal="center" wrapText="1"/>
    </xf>
    <xf numFmtId="0" fontId="8" fillId="0" borderId="17" xfId="0" applyFont="1" applyBorder="1" applyAlignment="1">
      <alignment horizontal="center" wrapText="1"/>
    </xf>
    <xf numFmtId="0" fontId="0" fillId="0" borderId="0" xfId="0" applyFill="1"/>
    <xf numFmtId="0" fontId="0" fillId="0" borderId="0" xfId="0" applyFill="1" applyBorder="1"/>
    <xf numFmtId="0" fontId="2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2" fillId="0" borderId="26" xfId="0" applyFont="1" applyBorder="1" applyAlignment="1">
      <alignment horizontal="center" wrapText="1"/>
    </xf>
    <xf numFmtId="20" fontId="1" fillId="0" borderId="27" xfId="0" applyNumberFormat="1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27" xfId="0" applyFont="1" applyBorder="1" applyAlignment="1">
      <alignment horizontal="center" vertical="center" wrapText="1"/>
    </xf>
    <xf numFmtId="188" fontId="0" fillId="2" borderId="0" xfId="0" applyNumberFormat="1" applyFill="1" applyBorder="1" applyAlignment="1">
      <alignment horizontal="center" vertical="center" wrapText="1"/>
    </xf>
    <xf numFmtId="188" fontId="1" fillId="2" borderId="2" xfId="0" applyNumberFormat="1" applyFont="1" applyFill="1" applyBorder="1" applyAlignment="1">
      <alignment horizontal="center" vertical="center" wrapText="1"/>
    </xf>
    <xf numFmtId="188" fontId="1" fillId="2" borderId="3" xfId="0" applyNumberFormat="1" applyFont="1" applyFill="1" applyBorder="1" applyAlignment="1">
      <alignment horizontal="center" vertical="center" wrapText="1"/>
    </xf>
    <xf numFmtId="188" fontId="1" fillId="0" borderId="27" xfId="0" applyNumberFormat="1" applyFont="1" applyBorder="1" applyAlignment="1">
      <alignment horizontal="center" vertical="center" wrapText="1"/>
    </xf>
    <xf numFmtId="188" fontId="1" fillId="0" borderId="6" xfId="0" applyNumberFormat="1" applyFont="1" applyBorder="1" applyAlignment="1">
      <alignment horizontal="center" vertical="center" wrapText="1"/>
    </xf>
    <xf numFmtId="188" fontId="1" fillId="0" borderId="7" xfId="0" applyNumberFormat="1" applyFont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 wrapText="1"/>
    </xf>
    <xf numFmtId="0" fontId="9" fillId="0" borderId="12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0" fillId="0" borderId="29" xfId="0" applyBorder="1"/>
    <xf numFmtId="189" fontId="1" fillId="0" borderId="0" xfId="0" applyNumberFormat="1" applyFont="1" applyFill="1" applyBorder="1" applyAlignment="1">
      <alignment horizontal="center" vertical="center" wrapText="1"/>
    </xf>
    <xf numFmtId="189" fontId="1" fillId="0" borderId="22" xfId="0" applyNumberFormat="1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189" fontId="1" fillId="0" borderId="2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189" fontId="8" fillId="0" borderId="2" xfId="0" applyNumberFormat="1" applyFont="1" applyFill="1" applyBorder="1" applyAlignment="1">
      <alignment horizontal="center" vertical="center" wrapText="1"/>
    </xf>
    <xf numFmtId="189" fontId="8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2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0" fillId="0" borderId="22" xfId="0" applyBorder="1" applyAlignment="1">
      <alignment wrapText="1"/>
    </xf>
    <xf numFmtId="0" fontId="8" fillId="0" borderId="22" xfId="0" applyFont="1" applyFill="1" applyBorder="1" applyAlignment="1">
      <alignment horizontal="center" vertical="center" wrapText="1"/>
    </xf>
    <xf numFmtId="189" fontId="8" fillId="0" borderId="2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11" fillId="0" borderId="0" xfId="1"/>
    <xf numFmtId="189" fontId="1" fillId="0" borderId="22" xfId="1" applyNumberFormat="1" applyFont="1" applyFill="1" applyBorder="1" applyAlignment="1">
      <alignment horizontal="center" vertical="center" wrapText="1"/>
    </xf>
    <xf numFmtId="0" fontId="5" fillId="0" borderId="22" xfId="1" applyFont="1" applyFill="1" applyBorder="1" applyAlignment="1">
      <alignment horizontal="center" vertical="center" wrapText="1"/>
    </xf>
    <xf numFmtId="0" fontId="4" fillId="0" borderId="22" xfId="1" applyFont="1" applyFill="1" applyBorder="1" applyAlignment="1">
      <alignment horizontal="right"/>
    </xf>
    <xf numFmtId="189" fontId="1" fillId="0" borderId="0" xfId="1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right"/>
    </xf>
    <xf numFmtId="2" fontId="5" fillId="0" borderId="0" xfId="1" applyNumberFormat="1" applyFont="1" applyFill="1" applyBorder="1" applyAlignment="1">
      <alignment horizontal="center" vertical="center" wrapText="1"/>
    </xf>
    <xf numFmtId="189" fontId="1" fillId="0" borderId="2" xfId="1" applyNumberFormat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7" fillId="0" borderId="22" xfId="1" applyFont="1" applyFill="1" applyBorder="1" applyAlignment="1">
      <alignment horizontal="center" vertical="center" wrapText="1"/>
    </xf>
    <xf numFmtId="0" fontId="4" fillId="0" borderId="22" xfId="1" applyFont="1" applyFill="1" applyBorder="1"/>
    <xf numFmtId="0" fontId="11" fillId="0" borderId="29" xfId="1" applyBorder="1" applyAlignment="1">
      <alignment horizontal="center" vertical="center" wrapText="1"/>
    </xf>
    <xf numFmtId="0" fontId="2" fillId="3" borderId="29" xfId="1" applyFont="1" applyFill="1" applyBorder="1" applyAlignment="1">
      <alignment horizontal="center" vertical="center" wrapText="1"/>
    </xf>
    <xf numFmtId="0" fontId="3" fillId="0" borderId="0" xfId="1" applyFont="1" applyFill="1"/>
    <xf numFmtId="0" fontId="11" fillId="0" borderId="22" xfId="1" applyBorder="1"/>
    <xf numFmtId="0" fontId="11" fillId="0" borderId="0" xfId="1" applyBorder="1"/>
    <xf numFmtId="0" fontId="11" fillId="0" borderId="0" xfId="1" applyFill="1"/>
    <xf numFmtId="0" fontId="7" fillId="0" borderId="29" xfId="1" applyFont="1" applyFill="1" applyBorder="1" applyAlignment="1">
      <alignment horizontal="center" vertical="center" wrapText="1"/>
    </xf>
    <xf numFmtId="0" fontId="11" fillId="0" borderId="22" xfId="1" applyBorder="1" applyAlignment="1">
      <alignment horizontal="center" vertical="center" wrapText="1"/>
    </xf>
    <xf numFmtId="0" fontId="2" fillId="3" borderId="22" xfId="1" applyFont="1" applyFill="1" applyBorder="1" applyAlignment="1">
      <alignment horizontal="center" vertical="center" wrapText="1"/>
    </xf>
    <xf numFmtId="0" fontId="11" fillId="0" borderId="22" xfId="1" applyBorder="1" applyAlignment="1">
      <alignment wrapText="1"/>
    </xf>
    <xf numFmtId="189" fontId="8" fillId="0" borderId="22" xfId="1" applyNumberFormat="1" applyFont="1" applyFill="1" applyBorder="1" applyAlignment="1">
      <alignment horizontal="center" vertical="center" wrapText="1"/>
    </xf>
    <xf numFmtId="0" fontId="8" fillId="0" borderId="22" xfId="1" applyFont="1" applyFill="1" applyBorder="1" applyAlignment="1">
      <alignment horizontal="center" vertical="center" wrapText="1"/>
    </xf>
    <xf numFmtId="189" fontId="8" fillId="0" borderId="0" xfId="1" applyNumberFormat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2" fontId="8" fillId="0" borderId="0" xfId="1" applyNumberFormat="1" applyFont="1" applyFill="1" applyBorder="1" applyAlignment="1">
      <alignment horizontal="center" vertical="center" wrapText="1"/>
    </xf>
    <xf numFmtId="189" fontId="8" fillId="0" borderId="2" xfId="1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11" fillId="0" borderId="0" xfId="1" applyFill="1" applyBorder="1"/>
    <xf numFmtId="0" fontId="11" fillId="0" borderId="29" xfId="1" applyBorder="1"/>
    <xf numFmtId="49" fontId="4" fillId="0" borderId="0" xfId="1" applyNumberFormat="1" applyFont="1" applyFill="1" applyBorder="1" applyAlignment="1">
      <alignment horizontal="center"/>
    </xf>
    <xf numFmtId="0" fontId="6" fillId="0" borderId="0" xfId="1" applyFont="1"/>
    <xf numFmtId="0" fontId="1" fillId="0" borderId="0" xfId="1" applyFont="1" applyBorder="1" applyAlignment="1">
      <alignment horizontal="center" wrapText="1"/>
    </xf>
    <xf numFmtId="0" fontId="2" fillId="0" borderId="0" xfId="1" applyFont="1" applyBorder="1" applyAlignment="1">
      <alignment horizontal="center" wrapText="1"/>
    </xf>
    <xf numFmtId="0" fontId="1" fillId="0" borderId="17" xfId="1" applyFont="1" applyBorder="1" applyAlignment="1">
      <alignment horizontal="center" wrapText="1"/>
    </xf>
    <xf numFmtId="0" fontId="1" fillId="0" borderId="16" xfId="1" applyFont="1" applyBorder="1" applyAlignment="1">
      <alignment horizontal="center" wrapText="1"/>
    </xf>
    <xf numFmtId="0" fontId="1" fillId="0" borderId="20" xfId="1" applyFont="1" applyBorder="1" applyAlignment="1">
      <alignment horizontal="center" wrapText="1"/>
    </xf>
    <xf numFmtId="0" fontId="2" fillId="0" borderId="25" xfId="1" applyFont="1" applyBorder="1" applyAlignment="1">
      <alignment horizontal="center" wrapText="1"/>
    </xf>
    <xf numFmtId="0" fontId="1" fillId="0" borderId="15" xfId="1" applyFont="1" applyBorder="1" applyAlignment="1">
      <alignment horizontal="center" wrapText="1"/>
    </xf>
    <xf numFmtId="0" fontId="1" fillId="0" borderId="14" xfId="1" applyFont="1" applyBorder="1" applyAlignment="1">
      <alignment horizontal="center" wrapText="1"/>
    </xf>
    <xf numFmtId="0" fontId="1" fillId="0" borderId="19" xfId="1" applyFont="1" applyBorder="1" applyAlignment="1">
      <alignment horizontal="center" wrapText="1"/>
    </xf>
    <xf numFmtId="0" fontId="2" fillId="0" borderId="24" xfId="1" applyFont="1" applyBorder="1" applyAlignment="1">
      <alignment horizontal="center" wrapText="1"/>
    </xf>
    <xf numFmtId="0" fontId="1" fillId="0" borderId="13" xfId="1" applyFont="1" applyBorder="1" applyAlignment="1">
      <alignment horizontal="center" wrapText="1"/>
    </xf>
    <xf numFmtId="0" fontId="1" fillId="0" borderId="12" xfId="1" applyFont="1" applyBorder="1" applyAlignment="1">
      <alignment horizontal="center" wrapText="1"/>
    </xf>
    <xf numFmtId="0" fontId="1" fillId="0" borderId="18" xfId="1" applyFont="1" applyBorder="1" applyAlignment="1">
      <alignment horizontal="center" wrapText="1"/>
    </xf>
    <xf numFmtId="0" fontId="2" fillId="0" borderId="23" xfId="1" applyFont="1" applyBorder="1" applyAlignment="1">
      <alignment horizontal="center" wrapText="1"/>
    </xf>
    <xf numFmtId="0" fontId="1" fillId="2" borderId="11" xfId="1" applyFont="1" applyFill="1" applyBorder="1" applyAlignment="1">
      <alignment horizontal="center" wrapText="1"/>
    </xf>
    <xf numFmtId="0" fontId="1" fillId="2" borderId="10" xfId="1" applyFont="1" applyFill="1" applyBorder="1" applyAlignment="1">
      <alignment horizontal="center" wrapText="1"/>
    </xf>
    <xf numFmtId="0" fontId="1" fillId="2" borderId="9" xfId="1" applyFont="1" applyFill="1" applyBorder="1" applyAlignment="1">
      <alignment horizontal="center" wrapText="1"/>
    </xf>
    <xf numFmtId="0" fontId="2" fillId="2" borderId="8" xfId="1" applyFont="1" applyFill="1" applyBorder="1" applyAlignment="1">
      <alignment horizontal="center" wrapText="1"/>
    </xf>
    <xf numFmtId="0" fontId="8" fillId="0" borderId="17" xfId="1" applyFont="1" applyBorder="1" applyAlignment="1">
      <alignment horizontal="center" wrapText="1"/>
    </xf>
    <xf numFmtId="0" fontId="8" fillId="0" borderId="16" xfId="1" applyFont="1" applyBorder="1" applyAlignment="1">
      <alignment horizontal="center" wrapText="1"/>
    </xf>
    <xf numFmtId="0" fontId="8" fillId="0" borderId="20" xfId="1" applyFont="1" applyBorder="1" applyAlignment="1">
      <alignment horizontal="center" wrapText="1"/>
    </xf>
    <xf numFmtId="0" fontId="2" fillId="2" borderId="11" xfId="1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 wrapText="1"/>
    </xf>
    <xf numFmtId="0" fontId="2" fillId="2" borderId="9" xfId="1" applyFont="1" applyFill="1" applyBorder="1" applyAlignment="1">
      <alignment horizontal="center" wrapText="1"/>
    </xf>
    <xf numFmtId="0" fontId="2" fillId="0" borderId="7" xfId="1" applyFont="1" applyBorder="1" applyAlignment="1">
      <alignment horizontal="center" wrapText="1"/>
    </xf>
    <xf numFmtId="0" fontId="2" fillId="0" borderId="6" xfId="1" applyFont="1" applyBorder="1" applyAlignment="1">
      <alignment horizontal="center" wrapText="1"/>
    </xf>
    <xf numFmtId="0" fontId="2" fillId="0" borderId="5" xfId="1" applyFont="1" applyBorder="1" applyAlignment="1">
      <alignment horizontal="center" wrapText="1"/>
    </xf>
    <xf numFmtId="0" fontId="2" fillId="0" borderId="4" xfId="1" applyFont="1" applyBorder="1" applyAlignment="1">
      <alignment horizontal="center" wrapText="1"/>
    </xf>
    <xf numFmtId="20" fontId="1" fillId="0" borderId="7" xfId="1" applyNumberFormat="1" applyFont="1" applyBorder="1" applyAlignment="1">
      <alignment horizontal="center" wrapText="1"/>
    </xf>
    <xf numFmtId="20" fontId="1" fillId="0" borderId="6" xfId="1" applyNumberFormat="1" applyFont="1" applyBorder="1" applyAlignment="1">
      <alignment horizontal="center" wrapText="1"/>
    </xf>
    <xf numFmtId="20" fontId="1" fillId="0" borderId="27" xfId="1" applyNumberFormat="1" applyFont="1" applyBorder="1" applyAlignment="1">
      <alignment horizontal="center" wrapText="1"/>
    </xf>
    <xf numFmtId="0" fontId="2" fillId="0" borderId="26" xfId="1" applyFont="1" applyBorder="1" applyAlignment="1">
      <alignment horizontal="center" wrapText="1"/>
    </xf>
    <xf numFmtId="0" fontId="1" fillId="2" borderId="21" xfId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11" fillId="2" borderId="0" xfId="1" applyFill="1" applyBorder="1" applyAlignment="1">
      <alignment horizontal="center" vertical="center" wrapText="1"/>
    </xf>
    <xf numFmtId="0" fontId="11" fillId="2" borderId="1" xfId="1" applyFill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27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1" fillId="0" borderId="33" xfId="1" applyBorder="1" applyAlignment="1">
      <alignment horizontal="center" vertical="center" wrapText="1"/>
    </xf>
    <xf numFmtId="0" fontId="1" fillId="0" borderId="26" xfId="1" applyFont="1" applyBorder="1" applyAlignment="1">
      <alignment horizontal="center" vertical="center" wrapText="1"/>
    </xf>
    <xf numFmtId="0" fontId="11" fillId="0" borderId="32" xfId="1" applyBorder="1" applyAlignment="1">
      <alignment horizontal="center" vertical="center" wrapText="1"/>
    </xf>
    <xf numFmtId="0" fontId="11" fillId="0" borderId="31" xfId="1" applyBorder="1" applyAlignment="1">
      <alignment horizontal="center" vertical="center" wrapText="1"/>
    </xf>
    <xf numFmtId="0" fontId="2" fillId="0" borderId="26" xfId="1" applyFont="1" applyBorder="1" applyAlignment="1">
      <alignment horizontal="center" vertical="center" wrapText="1"/>
    </xf>
    <xf numFmtId="0" fontId="11" fillId="0" borderId="3" xfId="1" applyBorder="1" applyAlignment="1">
      <alignment horizontal="center" vertical="center" wrapText="1"/>
    </xf>
    <xf numFmtId="0" fontId="2" fillId="0" borderId="30" xfId="1" applyFont="1" applyBorder="1" applyAlignment="1">
      <alignment horizontal="center" vertical="center" wrapText="1"/>
    </xf>
    <xf numFmtId="0" fontId="11" fillId="0" borderId="2" xfId="1" applyBorder="1" applyAlignment="1">
      <alignment horizontal="center" vertical="center" wrapText="1"/>
    </xf>
    <xf numFmtId="0" fontId="11" fillId="0" borderId="30" xfId="1" applyBorder="1" applyAlignment="1">
      <alignment horizontal="center" vertical="center" wrapText="1"/>
    </xf>
    <xf numFmtId="0" fontId="1" fillId="0" borderId="7" xfId="1" applyFont="1" applyBorder="1" applyAlignment="1">
      <alignment horizontal="center" wrapText="1"/>
    </xf>
    <xf numFmtId="0" fontId="1" fillId="0" borderId="6" xfId="1" applyFont="1" applyBorder="1" applyAlignment="1">
      <alignment horizontal="center" wrapText="1"/>
    </xf>
    <xf numFmtId="0" fontId="1" fillId="0" borderId="27" xfId="1" applyFont="1" applyBorder="1" applyAlignment="1">
      <alignment horizontal="center" wrapText="1"/>
    </xf>
    <xf numFmtId="0" fontId="1" fillId="0" borderId="28" xfId="1" applyFont="1" applyFill="1" applyBorder="1" applyAlignment="1">
      <alignment horizontal="center" wrapText="1"/>
    </xf>
    <xf numFmtId="188" fontId="1" fillId="0" borderId="7" xfId="1" applyNumberFormat="1" applyFont="1" applyBorder="1" applyAlignment="1">
      <alignment horizontal="center" vertical="center" wrapText="1"/>
    </xf>
    <xf numFmtId="188" fontId="1" fillId="0" borderId="6" xfId="1" applyNumberFormat="1" applyFont="1" applyBorder="1" applyAlignment="1">
      <alignment horizontal="center" vertical="center" wrapText="1"/>
    </xf>
    <xf numFmtId="188" fontId="1" fillId="0" borderId="27" xfId="1" applyNumberFormat="1" applyFont="1" applyBorder="1" applyAlignment="1">
      <alignment horizontal="center" vertical="center" wrapText="1"/>
    </xf>
    <xf numFmtId="188" fontId="1" fillId="2" borderId="3" xfId="1" applyNumberFormat="1" applyFont="1" applyFill="1" applyBorder="1" applyAlignment="1">
      <alignment horizontal="center" vertical="center" wrapText="1"/>
    </xf>
    <xf numFmtId="188" fontId="1" fillId="2" borderId="2" xfId="1" applyNumberFormat="1" applyFont="1" applyFill="1" applyBorder="1" applyAlignment="1">
      <alignment horizontal="center" vertical="center" wrapText="1"/>
    </xf>
    <xf numFmtId="188" fontId="11" fillId="2" borderId="0" xfId="1" applyNumberFormat="1" applyFill="1" applyBorder="1" applyAlignment="1">
      <alignment horizontal="center" vertical="center" wrapText="1"/>
    </xf>
    <xf numFmtId="0" fontId="6" fillId="0" borderId="0" xfId="1" applyFont="1" applyBorder="1"/>
    <xf numFmtId="0" fontId="4" fillId="0" borderId="22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9" fillId="0" borderId="16" xfId="1" applyFont="1" applyFill="1" applyBorder="1" applyAlignment="1">
      <alignment horizontal="center" vertical="center"/>
    </xf>
    <xf numFmtId="0" fontId="9" fillId="0" borderId="14" xfId="1" applyFont="1" applyFill="1" applyBorder="1" applyAlignment="1">
      <alignment horizontal="center" vertical="center"/>
    </xf>
    <xf numFmtId="0" fontId="9" fillId="0" borderId="12" xfId="1" applyFont="1" applyFill="1" applyBorder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0" fillId="0" borderId="16" xfId="1" applyFont="1" applyFill="1" applyBorder="1" applyAlignment="1">
      <alignment horizontal="center" vertical="center"/>
    </xf>
    <xf numFmtId="20" fontId="1" fillId="0" borderId="5" xfId="1" applyNumberFormat="1" applyFont="1" applyBorder="1" applyAlignment="1">
      <alignment horizontal="center" wrapText="1"/>
    </xf>
    <xf numFmtId="49" fontId="4" fillId="0" borderId="0" xfId="1" applyNumberFormat="1" applyFont="1" applyFill="1" applyBorder="1" applyAlignment="1">
      <alignment horizontal="center"/>
    </xf>
    <xf numFmtId="20" fontId="1" fillId="0" borderId="33" xfId="1" applyNumberFormat="1" applyFont="1" applyBorder="1" applyAlignment="1">
      <alignment horizontal="center" wrapText="1"/>
    </xf>
    <xf numFmtId="20" fontId="1" fillId="0" borderId="4" xfId="1" applyNumberFormat="1" applyFont="1" applyBorder="1" applyAlignment="1">
      <alignment horizontal="center" wrapText="1"/>
    </xf>
    <xf numFmtId="0" fontId="11" fillId="0" borderId="16" xfId="1" applyFill="1" applyBorder="1" applyAlignment="1">
      <alignment horizontal="center" vertical="center"/>
    </xf>
    <xf numFmtId="0" fontId="11" fillId="0" borderId="14" xfId="1" applyFill="1" applyBorder="1" applyAlignment="1">
      <alignment horizontal="center" vertical="center"/>
    </xf>
    <xf numFmtId="0" fontId="11" fillId="0" borderId="12" xfId="1" applyFill="1" applyBorder="1" applyAlignment="1">
      <alignment horizontal="center" vertical="center"/>
    </xf>
    <xf numFmtId="0" fontId="12" fillId="0" borderId="16" xfId="1" applyFont="1" applyFill="1" applyBorder="1" applyAlignment="1">
      <alignment horizontal="center" vertical="center"/>
    </xf>
    <xf numFmtId="0" fontId="1" fillId="0" borderId="22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2" fontId="1" fillId="0" borderId="0" xfId="1" applyNumberFormat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 wrapText="1"/>
    </xf>
    <xf numFmtId="0" fontId="2" fillId="0" borderId="14" xfId="1" applyFont="1" applyBorder="1" applyAlignment="1">
      <alignment horizontal="center" wrapText="1"/>
    </xf>
    <xf numFmtId="0" fontId="2" fillId="0" borderId="19" xfId="1" applyFont="1" applyBorder="1" applyAlignment="1">
      <alignment horizontal="center" wrapText="1"/>
    </xf>
    <xf numFmtId="0" fontId="11" fillId="0" borderId="0" xfId="1" applyFont="1"/>
    <xf numFmtId="0" fontId="13" fillId="0" borderId="0" xfId="1" applyFont="1" applyAlignment="1"/>
    <xf numFmtId="189" fontId="1" fillId="0" borderId="0" xfId="1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/>
    <xf numFmtId="0" fontId="7" fillId="0" borderId="22" xfId="1" applyFont="1" applyFill="1" applyBorder="1" applyAlignment="1"/>
    <xf numFmtId="0" fontId="11" fillId="4" borderId="29" xfId="1" applyFill="1" applyBorder="1" applyAlignment="1">
      <alignment horizontal="center" vertical="center" wrapText="1"/>
    </xf>
    <xf numFmtId="0" fontId="2" fillId="4" borderId="29" xfId="1" applyFont="1" applyFill="1" applyBorder="1" applyAlignment="1">
      <alignment horizontal="center" vertical="center" wrapText="1"/>
    </xf>
    <xf numFmtId="0" fontId="5" fillId="0" borderId="0" xfId="1" applyFont="1" applyFill="1" applyAlignment="1"/>
    <xf numFmtId="0" fontId="14" fillId="0" borderId="0" xfId="1" applyFont="1"/>
    <xf numFmtId="0" fontId="2" fillId="4" borderId="22" xfId="1" applyFont="1" applyFill="1" applyBorder="1" applyAlignment="1">
      <alignment horizontal="center" vertical="center" wrapText="1"/>
    </xf>
    <xf numFmtId="189" fontId="1" fillId="0" borderId="22" xfId="1" applyNumberFormat="1" applyFont="1" applyFill="1" applyBorder="1" applyAlignment="1">
      <alignment horizontal="center" vertical="center" wrapText="1"/>
    </xf>
    <xf numFmtId="0" fontId="5" fillId="0" borderId="22" xfId="1" applyFont="1" applyFill="1" applyBorder="1" applyAlignment="1">
      <alignment horizontal="center" vertical="center" wrapText="1"/>
    </xf>
    <xf numFmtId="0" fontId="11" fillId="5" borderId="29" xfId="1" applyFill="1" applyBorder="1" applyAlignment="1">
      <alignment horizontal="center" vertical="center" wrapText="1"/>
    </xf>
    <xf numFmtId="0" fontId="2" fillId="5" borderId="29" xfId="1" applyFont="1" applyFill="1" applyBorder="1" applyAlignment="1">
      <alignment horizontal="center" vertical="center" wrapText="1"/>
    </xf>
    <xf numFmtId="0" fontId="11" fillId="5" borderId="22" xfId="1" applyFill="1" applyBorder="1" applyAlignment="1">
      <alignment wrapText="1"/>
    </xf>
    <xf numFmtId="0" fontId="2" fillId="5" borderId="22" xfId="1" applyFont="1" applyFill="1" applyBorder="1" applyAlignment="1">
      <alignment horizontal="center" vertical="center" wrapText="1"/>
    </xf>
    <xf numFmtId="0" fontId="11" fillId="6" borderId="29" xfId="1" applyFill="1" applyBorder="1" applyAlignment="1">
      <alignment horizontal="center" vertical="center" wrapText="1"/>
    </xf>
    <xf numFmtId="0" fontId="2" fillId="6" borderId="29" xfId="1" applyFont="1" applyFill="1" applyBorder="1" applyAlignment="1">
      <alignment horizontal="center" vertical="center" wrapText="1"/>
    </xf>
    <xf numFmtId="0" fontId="11" fillId="6" borderId="29" xfId="1" applyFill="1" applyBorder="1" applyAlignment="1">
      <alignment wrapText="1"/>
    </xf>
    <xf numFmtId="0" fontId="14" fillId="0" borderId="22" xfId="1" applyFont="1" applyBorder="1"/>
    <xf numFmtId="189" fontId="2" fillId="0" borderId="0" xfId="1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11" fillId="7" borderId="22" xfId="1" applyFill="1" applyBorder="1" applyAlignment="1">
      <alignment horizontal="center" vertical="center" wrapText="1"/>
    </xf>
    <xf numFmtId="0" fontId="2" fillId="7" borderId="22" xfId="1" applyFont="1" applyFill="1" applyBorder="1" applyAlignment="1">
      <alignment horizontal="center" vertical="center" wrapText="1"/>
    </xf>
    <xf numFmtId="0" fontId="14" fillId="0" borderId="0" xfId="1" applyFont="1" applyFill="1"/>
    <xf numFmtId="0" fontId="14" fillId="0" borderId="22" xfId="1" applyFont="1" applyBorder="1" applyAlignment="1">
      <alignment horizontal="center" vertical="center" wrapText="1"/>
    </xf>
    <xf numFmtId="0" fontId="2" fillId="0" borderId="0" xfId="1" applyFont="1" applyBorder="1" applyAlignment="1">
      <alignment wrapText="1"/>
    </xf>
    <xf numFmtId="0" fontId="2" fillId="0" borderId="25" xfId="1" applyFont="1" applyBorder="1" applyAlignment="1">
      <alignment wrapText="1"/>
    </xf>
    <xf numFmtId="0" fontId="2" fillId="0" borderId="24" xfId="1" applyFont="1" applyBorder="1" applyAlignment="1">
      <alignment wrapText="1"/>
    </xf>
    <xf numFmtId="0" fontId="2" fillId="0" borderId="23" xfId="1" applyFont="1" applyBorder="1" applyAlignment="1">
      <alignment wrapText="1"/>
    </xf>
    <xf numFmtId="0" fontId="2" fillId="2" borderId="8" xfId="1" applyFont="1" applyFill="1" applyBorder="1" applyAlignment="1">
      <alignment wrapText="1"/>
    </xf>
    <xf numFmtId="0" fontId="2" fillId="0" borderId="7" xfId="1" quotePrefix="1" applyFont="1" applyBorder="1" applyAlignment="1">
      <alignment horizontal="center" wrapText="1"/>
    </xf>
    <xf numFmtId="0" fontId="2" fillId="0" borderId="6" xfId="1" quotePrefix="1" applyFont="1" applyBorder="1" applyAlignment="1">
      <alignment horizontal="center" wrapText="1"/>
    </xf>
    <xf numFmtId="0" fontId="2" fillId="0" borderId="27" xfId="1" quotePrefix="1" applyFont="1" applyBorder="1" applyAlignment="1">
      <alignment horizontal="center" wrapText="1"/>
    </xf>
    <xf numFmtId="0" fontId="2" fillId="0" borderId="26" xfId="1" applyFont="1" applyBorder="1" applyAlignment="1">
      <alignment wrapText="1"/>
    </xf>
    <xf numFmtId="0" fontId="13" fillId="2" borderId="1" xfId="1" applyFont="1" applyFill="1" applyBorder="1" applyAlignment="1">
      <alignment vertical="center" wrapText="1"/>
    </xf>
    <xf numFmtId="0" fontId="1" fillId="0" borderId="6" xfId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vertical="center" wrapText="1"/>
    </xf>
    <xf numFmtId="20" fontId="1" fillId="0" borderId="7" xfId="1" applyNumberFormat="1" applyFont="1" applyBorder="1" applyAlignment="1">
      <alignment horizontal="center" vertical="center" wrapText="1"/>
    </xf>
    <xf numFmtId="20" fontId="1" fillId="0" borderId="6" xfId="1" applyNumberFormat="1" applyFont="1" applyBorder="1" applyAlignment="1">
      <alignment horizontal="center" vertical="center" wrapText="1"/>
    </xf>
    <xf numFmtId="20" fontId="1" fillId="0" borderId="27" xfId="1" applyNumberFormat="1" applyFont="1" applyBorder="1" applyAlignment="1">
      <alignment horizontal="center" vertical="center" wrapText="1"/>
    </xf>
    <xf numFmtId="0" fontId="1" fillId="0" borderId="0" xfId="1" applyFont="1"/>
    <xf numFmtId="0" fontId="1" fillId="0" borderId="7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6" xfId="1" applyFont="1" applyFill="1" applyBorder="1" applyAlignment="1">
      <alignment horizontal="center"/>
    </xf>
    <xf numFmtId="0" fontId="1" fillId="0" borderId="27" xfId="1" applyFont="1" applyBorder="1" applyAlignment="1">
      <alignment horizontal="center"/>
    </xf>
    <xf numFmtId="0" fontId="2" fillId="0" borderId="26" xfId="1" applyFont="1" applyBorder="1" applyAlignment="1">
      <alignment vertical="center" wrapText="1"/>
    </xf>
    <xf numFmtId="0" fontId="1" fillId="0" borderId="0" xfId="1" applyFont="1" applyFill="1" applyBorder="1" applyAlignment="1">
      <alignment horizontal="center" wrapText="1"/>
    </xf>
    <xf numFmtId="0" fontId="1" fillId="0" borderId="14" xfId="1" applyFont="1" applyFill="1" applyBorder="1" applyAlignment="1">
      <alignment horizontal="center" wrapText="1"/>
    </xf>
    <xf numFmtId="0" fontId="1" fillId="0" borderId="5" xfId="1" applyFont="1" applyBorder="1" applyAlignment="1">
      <alignment horizontal="center" wrapText="1"/>
    </xf>
    <xf numFmtId="0" fontId="2" fillId="0" borderId="4" xfId="1" applyFont="1" applyBorder="1" applyAlignment="1">
      <alignment wrapText="1"/>
    </xf>
    <xf numFmtId="188" fontId="1" fillId="0" borderId="7" xfId="1" applyNumberFormat="1" applyFont="1" applyFill="1" applyBorder="1" applyAlignment="1">
      <alignment horizontal="center" vertical="center" wrapText="1"/>
    </xf>
    <xf numFmtId="188" fontId="1" fillId="0" borderId="6" xfId="1" applyNumberFormat="1" applyFont="1" applyFill="1" applyBorder="1" applyAlignment="1">
      <alignment horizontal="center" vertical="center" wrapText="1"/>
    </xf>
    <xf numFmtId="0" fontId="2" fillId="0" borderId="0" xfId="1" quotePrefix="1" applyFont="1" applyFill="1" applyBorder="1" applyAlignment="1">
      <alignment horizontal="center" wrapText="1"/>
    </xf>
    <xf numFmtId="0" fontId="2" fillId="0" borderId="0" xfId="1" applyFont="1" applyFill="1" applyBorder="1" applyAlignment="1">
      <alignment wrapText="1"/>
    </xf>
    <xf numFmtId="189" fontId="1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2" fontId="5" fillId="0" borderId="0" xfId="1" applyNumberFormat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11" fillId="0" borderId="0" xfId="1" applyFill="1" applyBorder="1" applyAlignment="1">
      <alignment horizontal="center" vertical="center"/>
    </xf>
    <xf numFmtId="0" fontId="11" fillId="0" borderId="0" xfId="1" applyFill="1" applyBorder="1" applyAlignment="1"/>
    <xf numFmtId="0" fontId="14" fillId="0" borderId="0" xfId="1" applyFont="1" applyBorder="1"/>
    <xf numFmtId="189" fontId="2" fillId="0" borderId="0" xfId="1" applyNumberFormat="1" applyFont="1" applyFill="1" applyBorder="1" applyAlignment="1">
      <alignment horizontal="center" vertical="center"/>
    </xf>
    <xf numFmtId="0" fontId="11" fillId="0" borderId="0" xfId="1" applyBorder="1" applyAlignment="1"/>
    <xf numFmtId="0" fontId="1" fillId="0" borderId="0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center" vertical="center"/>
    </xf>
    <xf numFmtId="0" fontId="2" fillId="7" borderId="29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 wrapText="1"/>
    </xf>
    <xf numFmtId="20" fontId="1" fillId="0" borderId="0" xfId="1" applyNumberFormat="1" applyFont="1" applyFill="1" applyBorder="1" applyAlignment="1">
      <alignment horizontal="center" wrapText="1"/>
    </xf>
    <xf numFmtId="20" fontId="15" fillId="0" borderId="0" xfId="1" applyNumberFormat="1" applyFont="1" applyFill="1" applyBorder="1" applyAlignment="1">
      <alignment horizontal="center" wrapText="1"/>
    </xf>
    <xf numFmtId="0" fontId="1" fillId="0" borderId="0" xfId="1" applyFont="1" applyFill="1" applyBorder="1" applyAlignment="1">
      <alignment horizontal="center" vertical="center" wrapText="1"/>
    </xf>
    <xf numFmtId="0" fontId="11" fillId="0" borderId="0" xfId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1" fillId="0" borderId="7" xfId="1" quotePrefix="1" applyFont="1" applyBorder="1" applyAlignment="1">
      <alignment horizontal="center" wrapText="1"/>
    </xf>
    <xf numFmtId="0" fontId="1" fillId="0" borderId="6" xfId="1" quotePrefix="1" applyFont="1" applyBorder="1" applyAlignment="1">
      <alignment horizontal="center" wrapText="1"/>
    </xf>
    <xf numFmtId="0" fontId="1" fillId="0" borderId="27" xfId="1" quotePrefix="1" applyFont="1" applyBorder="1" applyAlignment="1">
      <alignment horizontal="center" wrapText="1"/>
    </xf>
    <xf numFmtId="188" fontId="1" fillId="0" borderId="7" xfId="1" applyNumberFormat="1" applyFont="1" applyBorder="1" applyAlignment="1">
      <alignment horizontal="center"/>
    </xf>
    <xf numFmtId="188" fontId="1" fillId="0" borderId="6" xfId="1" applyNumberFormat="1" applyFont="1" applyBorder="1" applyAlignment="1">
      <alignment horizontal="center"/>
    </xf>
    <xf numFmtId="188" fontId="1" fillId="0" borderId="6" xfId="1" applyNumberFormat="1" applyFont="1" applyFill="1" applyBorder="1" applyAlignment="1">
      <alignment horizontal="center"/>
    </xf>
    <xf numFmtId="188" fontId="1" fillId="0" borderId="27" xfId="1" applyNumberFormat="1" applyFont="1" applyBorder="1" applyAlignment="1">
      <alignment horizontal="center"/>
    </xf>
    <xf numFmtId="49" fontId="1" fillId="0" borderId="7" xfId="1" applyNumberFormat="1" applyFont="1" applyBorder="1" applyAlignment="1">
      <alignment horizontal="center" wrapText="1"/>
    </xf>
    <xf numFmtId="49" fontId="1" fillId="0" borderId="6" xfId="1" applyNumberFormat="1" applyFont="1" applyBorder="1" applyAlignment="1">
      <alignment horizontal="center" wrapText="1"/>
    </xf>
    <xf numFmtId="0" fontId="1" fillId="0" borderId="5" xfId="1" quotePrefix="1" applyFont="1" applyBorder="1" applyAlignment="1">
      <alignment horizontal="center" wrapText="1"/>
    </xf>
    <xf numFmtId="0" fontId="11" fillId="8" borderId="29" xfId="1" applyFill="1" applyBorder="1" applyAlignment="1">
      <alignment wrapText="1"/>
    </xf>
    <xf numFmtId="0" fontId="11" fillId="8" borderId="29" xfId="1" applyFill="1" applyBorder="1" applyAlignment="1">
      <alignment horizontal="center" vertical="center" wrapText="1"/>
    </xf>
    <xf numFmtId="0" fontId="2" fillId="8" borderId="29" xfId="1" applyFont="1" applyFill="1" applyBorder="1" applyAlignment="1">
      <alignment horizontal="center" vertical="center" wrapText="1"/>
    </xf>
    <xf numFmtId="0" fontId="11" fillId="0" borderId="29" xfId="1" applyBorder="1" applyAlignment="1">
      <alignment wrapText="1"/>
    </xf>
    <xf numFmtId="0" fontId="11" fillId="0" borderId="0" xfId="1" applyFont="1" applyBorder="1"/>
    <xf numFmtId="0" fontId="11" fillId="5" borderId="29" xfId="1" applyFill="1" applyBorder="1" applyAlignment="1">
      <alignment wrapText="1"/>
    </xf>
    <xf numFmtId="0" fontId="11" fillId="7" borderId="29" xfId="1" applyFill="1" applyBorder="1" applyAlignment="1">
      <alignment horizontal="center" vertical="center" wrapText="1"/>
    </xf>
    <xf numFmtId="0" fontId="11" fillId="0" borderId="2" xfId="1" applyBorder="1"/>
    <xf numFmtId="0" fontId="14" fillId="0" borderId="29" xfId="1" applyFont="1" applyBorder="1" applyAlignment="1">
      <alignment horizontal="center" vertical="center" wrapText="1"/>
    </xf>
    <xf numFmtId="0" fontId="11" fillId="9" borderId="32" xfId="1" applyFill="1" applyBorder="1" applyAlignment="1">
      <alignment horizontal="center" vertical="center" wrapText="1"/>
    </xf>
    <xf numFmtId="0" fontId="11" fillId="9" borderId="31" xfId="1" applyFill="1" applyBorder="1" applyAlignment="1">
      <alignment horizontal="center" vertical="center" wrapText="1"/>
    </xf>
    <xf numFmtId="0" fontId="11" fillId="9" borderId="3" xfId="1" applyFill="1" applyBorder="1" applyAlignment="1">
      <alignment horizontal="center" vertical="center" wrapText="1"/>
    </xf>
    <xf numFmtId="0" fontId="2" fillId="9" borderId="30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2" xfId="1" applyFont="1" applyFill="1" applyBorder="1" applyAlignment="1">
      <alignment horizontal="center" wrapText="1"/>
    </xf>
    <xf numFmtId="0" fontId="2" fillId="2" borderId="18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wrapText="1"/>
    </xf>
    <xf numFmtId="0" fontId="1" fillId="0" borderId="34" xfId="1" applyFont="1" applyBorder="1" applyAlignment="1">
      <alignment horizontal="center" wrapText="1"/>
    </xf>
    <xf numFmtId="0" fontId="1" fillId="0" borderId="35" xfId="1" applyFont="1" applyBorder="1" applyAlignment="1">
      <alignment horizontal="center" wrapText="1"/>
    </xf>
    <xf numFmtId="0" fontId="1" fillId="0" borderId="36" xfId="1" applyFont="1" applyBorder="1" applyAlignment="1">
      <alignment horizontal="center" wrapText="1"/>
    </xf>
    <xf numFmtId="0" fontId="11" fillId="0" borderId="0" xfId="1" applyAlignment="1">
      <alignment horizontal="center" vertical="center" wrapText="1"/>
    </xf>
    <xf numFmtId="0" fontId="1" fillId="0" borderId="0" xfId="1" quotePrefix="1" applyFont="1" applyFill="1" applyBorder="1" applyAlignment="1">
      <alignment horizontal="center" wrapText="1"/>
    </xf>
    <xf numFmtId="20" fontId="1" fillId="0" borderId="0" xfId="1" applyNumberFormat="1" applyFont="1" applyFill="1" applyBorder="1" applyAlignment="1">
      <alignment horizontal="center" vertical="center" wrapText="1"/>
    </xf>
    <xf numFmtId="188" fontId="1" fillId="0" borderId="0" xfId="1" applyNumberFormat="1" applyFont="1" applyFill="1" applyBorder="1" applyAlignment="1">
      <alignment horizontal="center"/>
    </xf>
    <xf numFmtId="0" fontId="13" fillId="0" borderId="0" xfId="1" applyFont="1" applyFill="1" applyBorder="1" applyAlignment="1"/>
    <xf numFmtId="0" fontId="1" fillId="0" borderId="17" xfId="1" applyFont="1" applyBorder="1" applyAlignment="1">
      <alignment horizontal="center"/>
    </xf>
    <xf numFmtId="0" fontId="1" fillId="0" borderId="16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10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0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7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7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18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19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19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0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0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0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0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2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2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27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27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28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28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29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29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29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29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3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8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9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9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pH</a:t>
            </a:r>
          </a:p>
        </c:rich>
      </c:tx>
      <c:layout>
        <c:manualLayout>
          <c:xMode val="edge"/>
          <c:yMode val="edge"/>
          <c:x val="0.43916913946587538"/>
          <c:y val="2.15827338129496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3798219584569729E-2"/>
          <c:y val="0.20863309352517986"/>
          <c:w val="0.73442136498516319"/>
          <c:h val="0.564748201438848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'2013-3 Paul Praia da Vitória'!$B$11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'2013-3 Paul Praia da Vitória'!$C$7:$O$7</c:f>
              <c:numCache>
                <c:formatCode>h:mm</c:formatCode>
                <c:ptCount val="13"/>
                <c:pt idx="0">
                  <c:v>0.28888888888888892</c:v>
                </c:pt>
                <c:pt idx="1">
                  <c:v>0.3298611111111111</c:v>
                </c:pt>
                <c:pt idx="2">
                  <c:v>0.37152777777777773</c:v>
                </c:pt>
                <c:pt idx="3">
                  <c:v>0.41319444444444442</c:v>
                </c:pt>
                <c:pt idx="4">
                  <c:v>0.4548611111111111</c:v>
                </c:pt>
                <c:pt idx="5">
                  <c:v>0.49652777777777773</c:v>
                </c:pt>
                <c:pt idx="6">
                  <c:v>0.53819444444444442</c:v>
                </c:pt>
                <c:pt idx="7">
                  <c:v>0.57986111111111105</c:v>
                </c:pt>
                <c:pt idx="8">
                  <c:v>0.62152777777777779</c:v>
                </c:pt>
                <c:pt idx="9">
                  <c:v>0.66319444444444442</c:v>
                </c:pt>
                <c:pt idx="10">
                  <c:v>0.70486111111111116</c:v>
                </c:pt>
                <c:pt idx="11">
                  <c:v>0.74652777777777779</c:v>
                </c:pt>
                <c:pt idx="12">
                  <c:v>0.78819444444444453</c:v>
                </c:pt>
              </c:numCache>
            </c:numRef>
          </c:cat>
          <c:val>
            <c:numRef>
              <c:f>'2013-3 Paul Praia da Vitória'!$C$11:$O$11</c:f>
              <c:numCache>
                <c:formatCode>General</c:formatCode>
                <c:ptCount val="13"/>
                <c:pt idx="0">
                  <c:v>8.58</c:v>
                </c:pt>
                <c:pt idx="1">
                  <c:v>8.6199999999999992</c:v>
                </c:pt>
                <c:pt idx="2">
                  <c:v>8.61</c:v>
                </c:pt>
                <c:pt idx="3">
                  <c:v>8.69</c:v>
                </c:pt>
                <c:pt idx="4">
                  <c:v>8.74</c:v>
                </c:pt>
                <c:pt idx="5">
                  <c:v>8.83</c:v>
                </c:pt>
                <c:pt idx="6">
                  <c:v>8.7899999999999991</c:v>
                </c:pt>
                <c:pt idx="7">
                  <c:v>8.98</c:v>
                </c:pt>
                <c:pt idx="8">
                  <c:v>8.9700000000000006</c:v>
                </c:pt>
                <c:pt idx="9">
                  <c:v>9.01</c:v>
                </c:pt>
                <c:pt idx="10">
                  <c:v>9</c:v>
                </c:pt>
                <c:pt idx="11">
                  <c:v>9.17</c:v>
                </c:pt>
                <c:pt idx="12">
                  <c:v>8.93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0741248"/>
        <c:axId val="290747136"/>
      </c:barChart>
      <c:lineChart>
        <c:grouping val="standard"/>
        <c:varyColors val="0"/>
        <c:ser>
          <c:idx val="1"/>
          <c:order val="1"/>
          <c:tx>
            <c:strRef>
              <c:f>'2013-3 Paul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'2013-3 Paul Praia da Vitória'!$C$5:$O$5</c:f>
              <c:numCache>
                <c:formatCode>0.000000</c:formatCode>
                <c:ptCount val="13"/>
                <c:pt idx="0">
                  <c:v>1.599291</c:v>
                </c:pt>
                <c:pt idx="1">
                  <c:v>1.598803</c:v>
                </c:pt>
                <c:pt idx="2">
                  <c:v>1.5981799999999999</c:v>
                </c:pt>
                <c:pt idx="3">
                  <c:v>0.49999900000000003</c:v>
                </c:pt>
                <c:pt idx="4">
                  <c:v>0.49997000000000003</c:v>
                </c:pt>
                <c:pt idx="5">
                  <c:v>0.49990000000000001</c:v>
                </c:pt>
                <c:pt idx="6">
                  <c:v>0.49979000000000001</c:v>
                </c:pt>
                <c:pt idx="7">
                  <c:v>0.49963800000000003</c:v>
                </c:pt>
                <c:pt idx="8">
                  <c:v>0.499446</c:v>
                </c:pt>
                <c:pt idx="9">
                  <c:v>1.5999989999999999</c:v>
                </c:pt>
                <c:pt idx="10">
                  <c:v>1.5999159999999999</c:v>
                </c:pt>
                <c:pt idx="11">
                  <c:v>1.5997049999999999</c:v>
                </c:pt>
                <c:pt idx="12">
                  <c:v>1.5993649999999999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0741248"/>
        <c:axId val="290747136"/>
      </c:lineChart>
      <c:catAx>
        <c:axId val="29074124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90747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07471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9074124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305637982195844"/>
          <c:y val="0.44964028776978415"/>
          <c:w val="0.17507418397626118"/>
          <c:h val="0.1402877697841726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Condutividade (µs/cm) e Salinidade (ppm)</a:t>
            </a:r>
          </a:p>
        </c:rich>
      </c:tx>
      <c:layout>
        <c:manualLayout>
          <c:xMode val="edge"/>
          <c:yMode val="edge"/>
          <c:x val="0.23353293413173654"/>
          <c:y val="2.65151515151515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377245508982034E-2"/>
          <c:y val="0.24621303197884106"/>
          <c:w val="0.74850299401197606"/>
          <c:h val="0.515153420755729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'2013-3 Paul Praia da Vitória'!$B$15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'2013-3 Paul Praia da Vitória'!$C$7:$O$7</c:f>
              <c:numCache>
                <c:formatCode>h:mm</c:formatCode>
                <c:ptCount val="13"/>
                <c:pt idx="0">
                  <c:v>0.28888888888888892</c:v>
                </c:pt>
                <c:pt idx="1">
                  <c:v>0.3298611111111111</c:v>
                </c:pt>
                <c:pt idx="2">
                  <c:v>0.37152777777777773</c:v>
                </c:pt>
                <c:pt idx="3">
                  <c:v>0.41319444444444442</c:v>
                </c:pt>
                <c:pt idx="4">
                  <c:v>0.4548611111111111</c:v>
                </c:pt>
                <c:pt idx="5">
                  <c:v>0.49652777777777773</c:v>
                </c:pt>
                <c:pt idx="6">
                  <c:v>0.53819444444444442</c:v>
                </c:pt>
                <c:pt idx="7">
                  <c:v>0.57986111111111105</c:v>
                </c:pt>
                <c:pt idx="8">
                  <c:v>0.62152777777777779</c:v>
                </c:pt>
                <c:pt idx="9">
                  <c:v>0.66319444444444442</c:v>
                </c:pt>
                <c:pt idx="10">
                  <c:v>0.70486111111111116</c:v>
                </c:pt>
                <c:pt idx="11">
                  <c:v>0.74652777777777779</c:v>
                </c:pt>
                <c:pt idx="12">
                  <c:v>0.78819444444444453</c:v>
                </c:pt>
              </c:numCache>
            </c:numRef>
          </c:cat>
          <c:val>
            <c:numRef>
              <c:f>'2013-3 Paul Praia da Vitória'!$C$15:$O$15</c:f>
              <c:numCache>
                <c:formatCode>General</c:formatCode>
                <c:ptCount val="13"/>
                <c:pt idx="0">
                  <c:v>40.799999999999997</c:v>
                </c:pt>
                <c:pt idx="1">
                  <c:v>39.9</c:v>
                </c:pt>
                <c:pt idx="2">
                  <c:v>40.200000000000003</c:v>
                </c:pt>
                <c:pt idx="3">
                  <c:v>40.9</c:v>
                </c:pt>
                <c:pt idx="4">
                  <c:v>41.7</c:v>
                </c:pt>
                <c:pt idx="5">
                  <c:v>41.3</c:v>
                </c:pt>
                <c:pt idx="6">
                  <c:v>42</c:v>
                </c:pt>
                <c:pt idx="7">
                  <c:v>42.1</c:v>
                </c:pt>
                <c:pt idx="8">
                  <c:v>42.2</c:v>
                </c:pt>
                <c:pt idx="9">
                  <c:v>42.2</c:v>
                </c:pt>
                <c:pt idx="10">
                  <c:v>41.9</c:v>
                </c:pt>
                <c:pt idx="11">
                  <c:v>44.8</c:v>
                </c:pt>
                <c:pt idx="12">
                  <c:v>46.7</c:v>
                </c:pt>
              </c:numCache>
            </c:numRef>
          </c:val>
        </c:ser>
        <c:ser>
          <c:idx val="1"/>
          <c:order val="1"/>
          <c:tx>
            <c:strRef>
              <c:f>'2013-3 Paul Praia da Vitória'!$B$16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33CCCC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'2013-3 Paul Praia da Vitória'!$C$16:$O$16</c:f>
              <c:numCache>
                <c:formatCode>General</c:formatCode>
                <c:ptCount val="13"/>
                <c:pt idx="0">
                  <c:v>26</c:v>
                </c:pt>
                <c:pt idx="1">
                  <c:v>25.1</c:v>
                </c:pt>
                <c:pt idx="2">
                  <c:v>25.4</c:v>
                </c:pt>
                <c:pt idx="3">
                  <c:v>25.7</c:v>
                </c:pt>
                <c:pt idx="4">
                  <c:v>26.4</c:v>
                </c:pt>
                <c:pt idx="5">
                  <c:v>26.3</c:v>
                </c:pt>
                <c:pt idx="6">
                  <c:v>26.7</c:v>
                </c:pt>
                <c:pt idx="7">
                  <c:v>26.8</c:v>
                </c:pt>
                <c:pt idx="8">
                  <c:v>27</c:v>
                </c:pt>
                <c:pt idx="9">
                  <c:v>26.9</c:v>
                </c:pt>
                <c:pt idx="10">
                  <c:v>26.8</c:v>
                </c:pt>
                <c:pt idx="11">
                  <c:v>29.7</c:v>
                </c:pt>
                <c:pt idx="12">
                  <c:v>30.2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7366144"/>
        <c:axId val="307376128"/>
      </c:barChart>
      <c:lineChart>
        <c:grouping val="standard"/>
        <c:varyColors val="0"/>
        <c:ser>
          <c:idx val="2"/>
          <c:order val="2"/>
          <c:tx>
            <c:strRef>
              <c:f>'2013-3 Paul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'2013-3 Paul Praia da Vitória'!$C$5:$O$5</c:f>
              <c:numCache>
                <c:formatCode>0.000000</c:formatCode>
                <c:ptCount val="13"/>
                <c:pt idx="0">
                  <c:v>1.599291</c:v>
                </c:pt>
                <c:pt idx="1">
                  <c:v>1.598803</c:v>
                </c:pt>
                <c:pt idx="2">
                  <c:v>1.5981799999999999</c:v>
                </c:pt>
                <c:pt idx="3">
                  <c:v>0.49999900000000003</c:v>
                </c:pt>
                <c:pt idx="4">
                  <c:v>0.49997000000000003</c:v>
                </c:pt>
                <c:pt idx="5">
                  <c:v>0.49990000000000001</c:v>
                </c:pt>
                <c:pt idx="6">
                  <c:v>0.49979000000000001</c:v>
                </c:pt>
                <c:pt idx="7">
                  <c:v>0.49963800000000003</c:v>
                </c:pt>
                <c:pt idx="8">
                  <c:v>0.499446</c:v>
                </c:pt>
                <c:pt idx="9">
                  <c:v>1.5999989999999999</c:v>
                </c:pt>
                <c:pt idx="10">
                  <c:v>1.5999159999999999</c:v>
                </c:pt>
                <c:pt idx="11">
                  <c:v>1.5997049999999999</c:v>
                </c:pt>
                <c:pt idx="12">
                  <c:v>1.5993649999999999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7366144"/>
        <c:axId val="307376128"/>
      </c:lineChart>
      <c:catAx>
        <c:axId val="30736614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07376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73761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0736614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287425149700598"/>
          <c:y val="0.40530462101328241"/>
          <c:w val="0.17664670658682635"/>
          <c:h val="0.2196977650520957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TDS</a:t>
            </a:r>
          </a:p>
        </c:rich>
      </c:tx>
      <c:layout>
        <c:manualLayout>
          <c:xMode val="edge"/>
          <c:yMode val="edge"/>
          <c:x val="0.4357297729088212"/>
          <c:y val="2.41434499586634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'2015-1 Paul Pedreira Cabo Praia'!$B$18</c:f>
              <c:strCache>
                <c:ptCount val="1"/>
                <c:pt idx="0">
                  <c:v>TDS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rgbClr val="008080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'2015-1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'2015-1 Paul Pedreira Cabo Praia'!$C$18:$O$18</c:f>
              <c:numCache>
                <c:formatCode>General</c:formatCode>
                <c:ptCount val="13"/>
                <c:pt idx="5">
                  <c:v>42.1</c:v>
                </c:pt>
                <c:pt idx="6">
                  <c:v>42.5</c:v>
                </c:pt>
                <c:pt idx="7">
                  <c:v>42.6</c:v>
                </c:pt>
                <c:pt idx="8">
                  <c:v>45.4</c:v>
                </c:pt>
                <c:pt idx="9">
                  <c:v>42.9</c:v>
                </c:pt>
                <c:pt idx="10">
                  <c:v>43.4</c:v>
                </c:pt>
                <c:pt idx="11">
                  <c:v>44.2</c:v>
                </c:pt>
                <c:pt idx="12">
                  <c:v>43.8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7491328"/>
        <c:axId val="347517696"/>
      </c:barChart>
      <c:lineChart>
        <c:grouping val="standard"/>
        <c:varyColors val="0"/>
        <c:ser>
          <c:idx val="2"/>
          <c:order val="0"/>
          <c:tx>
            <c:strRef>
              <c:f>'2015-1 Paul Pedreira Cabo Praia'!$B$5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'2015-1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'2015-1 Paul Pedreira Cabo Praia'!$C$5:$O$5</c:f>
              <c:numCache>
                <c:formatCode>0.000000</c:formatCode>
                <c:ptCount val="13"/>
                <c:pt idx="0">
                  <c:v>1.898479</c:v>
                </c:pt>
                <c:pt idx="1">
                  <c:v>1.8977299999999999</c:v>
                </c:pt>
                <c:pt idx="2">
                  <c:v>0.19999900000000001</c:v>
                </c:pt>
                <c:pt idx="3">
                  <c:v>0.199986</c:v>
                </c:pt>
                <c:pt idx="4">
                  <c:v>0.19995599999999999</c:v>
                </c:pt>
                <c:pt idx="5">
                  <c:v>0.199909</c:v>
                </c:pt>
                <c:pt idx="6">
                  <c:v>0.199847</c:v>
                </c:pt>
                <c:pt idx="7">
                  <c:v>0.199768</c:v>
                </c:pt>
                <c:pt idx="8">
                  <c:v>1.799995</c:v>
                </c:pt>
                <c:pt idx="9">
                  <c:v>1.799884</c:v>
                </c:pt>
                <c:pt idx="10">
                  <c:v>1.7996270000000001</c:v>
                </c:pt>
                <c:pt idx="11">
                  <c:v>1.7992250000000001</c:v>
                </c:pt>
                <c:pt idx="12">
                  <c:v>1.7986759999999999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'2015-1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'2015-1 Paul Pedreira Cabo Praia'!$C$19:$O$19</c:f>
              <c:numCache>
                <c:formatCode>General</c:formatCode>
                <c:ptCount val="13"/>
                <c:pt idx="5">
                  <c:v>18.7</c:v>
                </c:pt>
                <c:pt idx="6">
                  <c:v>17</c:v>
                </c:pt>
                <c:pt idx="7">
                  <c:v>17.399999999999999</c:v>
                </c:pt>
                <c:pt idx="8">
                  <c:v>17.2</c:v>
                </c:pt>
                <c:pt idx="9">
                  <c:v>18.5</c:v>
                </c:pt>
                <c:pt idx="10">
                  <c:v>18.399999999999999</c:v>
                </c:pt>
                <c:pt idx="11">
                  <c:v>18.100000000000001</c:v>
                </c:pt>
                <c:pt idx="12">
                  <c:v>17.3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7491328"/>
        <c:axId val="347517696"/>
      </c:lineChart>
      <c:catAx>
        <c:axId val="34749132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47517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75176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4749132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46427348755312"/>
          <c:y val="0.39147455191954217"/>
          <c:w val="0.18111442591415206"/>
          <c:h val="0.1260288794175957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Condutividade (µs/cm)</a:t>
            </a:r>
          </a:p>
        </c:rich>
      </c:tx>
      <c:layout>
        <c:manualLayout>
          <c:xMode val="edge"/>
          <c:yMode val="edge"/>
          <c:x val="0.32119626351053943"/>
          <c:y val="2.71315626831049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'2015-1 Paul Pedreira Cabo Praia'!$B$16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'2015-1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'2015-1 Paul Pedreira Cabo Praia'!$C$16:$O$16</c:f>
              <c:numCache>
                <c:formatCode>General</c:formatCode>
                <c:ptCount val="13"/>
                <c:pt idx="5">
                  <c:v>42.5</c:v>
                </c:pt>
                <c:pt idx="6">
                  <c:v>42.5</c:v>
                </c:pt>
                <c:pt idx="7">
                  <c:v>42.6</c:v>
                </c:pt>
                <c:pt idx="8">
                  <c:v>45.5</c:v>
                </c:pt>
                <c:pt idx="9">
                  <c:v>42.8</c:v>
                </c:pt>
                <c:pt idx="10">
                  <c:v>43.4</c:v>
                </c:pt>
                <c:pt idx="11">
                  <c:v>44.1</c:v>
                </c:pt>
                <c:pt idx="12">
                  <c:v>43.8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8840704"/>
        <c:axId val="349127040"/>
      </c:barChart>
      <c:lineChart>
        <c:grouping val="standard"/>
        <c:varyColors val="0"/>
        <c:ser>
          <c:idx val="2"/>
          <c:order val="1"/>
          <c:tx>
            <c:strRef>
              <c:f>'2015-1 Paul Pedreira Cabo Praia'!$B$5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'2015-1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'2015-1 Paul Pedreira Cabo Praia'!$C$5:$O$5</c:f>
              <c:numCache>
                <c:formatCode>0.000000</c:formatCode>
                <c:ptCount val="13"/>
                <c:pt idx="0">
                  <c:v>1.898479</c:v>
                </c:pt>
                <c:pt idx="1">
                  <c:v>1.8977299999999999</c:v>
                </c:pt>
                <c:pt idx="2">
                  <c:v>0.19999900000000001</c:v>
                </c:pt>
                <c:pt idx="3">
                  <c:v>0.199986</c:v>
                </c:pt>
                <c:pt idx="4">
                  <c:v>0.19995599999999999</c:v>
                </c:pt>
                <c:pt idx="5">
                  <c:v>0.199909</c:v>
                </c:pt>
                <c:pt idx="6">
                  <c:v>0.199847</c:v>
                </c:pt>
                <c:pt idx="7">
                  <c:v>0.199768</c:v>
                </c:pt>
                <c:pt idx="8">
                  <c:v>1.799995</c:v>
                </c:pt>
                <c:pt idx="9">
                  <c:v>1.799884</c:v>
                </c:pt>
                <c:pt idx="10">
                  <c:v>1.7996270000000001</c:v>
                </c:pt>
                <c:pt idx="11">
                  <c:v>1.7992250000000001</c:v>
                </c:pt>
                <c:pt idx="12">
                  <c:v>1.7986759999999999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'2015-1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'2015-1 Paul Pedreira Cabo Praia'!$C$17:$O$17</c:f>
              <c:numCache>
                <c:formatCode>General</c:formatCode>
                <c:ptCount val="13"/>
                <c:pt idx="5">
                  <c:v>18.7</c:v>
                </c:pt>
                <c:pt idx="6">
                  <c:v>16.8</c:v>
                </c:pt>
                <c:pt idx="7">
                  <c:v>17.3</c:v>
                </c:pt>
                <c:pt idx="8">
                  <c:v>17</c:v>
                </c:pt>
                <c:pt idx="9">
                  <c:v>18.5</c:v>
                </c:pt>
                <c:pt idx="10">
                  <c:v>18.399999999999999</c:v>
                </c:pt>
                <c:pt idx="11">
                  <c:v>18</c:v>
                </c:pt>
                <c:pt idx="12">
                  <c:v>17.399999999999999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8840704"/>
        <c:axId val="349127040"/>
      </c:lineChart>
      <c:catAx>
        <c:axId val="34884070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49127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91270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4884070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46427348755312"/>
          <c:y val="0.39147423085875732"/>
          <c:w val="0.18111442591415206"/>
          <c:h val="0.1271702505076773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pH</a:t>
            </a:r>
          </a:p>
        </c:rich>
      </c:tx>
      <c:layout>
        <c:manualLayout>
          <c:xMode val="edge"/>
          <c:yMode val="edge"/>
          <c:x val="0.43909773331210733"/>
          <c:y val="2.14288282457843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631578947368418E-2"/>
          <c:y val="0.20714321837196284"/>
          <c:w val="0.74285714285714288"/>
          <c:h val="0.564286698323622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'2015-1 Paul Pedreira Cabo Praia'!$B$11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'2015-1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'2015-1 Paul Pedreira Cabo Praia'!$C$11:$O$11</c:f>
              <c:numCache>
                <c:formatCode>General</c:formatCode>
                <c:ptCount val="13"/>
                <c:pt idx="5">
                  <c:v>7.66</c:v>
                </c:pt>
                <c:pt idx="6">
                  <c:v>7.65</c:v>
                </c:pt>
                <c:pt idx="7">
                  <c:v>7.6</c:v>
                </c:pt>
                <c:pt idx="8">
                  <c:v>7.67</c:v>
                </c:pt>
                <c:pt idx="9">
                  <c:v>7.79</c:v>
                </c:pt>
                <c:pt idx="10">
                  <c:v>7.92</c:v>
                </c:pt>
                <c:pt idx="11">
                  <c:v>8.14</c:v>
                </c:pt>
                <c:pt idx="12">
                  <c:v>8.11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4383104"/>
        <c:axId val="284384640"/>
      </c:barChart>
      <c:lineChart>
        <c:grouping val="standard"/>
        <c:varyColors val="0"/>
        <c:ser>
          <c:idx val="1"/>
          <c:order val="1"/>
          <c:tx>
            <c:strRef>
              <c:f>'2015-1 Paul Pedreira Cabo Praia'!$B$5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'2015-1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'2015-1 Paul Pedreira Cabo Praia'!$C$5:$O$5</c:f>
              <c:numCache>
                <c:formatCode>0.000000</c:formatCode>
                <c:ptCount val="13"/>
                <c:pt idx="0">
                  <c:v>1.898479</c:v>
                </c:pt>
                <c:pt idx="1">
                  <c:v>1.8977299999999999</c:v>
                </c:pt>
                <c:pt idx="2">
                  <c:v>0.19999900000000001</c:v>
                </c:pt>
                <c:pt idx="3">
                  <c:v>0.199986</c:v>
                </c:pt>
                <c:pt idx="4">
                  <c:v>0.19995599999999999</c:v>
                </c:pt>
                <c:pt idx="5">
                  <c:v>0.199909</c:v>
                </c:pt>
                <c:pt idx="6">
                  <c:v>0.199847</c:v>
                </c:pt>
                <c:pt idx="7">
                  <c:v>0.199768</c:v>
                </c:pt>
                <c:pt idx="8">
                  <c:v>1.799995</c:v>
                </c:pt>
                <c:pt idx="9">
                  <c:v>1.799884</c:v>
                </c:pt>
                <c:pt idx="10">
                  <c:v>1.7996270000000001</c:v>
                </c:pt>
                <c:pt idx="11">
                  <c:v>1.7992250000000001</c:v>
                </c:pt>
                <c:pt idx="12">
                  <c:v>1.7986759999999999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'2015-1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'2015-1 Paul Pedreira Cabo Praia'!$C$12:$O$12</c:f>
              <c:numCache>
                <c:formatCode>General</c:formatCode>
                <c:ptCount val="13"/>
                <c:pt idx="5">
                  <c:v>19</c:v>
                </c:pt>
                <c:pt idx="6">
                  <c:v>17.5</c:v>
                </c:pt>
                <c:pt idx="7">
                  <c:v>17.399999999999999</c:v>
                </c:pt>
                <c:pt idx="8">
                  <c:v>17.3</c:v>
                </c:pt>
                <c:pt idx="9">
                  <c:v>18.7</c:v>
                </c:pt>
                <c:pt idx="10">
                  <c:v>18.600000000000001</c:v>
                </c:pt>
                <c:pt idx="11">
                  <c:v>18.3</c:v>
                </c:pt>
                <c:pt idx="12">
                  <c:v>17.7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4383104"/>
        <c:axId val="284384640"/>
      </c:lineChart>
      <c:catAx>
        <c:axId val="28438310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843846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43846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8438310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052628141544514"/>
          <c:y val="0.44642936756193147"/>
          <c:w val="0.18150614532436948"/>
          <c:h val="0.1620734908136483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ORP (mV)</a:t>
            </a:r>
          </a:p>
        </c:rich>
      </c:tx>
      <c:layout>
        <c:manualLayout>
          <c:xMode val="edge"/>
          <c:yMode val="edge"/>
          <c:x val="0.38796999679522287"/>
          <c:y val="3.70371560697769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87969924812026E-2"/>
          <c:y val="0.22895698178721388"/>
          <c:w val="0.72030075187969922"/>
          <c:h val="0.683503930923594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'2015-1 Paul Pedreira Cabo Praia'!$B$13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'2015-1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'2015-1 Paul Pedreira Cabo Praia'!$C$13:$O$13</c:f>
              <c:numCache>
                <c:formatCode>General</c:formatCode>
                <c:ptCount val="13"/>
                <c:pt idx="5">
                  <c:v>-67.8</c:v>
                </c:pt>
                <c:pt idx="6">
                  <c:v>-66.5</c:v>
                </c:pt>
                <c:pt idx="7">
                  <c:v>-64.099999999999994</c:v>
                </c:pt>
                <c:pt idx="8">
                  <c:v>-67.5</c:v>
                </c:pt>
                <c:pt idx="9">
                  <c:v>-75.3</c:v>
                </c:pt>
                <c:pt idx="10">
                  <c:v>-83.1</c:v>
                </c:pt>
                <c:pt idx="11">
                  <c:v>-95.7</c:v>
                </c:pt>
                <c:pt idx="12">
                  <c:v>-96.8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5083904"/>
        <c:axId val="285118464"/>
      </c:barChart>
      <c:lineChart>
        <c:grouping val="standard"/>
        <c:varyColors val="0"/>
        <c:ser>
          <c:idx val="0"/>
          <c:order val="0"/>
          <c:tx>
            <c:strRef>
              <c:f>'2015-1 Paul Pedreira Cabo Praia'!$B$5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'2015-1 Paul Pedreira Cabo Praia'!$C$5:$O$5</c:f>
              <c:numCache>
                <c:formatCode>0.000000</c:formatCode>
                <c:ptCount val="13"/>
                <c:pt idx="0">
                  <c:v>1.898479</c:v>
                </c:pt>
                <c:pt idx="1">
                  <c:v>1.8977299999999999</c:v>
                </c:pt>
                <c:pt idx="2">
                  <c:v>0.19999900000000001</c:v>
                </c:pt>
                <c:pt idx="3">
                  <c:v>0.199986</c:v>
                </c:pt>
                <c:pt idx="4">
                  <c:v>0.19995599999999999</c:v>
                </c:pt>
                <c:pt idx="5">
                  <c:v>0.199909</c:v>
                </c:pt>
                <c:pt idx="6">
                  <c:v>0.199847</c:v>
                </c:pt>
                <c:pt idx="7">
                  <c:v>0.199768</c:v>
                </c:pt>
                <c:pt idx="8">
                  <c:v>1.799995</c:v>
                </c:pt>
                <c:pt idx="9">
                  <c:v>1.799884</c:v>
                </c:pt>
                <c:pt idx="10">
                  <c:v>1.7996270000000001</c:v>
                </c:pt>
                <c:pt idx="11">
                  <c:v>1.7992250000000001</c:v>
                </c:pt>
                <c:pt idx="12">
                  <c:v>1.7986759999999999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'2015-1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'2015-1 Paul Pedreira Cabo Praia'!$C$14:$O$14</c:f>
              <c:numCache>
                <c:formatCode>General</c:formatCode>
                <c:ptCount val="13"/>
                <c:pt idx="5">
                  <c:v>19</c:v>
                </c:pt>
                <c:pt idx="6">
                  <c:v>17.5</c:v>
                </c:pt>
                <c:pt idx="7">
                  <c:v>17.3</c:v>
                </c:pt>
                <c:pt idx="8">
                  <c:v>17.399999999999999</c:v>
                </c:pt>
                <c:pt idx="9">
                  <c:v>18.7</c:v>
                </c:pt>
                <c:pt idx="10">
                  <c:v>18.600000000000001</c:v>
                </c:pt>
                <c:pt idx="11">
                  <c:v>18.3</c:v>
                </c:pt>
                <c:pt idx="12">
                  <c:v>17.600000000000001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5083904"/>
        <c:axId val="285118464"/>
      </c:lineChart>
      <c:catAx>
        <c:axId val="28508390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85118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5118464"/>
        <c:scaling>
          <c:orientation val="minMax"/>
          <c:max val="30"/>
          <c:min val="-15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8508390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203000320477714"/>
          <c:y val="0.50505258271287523"/>
          <c:w val="0.18059998296194424"/>
          <c:h val="0.1807527630474762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pH</a:t>
            </a:r>
          </a:p>
        </c:rich>
      </c:tx>
      <c:layout>
        <c:manualLayout>
          <c:xMode val="edge"/>
          <c:yMode val="edge"/>
          <c:x val="0.43909781055849034"/>
          <c:y val="2.14286235053951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631578947368418E-2"/>
          <c:y val="0.20714321837196284"/>
          <c:w val="0.74285714285714288"/>
          <c:h val="0.564286698323622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'2015-1 Paul Pedreira Cabo Praia'!$B$32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'2015-1 Paul Pedreira Cabo Praia'!$C$28:$O$28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'2015-1 Paul Pedreira Cabo Praia'!$C$32:$O$32</c:f>
              <c:numCache>
                <c:formatCode>General</c:formatCode>
                <c:ptCount val="13"/>
                <c:pt idx="6">
                  <c:v>7.48</c:v>
                </c:pt>
                <c:pt idx="7">
                  <c:v>7.53</c:v>
                </c:pt>
                <c:pt idx="8">
                  <c:v>7.75</c:v>
                </c:pt>
                <c:pt idx="9">
                  <c:v>7.76</c:v>
                </c:pt>
                <c:pt idx="10">
                  <c:v>7.82</c:v>
                </c:pt>
                <c:pt idx="11">
                  <c:v>7.95</c:v>
                </c:pt>
                <c:pt idx="12">
                  <c:v>7.96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5145728"/>
        <c:axId val="285487488"/>
      </c:barChart>
      <c:lineChart>
        <c:grouping val="standard"/>
        <c:varyColors val="0"/>
        <c:ser>
          <c:idx val="1"/>
          <c:order val="1"/>
          <c:tx>
            <c:strRef>
              <c:f>'2015-1 Paul Pedreira Cabo Praia'!$B$26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'2015-1 Paul Pedreira Cabo Praia'!$C$28:$O$28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'2015-1 Paul Pedreira Cabo Praia'!$C$26:$O$26</c:f>
              <c:numCache>
                <c:formatCode>0.000000</c:formatCode>
                <c:ptCount val="13"/>
                <c:pt idx="0">
                  <c:v>1.8980859999999999</c:v>
                </c:pt>
                <c:pt idx="1">
                  <c:v>1.897254</c:v>
                </c:pt>
                <c:pt idx="2">
                  <c:v>0.19999800000000001</c:v>
                </c:pt>
                <c:pt idx="3">
                  <c:v>0.19998199999999999</c:v>
                </c:pt>
                <c:pt idx="4">
                  <c:v>0.19994999999999999</c:v>
                </c:pt>
                <c:pt idx="5">
                  <c:v>0.199901</c:v>
                </c:pt>
                <c:pt idx="6">
                  <c:v>0.19983600000000001</c:v>
                </c:pt>
                <c:pt idx="7">
                  <c:v>0.19975499999999999</c:v>
                </c:pt>
                <c:pt idx="8">
                  <c:v>1.7999879999999999</c:v>
                </c:pt>
                <c:pt idx="9">
                  <c:v>1.799855</c:v>
                </c:pt>
                <c:pt idx="10">
                  <c:v>1.7995760000000001</c:v>
                </c:pt>
                <c:pt idx="11">
                  <c:v>1.7991520000000001</c:v>
                </c:pt>
                <c:pt idx="12">
                  <c:v>1.798581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'2015-1 Paul Pedreira Cabo Praia'!$C$28:$O$28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'2015-1 Paul Pedreira Cabo Praia'!$C$33:$O$33</c:f>
              <c:numCache>
                <c:formatCode>General</c:formatCode>
                <c:ptCount val="13"/>
                <c:pt idx="6">
                  <c:v>18.399999999999999</c:v>
                </c:pt>
                <c:pt idx="7">
                  <c:v>19.399999999999999</c:v>
                </c:pt>
                <c:pt idx="8">
                  <c:v>20.100000000000001</c:v>
                </c:pt>
                <c:pt idx="9">
                  <c:v>19.3</c:v>
                </c:pt>
                <c:pt idx="10">
                  <c:v>19.2</c:v>
                </c:pt>
                <c:pt idx="11">
                  <c:v>18.899999999999999</c:v>
                </c:pt>
                <c:pt idx="12">
                  <c:v>18.399999999999999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5145728"/>
        <c:axId val="285487488"/>
      </c:lineChart>
      <c:catAx>
        <c:axId val="28514572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854874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548748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8514572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052626333100763"/>
          <c:y val="0.44642935258092742"/>
          <c:w val="0.99203245955015107"/>
          <c:h val="0.6085028433945757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ORP (mV)</a:t>
            </a:r>
          </a:p>
        </c:rich>
      </c:tx>
      <c:layout>
        <c:manualLayout>
          <c:xMode val="edge"/>
          <c:yMode val="edge"/>
          <c:x val="0.38796979761416078"/>
          <c:y val="3.70371638327817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87969924812026E-2"/>
          <c:y val="0.22895698178721388"/>
          <c:w val="0.72030075187969922"/>
          <c:h val="0.683503930923594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'2015-1 Paul Pedreira Cabo Praia'!$B$34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'2015-1 Paul Pedreira Cabo Praia'!$C$28:$O$28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'2015-1 Paul Pedreira Cabo Praia'!$C$34:$O$34</c:f>
              <c:numCache>
                <c:formatCode>General</c:formatCode>
                <c:ptCount val="13"/>
                <c:pt idx="6">
                  <c:v>-56.4</c:v>
                </c:pt>
                <c:pt idx="7">
                  <c:v>-60.5</c:v>
                </c:pt>
                <c:pt idx="8">
                  <c:v>-73.900000000000006</c:v>
                </c:pt>
                <c:pt idx="9">
                  <c:v>-73.400000000000006</c:v>
                </c:pt>
                <c:pt idx="10">
                  <c:v>-77.3</c:v>
                </c:pt>
                <c:pt idx="11">
                  <c:v>-86.5</c:v>
                </c:pt>
                <c:pt idx="12">
                  <c:v>-85.7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5719936"/>
        <c:axId val="285799552"/>
      </c:barChart>
      <c:lineChart>
        <c:grouping val="standard"/>
        <c:varyColors val="0"/>
        <c:ser>
          <c:idx val="0"/>
          <c:order val="0"/>
          <c:tx>
            <c:strRef>
              <c:f>'2015-1 Paul Pedreira Cabo Praia'!$B$26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'2015-1 Paul Pedreira Cabo Praia'!$C$26:$O$26</c:f>
              <c:numCache>
                <c:formatCode>0.000000</c:formatCode>
                <c:ptCount val="13"/>
                <c:pt idx="0">
                  <c:v>1.8980859999999999</c:v>
                </c:pt>
                <c:pt idx="1">
                  <c:v>1.897254</c:v>
                </c:pt>
                <c:pt idx="2">
                  <c:v>0.19999800000000001</c:v>
                </c:pt>
                <c:pt idx="3">
                  <c:v>0.19998199999999999</c:v>
                </c:pt>
                <c:pt idx="4">
                  <c:v>0.19994999999999999</c:v>
                </c:pt>
                <c:pt idx="5">
                  <c:v>0.199901</c:v>
                </c:pt>
                <c:pt idx="6">
                  <c:v>0.19983600000000001</c:v>
                </c:pt>
                <c:pt idx="7">
                  <c:v>0.19975499999999999</c:v>
                </c:pt>
                <c:pt idx="8">
                  <c:v>1.7999879999999999</c:v>
                </c:pt>
                <c:pt idx="9">
                  <c:v>1.799855</c:v>
                </c:pt>
                <c:pt idx="10">
                  <c:v>1.7995760000000001</c:v>
                </c:pt>
                <c:pt idx="11">
                  <c:v>1.7991520000000001</c:v>
                </c:pt>
                <c:pt idx="12">
                  <c:v>1.798581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'2015-1 Paul Pedreira Cabo Praia'!$C$28:$O$28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'2015-1 Paul Pedreira Cabo Praia'!$C$35:$O$35</c:f>
              <c:numCache>
                <c:formatCode>General</c:formatCode>
                <c:ptCount val="13"/>
                <c:pt idx="6">
                  <c:v>18.3</c:v>
                </c:pt>
                <c:pt idx="7">
                  <c:v>19.399999999999999</c:v>
                </c:pt>
                <c:pt idx="8">
                  <c:v>20.100000000000001</c:v>
                </c:pt>
                <c:pt idx="9">
                  <c:v>19.3</c:v>
                </c:pt>
                <c:pt idx="10">
                  <c:v>19.2</c:v>
                </c:pt>
                <c:pt idx="11">
                  <c:v>19</c:v>
                </c:pt>
                <c:pt idx="12">
                  <c:v>18.600000000000001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5719936"/>
        <c:axId val="285799552"/>
      </c:lineChart>
      <c:catAx>
        <c:axId val="28571993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857995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5799552"/>
        <c:scaling>
          <c:orientation val="minMax"/>
          <c:max val="25"/>
          <c:min val="-15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8571993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203020238583923"/>
          <c:y val="0.50505268363193734"/>
          <c:w val="0.99263018662951497"/>
          <c:h val="0.6858054699684278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</a:t>
            </a:r>
          </a:p>
        </c:rich>
      </c:tx>
      <c:layout>
        <c:manualLayout>
          <c:xMode val="edge"/>
          <c:yMode val="edge"/>
          <c:x val="0.32119636583888556"/>
          <c:y val="2.71318392893196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'2015-1 Paul Pedreira Cabo Praia'!$B$37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'2015-1 Paul Pedreira Cabo Praia'!$C$28:$O$28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'2015-1 Paul Pedreira Cabo Praia'!$C$37:$O$37</c:f>
              <c:numCache>
                <c:formatCode>General</c:formatCode>
                <c:ptCount val="13"/>
                <c:pt idx="6">
                  <c:v>36.1</c:v>
                </c:pt>
                <c:pt idx="7">
                  <c:v>39</c:v>
                </c:pt>
                <c:pt idx="8">
                  <c:v>39.6</c:v>
                </c:pt>
                <c:pt idx="9">
                  <c:v>40.9</c:v>
                </c:pt>
                <c:pt idx="10">
                  <c:v>40.6</c:v>
                </c:pt>
                <c:pt idx="11">
                  <c:v>41.1</c:v>
                </c:pt>
                <c:pt idx="12">
                  <c:v>40.9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6231936"/>
        <c:axId val="286323840"/>
      </c:barChart>
      <c:lineChart>
        <c:grouping val="standard"/>
        <c:varyColors val="0"/>
        <c:ser>
          <c:idx val="2"/>
          <c:order val="1"/>
          <c:tx>
            <c:strRef>
              <c:f>'2015-1 Paul Pedreira Cabo Praia'!$B$26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'2015-1 Paul Pedreira Cabo Praia'!$C$28:$O$28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'2015-1 Paul Pedreira Cabo Praia'!$C$26:$O$26</c:f>
              <c:numCache>
                <c:formatCode>0.000000</c:formatCode>
                <c:ptCount val="13"/>
                <c:pt idx="0">
                  <c:v>1.8980859999999999</c:v>
                </c:pt>
                <c:pt idx="1">
                  <c:v>1.897254</c:v>
                </c:pt>
                <c:pt idx="2">
                  <c:v>0.19999800000000001</c:v>
                </c:pt>
                <c:pt idx="3">
                  <c:v>0.19998199999999999</c:v>
                </c:pt>
                <c:pt idx="4">
                  <c:v>0.19994999999999999</c:v>
                </c:pt>
                <c:pt idx="5">
                  <c:v>0.199901</c:v>
                </c:pt>
                <c:pt idx="6">
                  <c:v>0.19983600000000001</c:v>
                </c:pt>
                <c:pt idx="7">
                  <c:v>0.19975499999999999</c:v>
                </c:pt>
                <c:pt idx="8">
                  <c:v>1.7999879999999999</c:v>
                </c:pt>
                <c:pt idx="9">
                  <c:v>1.799855</c:v>
                </c:pt>
                <c:pt idx="10">
                  <c:v>1.7995760000000001</c:v>
                </c:pt>
                <c:pt idx="11">
                  <c:v>1.7991520000000001</c:v>
                </c:pt>
                <c:pt idx="12">
                  <c:v>1.798581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'2015-1 Paul Pedreira Cabo Praia'!$C$28:$O$28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'2015-1 Paul Pedreira Cabo Praia'!$C$38:$O$38</c:f>
              <c:numCache>
                <c:formatCode>General</c:formatCode>
                <c:ptCount val="13"/>
                <c:pt idx="6">
                  <c:v>18.2</c:v>
                </c:pt>
                <c:pt idx="7">
                  <c:v>19.5</c:v>
                </c:pt>
                <c:pt idx="8">
                  <c:v>20.100000000000001</c:v>
                </c:pt>
                <c:pt idx="9">
                  <c:v>19.100000000000001</c:v>
                </c:pt>
                <c:pt idx="10">
                  <c:v>19.100000000000001</c:v>
                </c:pt>
                <c:pt idx="11">
                  <c:v>18.8</c:v>
                </c:pt>
                <c:pt idx="12">
                  <c:v>18.2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231936"/>
        <c:axId val="286323840"/>
      </c:lineChart>
      <c:catAx>
        <c:axId val="28623193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86323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63238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8623193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4389259031"/>
          <c:y val="0.39147441954371093"/>
          <c:w val="0.99257871996769631"/>
          <c:h val="0.5186445386634364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Salinidade (ppm)</a:t>
            </a:r>
          </a:p>
        </c:rich>
      </c:tx>
      <c:layout>
        <c:manualLayout>
          <c:xMode val="edge"/>
          <c:yMode val="edge"/>
          <c:x val="0.37343958701994828"/>
          <c:y val="2.71317401114334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'2015-1 Paul Pedreira Cabo Praia'!$B$41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'2015-1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'2015-1 Paul Pedreira Cabo Praia'!$C$41:$O$41</c:f>
              <c:numCache>
                <c:formatCode>General</c:formatCode>
                <c:ptCount val="13"/>
                <c:pt idx="6">
                  <c:v>22.6</c:v>
                </c:pt>
                <c:pt idx="7">
                  <c:v>24.7</c:v>
                </c:pt>
                <c:pt idx="8">
                  <c:v>25.1</c:v>
                </c:pt>
                <c:pt idx="9">
                  <c:v>26</c:v>
                </c:pt>
                <c:pt idx="10">
                  <c:v>26</c:v>
                </c:pt>
                <c:pt idx="11">
                  <c:v>26</c:v>
                </c:pt>
                <c:pt idx="12">
                  <c:v>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6344320"/>
        <c:axId val="286345856"/>
      </c:barChart>
      <c:lineChart>
        <c:grouping val="standard"/>
        <c:varyColors val="0"/>
        <c:ser>
          <c:idx val="2"/>
          <c:order val="1"/>
          <c:tx>
            <c:strRef>
              <c:f>'2015-1 Paul Pedreira Cabo Praia'!$B$26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'2015-1 Paul Pedreira Cabo Praia'!$C$28:$O$28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'2015-1 Paul Pedreira Cabo Praia'!$C$26:$O$26</c:f>
              <c:numCache>
                <c:formatCode>0.000000</c:formatCode>
                <c:ptCount val="13"/>
                <c:pt idx="0">
                  <c:v>1.8980859999999999</c:v>
                </c:pt>
                <c:pt idx="1">
                  <c:v>1.897254</c:v>
                </c:pt>
                <c:pt idx="2">
                  <c:v>0.19999800000000001</c:v>
                </c:pt>
                <c:pt idx="3">
                  <c:v>0.19998199999999999</c:v>
                </c:pt>
                <c:pt idx="4">
                  <c:v>0.19994999999999999</c:v>
                </c:pt>
                <c:pt idx="5">
                  <c:v>0.199901</c:v>
                </c:pt>
                <c:pt idx="6">
                  <c:v>0.19983600000000001</c:v>
                </c:pt>
                <c:pt idx="7">
                  <c:v>0.19975499999999999</c:v>
                </c:pt>
                <c:pt idx="8">
                  <c:v>1.7999879999999999</c:v>
                </c:pt>
                <c:pt idx="9">
                  <c:v>1.799855</c:v>
                </c:pt>
                <c:pt idx="10">
                  <c:v>1.7995760000000001</c:v>
                </c:pt>
                <c:pt idx="11">
                  <c:v>1.7991520000000001</c:v>
                </c:pt>
                <c:pt idx="12">
                  <c:v>1.798581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'2015-1 Paul Pedreira Cabo Praia'!$C$28:$O$28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'2015-1 Paul Pedreira Cabo Praia'!$C$42:$O$42</c:f>
              <c:numCache>
                <c:formatCode>General</c:formatCode>
                <c:ptCount val="13"/>
                <c:pt idx="6">
                  <c:v>18.399999999999999</c:v>
                </c:pt>
                <c:pt idx="7">
                  <c:v>19.2</c:v>
                </c:pt>
                <c:pt idx="8">
                  <c:v>20</c:v>
                </c:pt>
                <c:pt idx="9">
                  <c:v>19.100000000000001</c:v>
                </c:pt>
                <c:pt idx="10">
                  <c:v>19</c:v>
                </c:pt>
                <c:pt idx="11">
                  <c:v>18.7</c:v>
                </c:pt>
                <c:pt idx="12">
                  <c:v>18.2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344320"/>
        <c:axId val="286345856"/>
      </c:lineChart>
      <c:catAx>
        <c:axId val="28634432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86345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6345856"/>
        <c:scaling>
          <c:orientation val="minMax"/>
          <c:max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8634432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31356713888"/>
          <c:y val="0.39147457445012357"/>
          <c:w val="0.99257871046662149"/>
          <c:h val="0.5175030314193181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TDS</a:t>
            </a:r>
          </a:p>
        </c:rich>
      </c:tx>
      <c:layout>
        <c:manualLayout>
          <c:xMode val="edge"/>
          <c:yMode val="edge"/>
          <c:x val="0.43373057437587742"/>
          <c:y val="2.71316548394413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'2015-1 Paul Pedreira Cabo Praia'!$B$39</c:f>
              <c:strCache>
                <c:ptCount val="1"/>
                <c:pt idx="0">
                  <c:v>TDS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'2015-1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'2015-1 Paul Pedreira Cabo Praia'!$C$39:$O$39</c:f>
              <c:numCache>
                <c:formatCode>General</c:formatCode>
                <c:ptCount val="13"/>
                <c:pt idx="6">
                  <c:v>36.1</c:v>
                </c:pt>
                <c:pt idx="7">
                  <c:v>39.1</c:v>
                </c:pt>
                <c:pt idx="8">
                  <c:v>39.6</c:v>
                </c:pt>
                <c:pt idx="9">
                  <c:v>40.9</c:v>
                </c:pt>
                <c:pt idx="10">
                  <c:v>40.9</c:v>
                </c:pt>
                <c:pt idx="11">
                  <c:v>41.1</c:v>
                </c:pt>
                <c:pt idx="12">
                  <c:v>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0276352"/>
        <c:axId val="304161152"/>
      </c:barChart>
      <c:lineChart>
        <c:grouping val="standard"/>
        <c:varyColors val="0"/>
        <c:ser>
          <c:idx val="2"/>
          <c:order val="1"/>
          <c:tx>
            <c:strRef>
              <c:f>'2015-1 Paul Pedreira Cabo Praia'!$B$26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'2015-1 Paul Pedreira Cabo Praia'!$C$28:$O$28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'2015-1 Paul Pedreira Cabo Praia'!$C$26:$O$26</c:f>
              <c:numCache>
                <c:formatCode>0.000000</c:formatCode>
                <c:ptCount val="13"/>
                <c:pt idx="0">
                  <c:v>1.8980859999999999</c:v>
                </c:pt>
                <c:pt idx="1">
                  <c:v>1.897254</c:v>
                </c:pt>
                <c:pt idx="2">
                  <c:v>0.19999800000000001</c:v>
                </c:pt>
                <c:pt idx="3">
                  <c:v>0.19998199999999999</c:v>
                </c:pt>
                <c:pt idx="4">
                  <c:v>0.19994999999999999</c:v>
                </c:pt>
                <c:pt idx="5">
                  <c:v>0.199901</c:v>
                </c:pt>
                <c:pt idx="6">
                  <c:v>0.19983600000000001</c:v>
                </c:pt>
                <c:pt idx="7">
                  <c:v>0.19975499999999999</c:v>
                </c:pt>
                <c:pt idx="8">
                  <c:v>1.7999879999999999</c:v>
                </c:pt>
                <c:pt idx="9">
                  <c:v>1.799855</c:v>
                </c:pt>
                <c:pt idx="10">
                  <c:v>1.7995760000000001</c:v>
                </c:pt>
                <c:pt idx="11">
                  <c:v>1.7991520000000001</c:v>
                </c:pt>
                <c:pt idx="12">
                  <c:v>1.798581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'2015-1 Paul Pedreira Cabo Praia'!$C$28:$O$28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'2015-1 Paul Pedreira Cabo Praia'!$C$40:$O$40</c:f>
              <c:numCache>
                <c:formatCode>General</c:formatCode>
                <c:ptCount val="13"/>
                <c:pt idx="6">
                  <c:v>18.3</c:v>
                </c:pt>
                <c:pt idx="7">
                  <c:v>19.399999999999999</c:v>
                </c:pt>
                <c:pt idx="8">
                  <c:v>20</c:v>
                </c:pt>
                <c:pt idx="9">
                  <c:v>19.100000000000001</c:v>
                </c:pt>
                <c:pt idx="10">
                  <c:v>19</c:v>
                </c:pt>
                <c:pt idx="11">
                  <c:v>18.7</c:v>
                </c:pt>
                <c:pt idx="12">
                  <c:v>18.3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0276352"/>
        <c:axId val="304161152"/>
      </c:lineChart>
      <c:catAx>
        <c:axId val="30027635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04161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4161152"/>
        <c:scaling>
          <c:orientation val="minMax"/>
          <c:max val="5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00276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413884311"/>
          <c:y val="0.39147435274294418"/>
          <c:w val="0.99257864859915768"/>
          <c:h val="0.5175029973105214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Salinidade (ppm)</a:t>
            </a:r>
          </a:p>
        </c:rich>
      </c:tx>
      <c:layout>
        <c:manualLayout>
          <c:xMode val="edge"/>
          <c:yMode val="edge"/>
          <c:x val="0.37343963872647784"/>
          <c:y val="2.71314560256239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'2016-4 Paul da Praia da Vitória'!$B$20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'2016-4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da Praia da Vitória'!$C$20:$O$20</c:f>
              <c:numCache>
                <c:formatCode>General</c:formatCode>
                <c:ptCount val="13"/>
                <c:pt idx="0">
                  <c:v>29.4</c:v>
                </c:pt>
                <c:pt idx="1">
                  <c:v>30.1</c:v>
                </c:pt>
                <c:pt idx="2">
                  <c:v>29.8</c:v>
                </c:pt>
                <c:pt idx="3">
                  <c:v>30.6</c:v>
                </c:pt>
                <c:pt idx="4">
                  <c:v>29.5</c:v>
                </c:pt>
                <c:pt idx="5">
                  <c:v>29.5</c:v>
                </c:pt>
                <c:pt idx="6">
                  <c:v>27.7</c:v>
                </c:pt>
                <c:pt idx="7">
                  <c:v>30.2</c:v>
                </c:pt>
                <c:pt idx="8">
                  <c:v>26.3</c:v>
                </c:pt>
                <c:pt idx="9">
                  <c:v>27.4</c:v>
                </c:pt>
                <c:pt idx="10">
                  <c:v>29.6</c:v>
                </c:pt>
                <c:pt idx="11">
                  <c:v>29.6</c:v>
                </c:pt>
                <c:pt idx="12">
                  <c:v>29.7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1449984"/>
        <c:axId val="321451520"/>
      </c:barChart>
      <c:lineChart>
        <c:grouping val="standard"/>
        <c:varyColors val="0"/>
        <c:ser>
          <c:idx val="2"/>
          <c:order val="1"/>
          <c:tx>
            <c:strRef>
              <c:f>'2016-4 Paul da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'2016-4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da Praia da Vitória'!$C$5:$O$5</c:f>
              <c:numCache>
                <c:formatCode>0.000000</c:formatCode>
                <c:ptCount val="13"/>
                <c:pt idx="0">
                  <c:v>0.69969899999999996</c:v>
                </c:pt>
                <c:pt idx="1">
                  <c:v>0.69948699999999997</c:v>
                </c:pt>
                <c:pt idx="2">
                  <c:v>0.69921800000000001</c:v>
                </c:pt>
                <c:pt idx="3">
                  <c:v>1.4999990000000001</c:v>
                </c:pt>
                <c:pt idx="4">
                  <c:v>1.4999229999999999</c:v>
                </c:pt>
                <c:pt idx="5">
                  <c:v>1.4997370000000001</c:v>
                </c:pt>
                <c:pt idx="6">
                  <c:v>1.4994270000000001</c:v>
                </c:pt>
                <c:pt idx="7">
                  <c:v>1.4990079999999999</c:v>
                </c:pt>
                <c:pt idx="8">
                  <c:v>1.4984729999999999</c:v>
                </c:pt>
                <c:pt idx="9">
                  <c:v>1.497824</c:v>
                </c:pt>
                <c:pt idx="10">
                  <c:v>0.59999400000000003</c:v>
                </c:pt>
                <c:pt idx="11">
                  <c:v>0.59994700000000001</c:v>
                </c:pt>
                <c:pt idx="12">
                  <c:v>0.59985100000000002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'2016-4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da Praia da Vitória'!$C$21:$O$21</c:f>
              <c:numCache>
                <c:formatCode>General</c:formatCode>
                <c:ptCount val="13"/>
                <c:pt idx="0">
                  <c:v>19.100000000000001</c:v>
                </c:pt>
                <c:pt idx="1">
                  <c:v>19</c:v>
                </c:pt>
                <c:pt idx="2">
                  <c:v>19.3</c:v>
                </c:pt>
                <c:pt idx="3">
                  <c:v>19.8</c:v>
                </c:pt>
                <c:pt idx="4">
                  <c:v>19.7</c:v>
                </c:pt>
                <c:pt idx="5">
                  <c:v>20.2</c:v>
                </c:pt>
                <c:pt idx="6">
                  <c:v>20.3</c:v>
                </c:pt>
                <c:pt idx="7">
                  <c:v>20.9</c:v>
                </c:pt>
                <c:pt idx="8">
                  <c:v>21.4</c:v>
                </c:pt>
                <c:pt idx="9">
                  <c:v>21</c:v>
                </c:pt>
                <c:pt idx="10">
                  <c:v>21.1</c:v>
                </c:pt>
                <c:pt idx="11">
                  <c:v>21.1</c:v>
                </c:pt>
                <c:pt idx="12">
                  <c:v>21.1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449984"/>
        <c:axId val="321451520"/>
      </c:lineChart>
      <c:catAx>
        <c:axId val="32144998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214515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1451520"/>
        <c:scaling>
          <c:orientation val="minMax"/>
          <c:max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2144998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46433618874558"/>
          <c:y val="0.39147470972908049"/>
          <c:w val="0.18111439366782445"/>
          <c:h val="0.126028382045464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 e Salinidade (ppm)</a:t>
            </a:r>
          </a:p>
        </c:rich>
      </c:tx>
      <c:layout>
        <c:manualLayout>
          <c:xMode val="edge"/>
          <c:yMode val="edge"/>
          <c:x val="0.26338654846147125"/>
          <c:y val="2.85714285714285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334340046086433E-2"/>
          <c:y val="0.2530612244897959"/>
          <c:w val="0.76121616742052356"/>
          <c:h val="0.510204081632653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'2013-3 Paul Praia da Vitória'!$B$15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'2013-3 Paul Praia da Vitória'!$C$25:$O$25</c:f>
              <c:numCache>
                <c:formatCode>h:mm</c:formatCode>
                <c:ptCount val="13"/>
                <c:pt idx="0">
                  <c:v>0.29444444444444445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'2013-3 Paul Praia da Vitória'!$C$33:$O$33</c:f>
              <c:numCache>
                <c:formatCode>General</c:formatCode>
                <c:ptCount val="13"/>
                <c:pt idx="0">
                  <c:v>38.9</c:v>
                </c:pt>
                <c:pt idx="1">
                  <c:v>36.9</c:v>
                </c:pt>
                <c:pt idx="2">
                  <c:v>37.200000000000003</c:v>
                </c:pt>
                <c:pt idx="3">
                  <c:v>40.6</c:v>
                </c:pt>
                <c:pt idx="4">
                  <c:v>39.700000000000003</c:v>
                </c:pt>
                <c:pt idx="5">
                  <c:v>40.299999999999997</c:v>
                </c:pt>
                <c:pt idx="6">
                  <c:v>40.5</c:v>
                </c:pt>
                <c:pt idx="7">
                  <c:v>39.799999999999997</c:v>
                </c:pt>
                <c:pt idx="8">
                  <c:v>39.799999999999997</c:v>
                </c:pt>
                <c:pt idx="9">
                  <c:v>39.4</c:v>
                </c:pt>
                <c:pt idx="10">
                  <c:v>40.200000000000003</c:v>
                </c:pt>
                <c:pt idx="11">
                  <c:v>45.5</c:v>
                </c:pt>
                <c:pt idx="12">
                  <c:v>41</c:v>
                </c:pt>
              </c:numCache>
            </c:numRef>
          </c:val>
        </c:ser>
        <c:ser>
          <c:idx val="1"/>
          <c:order val="1"/>
          <c:tx>
            <c:strRef>
              <c:f>'2013-3 Paul Praia da Vitória'!$B$16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33CCCC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'2013-3 Paul Praia da Vitória'!$C$25:$O$25</c:f>
              <c:numCache>
                <c:formatCode>h:mm</c:formatCode>
                <c:ptCount val="13"/>
                <c:pt idx="0">
                  <c:v>0.29444444444444445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'2013-3 Paul Praia da Vitória'!$C$34:$O$34</c:f>
              <c:numCache>
                <c:formatCode>General</c:formatCode>
                <c:ptCount val="13"/>
                <c:pt idx="0">
                  <c:v>24.5</c:v>
                </c:pt>
                <c:pt idx="1">
                  <c:v>23.4</c:v>
                </c:pt>
                <c:pt idx="2">
                  <c:v>23.8</c:v>
                </c:pt>
                <c:pt idx="3">
                  <c:v>25.9</c:v>
                </c:pt>
                <c:pt idx="4">
                  <c:v>25.2</c:v>
                </c:pt>
                <c:pt idx="5">
                  <c:v>25.1</c:v>
                </c:pt>
                <c:pt idx="6">
                  <c:v>25.7</c:v>
                </c:pt>
                <c:pt idx="7">
                  <c:v>25.3</c:v>
                </c:pt>
                <c:pt idx="8">
                  <c:v>25.3</c:v>
                </c:pt>
                <c:pt idx="9">
                  <c:v>25</c:v>
                </c:pt>
                <c:pt idx="10">
                  <c:v>25.6</c:v>
                </c:pt>
                <c:pt idx="11">
                  <c:v>27.5</c:v>
                </c:pt>
                <c:pt idx="12">
                  <c:v>26.1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8683520"/>
        <c:axId val="308685056"/>
      </c:barChart>
      <c:lineChart>
        <c:grouping val="standard"/>
        <c:varyColors val="0"/>
        <c:ser>
          <c:idx val="2"/>
          <c:order val="2"/>
          <c:tx>
            <c:strRef>
              <c:f>'2013-3 Paul Praia da Vitória'!$B$23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'2013-3 Paul Praia da Vitória'!$C$23:$O$23</c:f>
              <c:numCache>
                <c:formatCode>General</c:formatCode>
                <c:ptCount val="13"/>
                <c:pt idx="0">
                  <c:v>1.5992569999999999</c:v>
                </c:pt>
                <c:pt idx="1">
                  <c:v>1.5987750000000001</c:v>
                </c:pt>
                <c:pt idx="2">
                  <c:v>1.5981449999999999</c:v>
                </c:pt>
                <c:pt idx="3">
                  <c:v>0.49999900000000003</c:v>
                </c:pt>
                <c:pt idx="4">
                  <c:v>0.49996800000000002</c:v>
                </c:pt>
                <c:pt idx="5">
                  <c:v>0.49989600000000001</c:v>
                </c:pt>
                <c:pt idx="6">
                  <c:v>0.49978299999999998</c:v>
                </c:pt>
                <c:pt idx="7">
                  <c:v>0.49963000000000002</c:v>
                </c:pt>
                <c:pt idx="8">
                  <c:v>0.49943599999999999</c:v>
                </c:pt>
                <c:pt idx="9">
                  <c:v>1.599998</c:v>
                </c:pt>
                <c:pt idx="10">
                  <c:v>1.599909</c:v>
                </c:pt>
                <c:pt idx="11">
                  <c:v>1.599691</c:v>
                </c:pt>
                <c:pt idx="12">
                  <c:v>1.5993440000000001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683520"/>
        <c:axId val="308685056"/>
      </c:lineChart>
      <c:catAx>
        <c:axId val="30868352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08685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86850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0868352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2199771338278804"/>
          <c:y val="0.38775510204081631"/>
          <c:w val="0.99276486965902055"/>
          <c:h val="0.624489795918367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TDS</a:t>
            </a:r>
          </a:p>
        </c:rich>
      </c:tx>
      <c:layout>
        <c:manualLayout>
          <c:xMode val="edge"/>
          <c:yMode val="edge"/>
          <c:x val="0.43572998687664038"/>
          <c:y val="2.41436662522447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'2016-4 Paul da Praia da Vitória'!$B$18</c:f>
              <c:strCache>
                <c:ptCount val="1"/>
                <c:pt idx="0">
                  <c:v>TDS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rgbClr val="008080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'2016-4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da Praia da Vitória'!$C$18:$O$18</c:f>
              <c:numCache>
                <c:formatCode>General</c:formatCode>
                <c:ptCount val="13"/>
                <c:pt idx="0">
                  <c:v>45.4</c:v>
                </c:pt>
                <c:pt idx="1">
                  <c:v>46.9</c:v>
                </c:pt>
                <c:pt idx="2">
                  <c:v>46.5</c:v>
                </c:pt>
                <c:pt idx="3">
                  <c:v>47.6</c:v>
                </c:pt>
                <c:pt idx="4">
                  <c:v>45.7</c:v>
                </c:pt>
                <c:pt idx="5">
                  <c:v>45.9</c:v>
                </c:pt>
                <c:pt idx="6">
                  <c:v>44.4</c:v>
                </c:pt>
                <c:pt idx="7">
                  <c:v>46.5</c:v>
                </c:pt>
                <c:pt idx="8">
                  <c:v>41.2</c:v>
                </c:pt>
                <c:pt idx="9">
                  <c:v>42.5</c:v>
                </c:pt>
                <c:pt idx="10">
                  <c:v>45.9</c:v>
                </c:pt>
                <c:pt idx="11">
                  <c:v>45.9</c:v>
                </c:pt>
                <c:pt idx="12">
                  <c:v>45.8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1401984"/>
        <c:axId val="321403520"/>
      </c:barChart>
      <c:lineChart>
        <c:grouping val="standard"/>
        <c:varyColors val="0"/>
        <c:ser>
          <c:idx val="2"/>
          <c:order val="0"/>
          <c:tx>
            <c:strRef>
              <c:f>'2016-4 Paul da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'2016-4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da Praia da Vitória'!$C$5:$O$5</c:f>
              <c:numCache>
                <c:formatCode>0.000000</c:formatCode>
                <c:ptCount val="13"/>
                <c:pt idx="0">
                  <c:v>0.69969899999999996</c:v>
                </c:pt>
                <c:pt idx="1">
                  <c:v>0.69948699999999997</c:v>
                </c:pt>
                <c:pt idx="2">
                  <c:v>0.69921800000000001</c:v>
                </c:pt>
                <c:pt idx="3">
                  <c:v>1.4999990000000001</c:v>
                </c:pt>
                <c:pt idx="4">
                  <c:v>1.4999229999999999</c:v>
                </c:pt>
                <c:pt idx="5">
                  <c:v>1.4997370000000001</c:v>
                </c:pt>
                <c:pt idx="6">
                  <c:v>1.4994270000000001</c:v>
                </c:pt>
                <c:pt idx="7">
                  <c:v>1.4990079999999999</c:v>
                </c:pt>
                <c:pt idx="8">
                  <c:v>1.4984729999999999</c:v>
                </c:pt>
                <c:pt idx="9">
                  <c:v>1.497824</c:v>
                </c:pt>
                <c:pt idx="10">
                  <c:v>0.59999400000000003</c:v>
                </c:pt>
                <c:pt idx="11">
                  <c:v>0.59994700000000001</c:v>
                </c:pt>
                <c:pt idx="12">
                  <c:v>0.59985100000000002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'2016-4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da Praia da Vitória'!$C$19:$O$19</c:f>
              <c:numCache>
                <c:formatCode>General</c:formatCode>
                <c:ptCount val="13"/>
                <c:pt idx="0">
                  <c:v>19.100000000000001</c:v>
                </c:pt>
                <c:pt idx="1">
                  <c:v>19</c:v>
                </c:pt>
                <c:pt idx="2">
                  <c:v>19.3</c:v>
                </c:pt>
                <c:pt idx="3">
                  <c:v>19.8</c:v>
                </c:pt>
                <c:pt idx="4">
                  <c:v>19.600000000000001</c:v>
                </c:pt>
                <c:pt idx="5">
                  <c:v>20.2</c:v>
                </c:pt>
                <c:pt idx="6">
                  <c:v>20.399999999999999</c:v>
                </c:pt>
                <c:pt idx="7">
                  <c:v>20.9</c:v>
                </c:pt>
                <c:pt idx="8">
                  <c:v>21.4</c:v>
                </c:pt>
                <c:pt idx="9">
                  <c:v>21</c:v>
                </c:pt>
                <c:pt idx="10">
                  <c:v>21.1</c:v>
                </c:pt>
                <c:pt idx="11">
                  <c:v>21.1</c:v>
                </c:pt>
                <c:pt idx="12">
                  <c:v>21.1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401984"/>
        <c:axId val="321403520"/>
      </c:lineChart>
      <c:catAx>
        <c:axId val="32140198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214035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14035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2140198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46440288713917"/>
          <c:y val="0.39147469724179218"/>
          <c:w val="0.18111450131233597"/>
          <c:h val="0.1260288253442003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Condutividade (µs/cm)</a:t>
            </a:r>
          </a:p>
        </c:rich>
      </c:tx>
      <c:layout>
        <c:manualLayout>
          <c:xMode val="edge"/>
          <c:yMode val="edge"/>
          <c:x val="0.32119622897605088"/>
          <c:y val="2.71309588106540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'2016-4 Paul da Praia da Vitória'!$B$16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'2016-4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da Praia da Vitória'!$C$16:$O$16</c:f>
              <c:numCache>
                <c:formatCode>General</c:formatCode>
                <c:ptCount val="13"/>
                <c:pt idx="0">
                  <c:v>45.5</c:v>
                </c:pt>
                <c:pt idx="1">
                  <c:v>46.8</c:v>
                </c:pt>
                <c:pt idx="2">
                  <c:v>46.8</c:v>
                </c:pt>
                <c:pt idx="3">
                  <c:v>47.6</c:v>
                </c:pt>
                <c:pt idx="4">
                  <c:v>45.6</c:v>
                </c:pt>
                <c:pt idx="5">
                  <c:v>45.9</c:v>
                </c:pt>
                <c:pt idx="6">
                  <c:v>43.5</c:v>
                </c:pt>
                <c:pt idx="7">
                  <c:v>46.4</c:v>
                </c:pt>
                <c:pt idx="8">
                  <c:v>41.1</c:v>
                </c:pt>
                <c:pt idx="9">
                  <c:v>42.4</c:v>
                </c:pt>
                <c:pt idx="10">
                  <c:v>46</c:v>
                </c:pt>
                <c:pt idx="11">
                  <c:v>46.1</c:v>
                </c:pt>
                <c:pt idx="12">
                  <c:v>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1594496"/>
        <c:axId val="321596032"/>
      </c:barChart>
      <c:lineChart>
        <c:grouping val="standard"/>
        <c:varyColors val="0"/>
        <c:ser>
          <c:idx val="2"/>
          <c:order val="1"/>
          <c:tx>
            <c:strRef>
              <c:f>'2016-4 Paul da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'2016-4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da Praia da Vitória'!$C$5:$O$5</c:f>
              <c:numCache>
                <c:formatCode>0.000000</c:formatCode>
                <c:ptCount val="13"/>
                <c:pt idx="0">
                  <c:v>0.69969899999999996</c:v>
                </c:pt>
                <c:pt idx="1">
                  <c:v>0.69948699999999997</c:v>
                </c:pt>
                <c:pt idx="2">
                  <c:v>0.69921800000000001</c:v>
                </c:pt>
                <c:pt idx="3">
                  <c:v>1.4999990000000001</c:v>
                </c:pt>
                <c:pt idx="4">
                  <c:v>1.4999229999999999</c:v>
                </c:pt>
                <c:pt idx="5">
                  <c:v>1.4997370000000001</c:v>
                </c:pt>
                <c:pt idx="6">
                  <c:v>1.4994270000000001</c:v>
                </c:pt>
                <c:pt idx="7">
                  <c:v>1.4990079999999999</c:v>
                </c:pt>
                <c:pt idx="8">
                  <c:v>1.4984729999999999</c:v>
                </c:pt>
                <c:pt idx="9">
                  <c:v>1.497824</c:v>
                </c:pt>
                <c:pt idx="10">
                  <c:v>0.59999400000000003</c:v>
                </c:pt>
                <c:pt idx="11">
                  <c:v>0.59994700000000001</c:v>
                </c:pt>
                <c:pt idx="12">
                  <c:v>0.59985100000000002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'2016-4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da Praia da Vitória'!$C$17:$O$17</c:f>
              <c:numCache>
                <c:formatCode>General</c:formatCode>
                <c:ptCount val="13"/>
                <c:pt idx="0">
                  <c:v>19.100000000000001</c:v>
                </c:pt>
                <c:pt idx="1">
                  <c:v>19</c:v>
                </c:pt>
                <c:pt idx="2">
                  <c:v>19.3</c:v>
                </c:pt>
                <c:pt idx="3">
                  <c:v>19.899999999999999</c:v>
                </c:pt>
                <c:pt idx="4">
                  <c:v>19.600000000000001</c:v>
                </c:pt>
                <c:pt idx="5">
                  <c:v>20.2</c:v>
                </c:pt>
                <c:pt idx="6">
                  <c:v>20.3</c:v>
                </c:pt>
                <c:pt idx="7">
                  <c:v>20.8</c:v>
                </c:pt>
                <c:pt idx="8">
                  <c:v>21.3</c:v>
                </c:pt>
                <c:pt idx="9">
                  <c:v>21</c:v>
                </c:pt>
                <c:pt idx="10">
                  <c:v>21</c:v>
                </c:pt>
                <c:pt idx="11">
                  <c:v>21.1</c:v>
                </c:pt>
                <c:pt idx="12">
                  <c:v>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594496"/>
        <c:axId val="321596032"/>
      </c:lineChart>
      <c:catAx>
        <c:axId val="32159449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21596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15960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2159449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46450151674965"/>
          <c:y val="0.39147445919440577"/>
          <c:w val="0.18111446349580129"/>
          <c:h val="0.127170186759146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pH</a:t>
            </a:r>
          </a:p>
        </c:rich>
      </c:tx>
      <c:layout>
        <c:manualLayout>
          <c:xMode val="edge"/>
          <c:yMode val="edge"/>
          <c:x val="0.43909757361834473"/>
          <c:y val="2.14282589676290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631578947368418E-2"/>
          <c:y val="0.20714321837196284"/>
          <c:w val="0.74285714285714288"/>
          <c:h val="0.564286698323622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'2016-4 Paul da Praia da Vitória'!$B$11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'2016-4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da Praia da Vitória'!$C$11:$O$11</c:f>
              <c:numCache>
                <c:formatCode>General</c:formatCode>
                <c:ptCount val="13"/>
                <c:pt idx="0">
                  <c:v>9.1</c:v>
                </c:pt>
                <c:pt idx="1">
                  <c:v>9.4</c:v>
                </c:pt>
                <c:pt idx="2">
                  <c:v>9.6</c:v>
                </c:pt>
                <c:pt idx="3">
                  <c:v>9.5</c:v>
                </c:pt>
                <c:pt idx="4">
                  <c:v>9.9</c:v>
                </c:pt>
                <c:pt idx="5">
                  <c:v>9.5</c:v>
                </c:pt>
                <c:pt idx="6">
                  <c:v>9.5</c:v>
                </c:pt>
                <c:pt idx="7">
                  <c:v>9.5</c:v>
                </c:pt>
                <c:pt idx="8">
                  <c:v>9.51</c:v>
                </c:pt>
                <c:pt idx="9">
                  <c:v>9.5500000000000007</c:v>
                </c:pt>
                <c:pt idx="10">
                  <c:v>9.5399999999999991</c:v>
                </c:pt>
                <c:pt idx="11">
                  <c:v>9.5399999999999991</c:v>
                </c:pt>
                <c:pt idx="12">
                  <c:v>9.5299999999999994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1666048"/>
        <c:axId val="321676032"/>
      </c:barChart>
      <c:lineChart>
        <c:grouping val="standard"/>
        <c:varyColors val="0"/>
        <c:ser>
          <c:idx val="1"/>
          <c:order val="1"/>
          <c:tx>
            <c:strRef>
              <c:f>'2016-4 Paul da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'2016-4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da Praia da Vitória'!$C$5:$O$5</c:f>
              <c:numCache>
                <c:formatCode>0.000000</c:formatCode>
                <c:ptCount val="13"/>
                <c:pt idx="0">
                  <c:v>0.69969899999999996</c:v>
                </c:pt>
                <c:pt idx="1">
                  <c:v>0.69948699999999997</c:v>
                </c:pt>
                <c:pt idx="2">
                  <c:v>0.69921800000000001</c:v>
                </c:pt>
                <c:pt idx="3">
                  <c:v>1.4999990000000001</c:v>
                </c:pt>
                <c:pt idx="4">
                  <c:v>1.4999229999999999</c:v>
                </c:pt>
                <c:pt idx="5">
                  <c:v>1.4997370000000001</c:v>
                </c:pt>
                <c:pt idx="6">
                  <c:v>1.4994270000000001</c:v>
                </c:pt>
                <c:pt idx="7">
                  <c:v>1.4990079999999999</c:v>
                </c:pt>
                <c:pt idx="8">
                  <c:v>1.4984729999999999</c:v>
                </c:pt>
                <c:pt idx="9">
                  <c:v>1.497824</c:v>
                </c:pt>
                <c:pt idx="10">
                  <c:v>0.59999400000000003</c:v>
                </c:pt>
                <c:pt idx="11">
                  <c:v>0.59994700000000001</c:v>
                </c:pt>
                <c:pt idx="12">
                  <c:v>0.59985100000000002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'2016-4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da Praia da Vitória'!$C$12:$O$12</c:f>
              <c:numCache>
                <c:formatCode>General</c:formatCode>
                <c:ptCount val="13"/>
                <c:pt idx="0">
                  <c:v>19.100000000000001</c:v>
                </c:pt>
                <c:pt idx="1">
                  <c:v>19.2</c:v>
                </c:pt>
                <c:pt idx="2">
                  <c:v>19.5</c:v>
                </c:pt>
                <c:pt idx="3">
                  <c:v>20.100000000000001</c:v>
                </c:pt>
                <c:pt idx="4">
                  <c:v>20.399999999999999</c:v>
                </c:pt>
                <c:pt idx="5">
                  <c:v>20.399999999999999</c:v>
                </c:pt>
                <c:pt idx="6">
                  <c:v>20.6</c:v>
                </c:pt>
                <c:pt idx="7">
                  <c:v>21.2</c:v>
                </c:pt>
                <c:pt idx="8">
                  <c:v>21.6</c:v>
                </c:pt>
                <c:pt idx="9">
                  <c:v>21.4</c:v>
                </c:pt>
                <c:pt idx="10">
                  <c:v>21.2</c:v>
                </c:pt>
                <c:pt idx="11">
                  <c:v>21.2</c:v>
                </c:pt>
                <c:pt idx="12">
                  <c:v>21.3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666048"/>
        <c:axId val="321676032"/>
      </c:lineChart>
      <c:catAx>
        <c:axId val="32166604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21676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1676032"/>
        <c:scaling>
          <c:orientation val="minMax"/>
          <c:max val="2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2166604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052616855494941"/>
          <c:y val="0.44642935258092742"/>
          <c:w val="0.1815061832004542"/>
          <c:h val="0.1620738553514143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ORP (mV)</a:t>
            </a:r>
          </a:p>
        </c:rich>
      </c:tx>
      <c:layout>
        <c:manualLayout>
          <c:xMode val="edge"/>
          <c:yMode val="edge"/>
          <c:x val="0.38796984489088399"/>
          <c:y val="3.7036575464038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87969924812026E-2"/>
          <c:y val="0.22895698178721388"/>
          <c:w val="0.72030075187969922"/>
          <c:h val="0.683503930923594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'2016-4 Paul da Praia da Vitória'!$B$13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'2016-4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da Praia da Vitória'!$C$13:$O$13</c:f>
              <c:numCache>
                <c:formatCode>General</c:formatCode>
                <c:ptCount val="13"/>
                <c:pt idx="0">
                  <c:v>-108.9</c:v>
                </c:pt>
                <c:pt idx="1">
                  <c:v>-123.6</c:v>
                </c:pt>
                <c:pt idx="2">
                  <c:v>-135.1</c:v>
                </c:pt>
                <c:pt idx="3">
                  <c:v>-128.69999999999999</c:v>
                </c:pt>
                <c:pt idx="4">
                  <c:v>-151.80000000000001</c:v>
                </c:pt>
                <c:pt idx="5">
                  <c:v>-131.80000000000001</c:v>
                </c:pt>
                <c:pt idx="6">
                  <c:v>-129.30000000000001</c:v>
                </c:pt>
                <c:pt idx="7">
                  <c:v>-129.4</c:v>
                </c:pt>
                <c:pt idx="8">
                  <c:v>-128.19999999999999</c:v>
                </c:pt>
                <c:pt idx="9">
                  <c:v>-130.30000000000001</c:v>
                </c:pt>
                <c:pt idx="10">
                  <c:v>-130.69999999999999</c:v>
                </c:pt>
                <c:pt idx="11">
                  <c:v>-130.69999999999999</c:v>
                </c:pt>
                <c:pt idx="12">
                  <c:v>-130.80000000000001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1703296"/>
        <c:axId val="321852544"/>
      </c:barChart>
      <c:lineChart>
        <c:grouping val="standard"/>
        <c:varyColors val="0"/>
        <c:ser>
          <c:idx val="0"/>
          <c:order val="0"/>
          <c:tx>
            <c:strRef>
              <c:f>'2016-4 Paul da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'2016-4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da Praia da Vitória'!$C$5:$O$5</c:f>
              <c:numCache>
                <c:formatCode>0.000000</c:formatCode>
                <c:ptCount val="13"/>
                <c:pt idx="0">
                  <c:v>0.69969899999999996</c:v>
                </c:pt>
                <c:pt idx="1">
                  <c:v>0.69948699999999997</c:v>
                </c:pt>
                <c:pt idx="2">
                  <c:v>0.69921800000000001</c:v>
                </c:pt>
                <c:pt idx="3">
                  <c:v>1.4999990000000001</c:v>
                </c:pt>
                <c:pt idx="4">
                  <c:v>1.4999229999999999</c:v>
                </c:pt>
                <c:pt idx="5">
                  <c:v>1.4997370000000001</c:v>
                </c:pt>
                <c:pt idx="6">
                  <c:v>1.4994270000000001</c:v>
                </c:pt>
                <c:pt idx="7">
                  <c:v>1.4990079999999999</c:v>
                </c:pt>
                <c:pt idx="8">
                  <c:v>1.4984729999999999</c:v>
                </c:pt>
                <c:pt idx="9">
                  <c:v>1.497824</c:v>
                </c:pt>
                <c:pt idx="10">
                  <c:v>0.59999400000000003</c:v>
                </c:pt>
                <c:pt idx="11">
                  <c:v>0.59994700000000001</c:v>
                </c:pt>
                <c:pt idx="12">
                  <c:v>0.59985100000000002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'2016-4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da Praia da Vitória'!$C$14:$O$14</c:f>
              <c:numCache>
                <c:formatCode>General</c:formatCode>
                <c:ptCount val="13"/>
                <c:pt idx="0">
                  <c:v>19.2</c:v>
                </c:pt>
                <c:pt idx="1">
                  <c:v>19.2</c:v>
                </c:pt>
                <c:pt idx="2">
                  <c:v>19.5</c:v>
                </c:pt>
                <c:pt idx="3">
                  <c:v>20</c:v>
                </c:pt>
                <c:pt idx="4">
                  <c:v>20.3</c:v>
                </c:pt>
                <c:pt idx="5">
                  <c:v>20.399999999999999</c:v>
                </c:pt>
                <c:pt idx="6">
                  <c:v>20.6</c:v>
                </c:pt>
                <c:pt idx="7">
                  <c:v>21.2</c:v>
                </c:pt>
                <c:pt idx="8">
                  <c:v>21.7</c:v>
                </c:pt>
                <c:pt idx="9">
                  <c:v>21.3</c:v>
                </c:pt>
                <c:pt idx="10">
                  <c:v>21.2</c:v>
                </c:pt>
                <c:pt idx="11">
                  <c:v>21.2</c:v>
                </c:pt>
                <c:pt idx="12">
                  <c:v>21.2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703296"/>
        <c:axId val="321852544"/>
      </c:lineChart>
      <c:catAx>
        <c:axId val="32170329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218525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1852544"/>
        <c:scaling>
          <c:orientation val="minMax"/>
          <c:max val="30"/>
          <c:min val="-15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2170329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203015510911603"/>
          <c:y val="0.50505258785097906"/>
          <c:w val="0.18059999509407121"/>
          <c:h val="0.18075303536698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pH</a:t>
            </a:r>
          </a:p>
        </c:rich>
      </c:tx>
      <c:layout>
        <c:manualLayout>
          <c:xMode val="edge"/>
          <c:yMode val="edge"/>
          <c:x val="0.43909766713943366"/>
          <c:y val="2.14286235053951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631578947368418E-2"/>
          <c:y val="0.20714321837196284"/>
          <c:w val="0.74285714285714288"/>
          <c:h val="0.564286698323622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'2016-4 Paul da Praia da Vitória'!$B$51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'2016-4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'2016-4 Paul da Praia da Vitória'!$C$51:$O$51</c:f>
              <c:numCache>
                <c:formatCode>General</c:formatCode>
                <c:ptCount val="13"/>
                <c:pt idx="0">
                  <c:v>9.5</c:v>
                </c:pt>
                <c:pt idx="1">
                  <c:v>9.5</c:v>
                </c:pt>
                <c:pt idx="2">
                  <c:v>9.6999999999999993</c:v>
                </c:pt>
                <c:pt idx="3">
                  <c:v>9.6</c:v>
                </c:pt>
                <c:pt idx="4">
                  <c:v>9.8000000000000007</c:v>
                </c:pt>
                <c:pt idx="5">
                  <c:v>9.5</c:v>
                </c:pt>
                <c:pt idx="6">
                  <c:v>9.5</c:v>
                </c:pt>
                <c:pt idx="7">
                  <c:v>9.57</c:v>
                </c:pt>
                <c:pt idx="8">
                  <c:v>9.48</c:v>
                </c:pt>
                <c:pt idx="9">
                  <c:v>9.56</c:v>
                </c:pt>
                <c:pt idx="10">
                  <c:v>9.49</c:v>
                </c:pt>
                <c:pt idx="11">
                  <c:v>9.5</c:v>
                </c:pt>
                <c:pt idx="12">
                  <c:v>9.49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1487232"/>
        <c:axId val="321488768"/>
      </c:barChart>
      <c:lineChart>
        <c:grouping val="standard"/>
        <c:varyColors val="0"/>
        <c:ser>
          <c:idx val="1"/>
          <c:order val="1"/>
          <c:tx>
            <c:strRef>
              <c:f>'2016-4 Paul da Praia da Vitória'!$B$45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'2016-4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'2016-4 Paul da Praia da Vitória'!$C$45:$O$45</c:f>
              <c:numCache>
                <c:formatCode>General</c:formatCode>
                <c:ptCount val="13"/>
                <c:pt idx="0">
                  <c:v>0.699681</c:v>
                </c:pt>
                <c:pt idx="1">
                  <c:v>0.69946200000000003</c:v>
                </c:pt>
                <c:pt idx="2">
                  <c:v>0.69918800000000003</c:v>
                </c:pt>
                <c:pt idx="3">
                  <c:v>1.4999960000000001</c:v>
                </c:pt>
                <c:pt idx="4">
                  <c:v>1.4999089999999999</c:v>
                </c:pt>
                <c:pt idx="5">
                  <c:v>1.4997069999999999</c:v>
                </c:pt>
                <c:pt idx="6">
                  <c:v>1.49939</c:v>
                </c:pt>
                <c:pt idx="7">
                  <c:v>1.498956</c:v>
                </c:pt>
                <c:pt idx="8">
                  <c:v>1.498413</c:v>
                </c:pt>
                <c:pt idx="9">
                  <c:v>1.4977529999999999</c:v>
                </c:pt>
                <c:pt idx="10">
                  <c:v>0.59999199999999997</c:v>
                </c:pt>
                <c:pt idx="11">
                  <c:v>0.599939</c:v>
                </c:pt>
                <c:pt idx="12">
                  <c:v>0.59983799999999998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'2016-4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'2016-4 Paul da Praia da Vitória'!$C$52:$O$52</c:f>
              <c:numCache>
                <c:formatCode>General</c:formatCode>
                <c:ptCount val="13"/>
                <c:pt idx="0">
                  <c:v>17.3</c:v>
                </c:pt>
                <c:pt idx="1">
                  <c:v>17.7</c:v>
                </c:pt>
                <c:pt idx="2">
                  <c:v>17.899999999999999</c:v>
                </c:pt>
                <c:pt idx="3">
                  <c:v>18.100000000000001</c:v>
                </c:pt>
                <c:pt idx="4">
                  <c:v>18.7</c:v>
                </c:pt>
                <c:pt idx="5">
                  <c:v>18.899999999999999</c:v>
                </c:pt>
                <c:pt idx="6">
                  <c:v>19.3</c:v>
                </c:pt>
                <c:pt idx="7">
                  <c:v>20.100000000000001</c:v>
                </c:pt>
                <c:pt idx="8">
                  <c:v>20.2</c:v>
                </c:pt>
                <c:pt idx="9">
                  <c:v>20</c:v>
                </c:pt>
                <c:pt idx="10">
                  <c:v>19.7</c:v>
                </c:pt>
                <c:pt idx="11">
                  <c:v>19.899999999999999</c:v>
                </c:pt>
                <c:pt idx="12">
                  <c:v>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487232"/>
        <c:axId val="321488768"/>
      </c:lineChart>
      <c:catAx>
        <c:axId val="32148723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21488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1488768"/>
        <c:scaling>
          <c:orientation val="minMax"/>
          <c:max val="22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214872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05262385680051"/>
          <c:y val="0.44642935258092742"/>
          <c:w val="0.99203257201545458"/>
          <c:h val="0.6085028433945757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ORP (mV)</a:t>
            </a:r>
          </a:p>
        </c:rich>
      </c:tx>
      <c:layout>
        <c:manualLayout>
          <c:xMode val="edge"/>
          <c:yMode val="edge"/>
          <c:x val="0.38797003635415139"/>
          <c:y val="3.7037120359955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87969924812026E-2"/>
          <c:y val="0.22895698178721388"/>
          <c:w val="0.72030075187969922"/>
          <c:h val="0.683503930923594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'2016-4 Paul da Praia da Vitória'!$B$53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'2016-4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'2016-4 Paul da Praia da Vitória'!$C$53:$O$53</c:f>
              <c:numCache>
                <c:formatCode>General</c:formatCode>
                <c:ptCount val="13"/>
                <c:pt idx="0">
                  <c:v>-130.69999999999999</c:v>
                </c:pt>
                <c:pt idx="1">
                  <c:v>-126.5</c:v>
                </c:pt>
                <c:pt idx="2">
                  <c:v>-139.19999999999999</c:v>
                </c:pt>
                <c:pt idx="3">
                  <c:v>-136.80000000000001</c:v>
                </c:pt>
                <c:pt idx="4">
                  <c:v>-149</c:v>
                </c:pt>
                <c:pt idx="5">
                  <c:v>-130.30000000000001</c:v>
                </c:pt>
                <c:pt idx="6">
                  <c:v>-130.19999999999999</c:v>
                </c:pt>
                <c:pt idx="7">
                  <c:v>-131.1</c:v>
                </c:pt>
                <c:pt idx="8">
                  <c:v>-125.9</c:v>
                </c:pt>
                <c:pt idx="9">
                  <c:v>-131</c:v>
                </c:pt>
                <c:pt idx="10">
                  <c:v>-126.8</c:v>
                </c:pt>
                <c:pt idx="11">
                  <c:v>-126.9</c:v>
                </c:pt>
                <c:pt idx="12">
                  <c:v>-130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2044288"/>
        <c:axId val="322045824"/>
      </c:barChart>
      <c:lineChart>
        <c:grouping val="standard"/>
        <c:varyColors val="0"/>
        <c:ser>
          <c:idx val="0"/>
          <c:order val="0"/>
          <c:tx>
            <c:strRef>
              <c:f>'2016-4 Paul da Praia da Vitória'!$B$45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1.4372698751074007E-3"/>
                  <c:y val="0.12014357888044698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2059814407597482E-3"/>
                  <c:y val="0.1206129037301066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4767119682772346E-3"/>
                  <c:y val="0.1327094993173458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7.6028578794100604E-4"/>
                  <c:y val="0.12964016039771128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9.7816391061463773E-6"/>
                  <c:y val="0.11833402380431271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2.2166456361418538E-4"/>
                  <c:y val="0.1206907445622154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5529140922813189E-3"/>
                  <c:y val="0.1213558114206506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3216256579335563E-3"/>
                  <c:y val="0.1233760904230373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0903372235859404E-3"/>
                  <c:y val="0.10790009536316175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8.5889102086557183E-4"/>
                  <c:y val="0.11982863291957178"/>
                </c:manualLayout>
              </c:layout>
              <c:tx>
                <c:rich>
                  <a:bodyPr rot="-54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t>-109,4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300011390877242E-4"/>
                  <c:y val="0.1178200788960801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0144506363271775E-4"/>
                  <c:y val="0.11652935413605145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1.6709248350454248E-3"/>
                  <c:y val="0.11316233103002636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'2016-4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'2016-4 Paul da Praia da Vitória'!$C$45:$O$45</c:f>
              <c:numCache>
                <c:formatCode>General</c:formatCode>
                <c:ptCount val="13"/>
                <c:pt idx="0">
                  <c:v>0.699681</c:v>
                </c:pt>
                <c:pt idx="1">
                  <c:v>0.69946200000000003</c:v>
                </c:pt>
                <c:pt idx="2">
                  <c:v>0.69918800000000003</c:v>
                </c:pt>
                <c:pt idx="3">
                  <c:v>1.4999960000000001</c:v>
                </c:pt>
                <c:pt idx="4">
                  <c:v>1.4999089999999999</c:v>
                </c:pt>
                <c:pt idx="5">
                  <c:v>1.4997069999999999</c:v>
                </c:pt>
                <c:pt idx="6">
                  <c:v>1.49939</c:v>
                </c:pt>
                <c:pt idx="7">
                  <c:v>1.498956</c:v>
                </c:pt>
                <c:pt idx="8">
                  <c:v>1.498413</c:v>
                </c:pt>
                <c:pt idx="9">
                  <c:v>1.4977529999999999</c:v>
                </c:pt>
                <c:pt idx="10">
                  <c:v>0.59999199999999997</c:v>
                </c:pt>
                <c:pt idx="11">
                  <c:v>0.599939</c:v>
                </c:pt>
                <c:pt idx="12">
                  <c:v>0.59983799999999998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'2016-4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'2016-4 Paul da Praia da Vitória'!$C$54:$O$54</c:f>
              <c:numCache>
                <c:formatCode>General</c:formatCode>
                <c:ptCount val="13"/>
                <c:pt idx="0">
                  <c:v>17.600000000000001</c:v>
                </c:pt>
                <c:pt idx="1">
                  <c:v>17.7</c:v>
                </c:pt>
                <c:pt idx="2">
                  <c:v>17.899999999999999</c:v>
                </c:pt>
                <c:pt idx="3">
                  <c:v>18.100000000000001</c:v>
                </c:pt>
                <c:pt idx="4">
                  <c:v>18.8</c:v>
                </c:pt>
                <c:pt idx="5">
                  <c:v>19.899999999999999</c:v>
                </c:pt>
                <c:pt idx="6">
                  <c:v>19.2</c:v>
                </c:pt>
                <c:pt idx="7">
                  <c:v>20</c:v>
                </c:pt>
                <c:pt idx="8">
                  <c:v>20.2</c:v>
                </c:pt>
                <c:pt idx="9">
                  <c:v>20</c:v>
                </c:pt>
                <c:pt idx="10">
                  <c:v>19.7</c:v>
                </c:pt>
                <c:pt idx="11">
                  <c:v>20</c:v>
                </c:pt>
                <c:pt idx="12">
                  <c:v>20.100000000000001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2044288"/>
        <c:axId val="322045824"/>
      </c:lineChart>
      <c:catAx>
        <c:axId val="32204428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22045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2045824"/>
        <c:scaling>
          <c:orientation val="minMax"/>
          <c:max val="25"/>
          <c:min val="-152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220442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202996364584867"/>
          <c:y val="0.50505286839145103"/>
          <c:w val="0.9926298886552225"/>
          <c:h val="0.6858057742782152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</a:t>
            </a:r>
          </a:p>
        </c:rich>
      </c:tx>
      <c:layout>
        <c:manualLayout>
          <c:xMode val="edge"/>
          <c:yMode val="edge"/>
          <c:x val="0.32119639604554839"/>
          <c:y val="2.71315545988406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'2016-4 Paul da Praia da Vitória'!$B$56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'2016-4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'2016-4 Paul da Praia da Vitória'!$C$56:$O$56</c:f>
              <c:numCache>
                <c:formatCode>General</c:formatCode>
                <c:ptCount val="13"/>
                <c:pt idx="0">
                  <c:v>49.5</c:v>
                </c:pt>
                <c:pt idx="1">
                  <c:v>49.6</c:v>
                </c:pt>
                <c:pt idx="2">
                  <c:v>49.4</c:v>
                </c:pt>
                <c:pt idx="3">
                  <c:v>49.4</c:v>
                </c:pt>
                <c:pt idx="4">
                  <c:v>49.2</c:v>
                </c:pt>
                <c:pt idx="5">
                  <c:v>49.4</c:v>
                </c:pt>
                <c:pt idx="6">
                  <c:v>49.2</c:v>
                </c:pt>
                <c:pt idx="7">
                  <c:v>49.3</c:v>
                </c:pt>
                <c:pt idx="8">
                  <c:v>49.4</c:v>
                </c:pt>
                <c:pt idx="9">
                  <c:v>49.4</c:v>
                </c:pt>
                <c:pt idx="10">
                  <c:v>49.3</c:v>
                </c:pt>
                <c:pt idx="11">
                  <c:v>49.3</c:v>
                </c:pt>
                <c:pt idx="12">
                  <c:v>49.4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2073344"/>
        <c:axId val="322074880"/>
      </c:barChart>
      <c:lineChart>
        <c:grouping val="standard"/>
        <c:varyColors val="0"/>
        <c:ser>
          <c:idx val="2"/>
          <c:order val="1"/>
          <c:tx>
            <c:strRef>
              <c:f>'2016-4 Paul da Praia da Vitória'!$B$45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'2016-4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'2016-4 Paul da Praia da Vitória'!$C$45:$O$45</c:f>
              <c:numCache>
                <c:formatCode>General</c:formatCode>
                <c:ptCount val="13"/>
                <c:pt idx="0">
                  <c:v>0.699681</c:v>
                </c:pt>
                <c:pt idx="1">
                  <c:v>0.69946200000000003</c:v>
                </c:pt>
                <c:pt idx="2">
                  <c:v>0.69918800000000003</c:v>
                </c:pt>
                <c:pt idx="3">
                  <c:v>1.4999960000000001</c:v>
                </c:pt>
                <c:pt idx="4">
                  <c:v>1.4999089999999999</c:v>
                </c:pt>
                <c:pt idx="5">
                  <c:v>1.4997069999999999</c:v>
                </c:pt>
                <c:pt idx="6">
                  <c:v>1.49939</c:v>
                </c:pt>
                <c:pt idx="7">
                  <c:v>1.498956</c:v>
                </c:pt>
                <c:pt idx="8">
                  <c:v>1.498413</c:v>
                </c:pt>
                <c:pt idx="9">
                  <c:v>1.4977529999999999</c:v>
                </c:pt>
                <c:pt idx="10">
                  <c:v>0.59999199999999997</c:v>
                </c:pt>
                <c:pt idx="11">
                  <c:v>0.599939</c:v>
                </c:pt>
                <c:pt idx="12">
                  <c:v>0.59983799999999998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'2016-4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'2016-4 Paul da Praia da Vitória'!$C$57:$O$57</c:f>
              <c:numCache>
                <c:formatCode>General</c:formatCode>
                <c:ptCount val="13"/>
                <c:pt idx="0">
                  <c:v>17.399999999999999</c:v>
                </c:pt>
                <c:pt idx="1">
                  <c:v>17.399999999999999</c:v>
                </c:pt>
                <c:pt idx="2">
                  <c:v>17.7</c:v>
                </c:pt>
                <c:pt idx="3">
                  <c:v>17.8</c:v>
                </c:pt>
                <c:pt idx="4">
                  <c:v>18.399999999999999</c:v>
                </c:pt>
                <c:pt idx="5">
                  <c:v>18.600000000000001</c:v>
                </c:pt>
                <c:pt idx="6">
                  <c:v>19</c:v>
                </c:pt>
                <c:pt idx="7">
                  <c:v>19.8</c:v>
                </c:pt>
                <c:pt idx="8">
                  <c:v>19.7</c:v>
                </c:pt>
                <c:pt idx="9">
                  <c:v>19.7</c:v>
                </c:pt>
                <c:pt idx="10">
                  <c:v>19.399999999999999</c:v>
                </c:pt>
                <c:pt idx="11">
                  <c:v>19.399999999999999</c:v>
                </c:pt>
                <c:pt idx="12">
                  <c:v>19.3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2073344"/>
        <c:axId val="322074880"/>
      </c:lineChart>
      <c:catAx>
        <c:axId val="32207334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22074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2074880"/>
        <c:scaling>
          <c:orientation val="minMax"/>
          <c:max val="52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2207334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17748786037"/>
          <c:y val="0.39147415925527296"/>
          <c:w val="0.99257838519798625"/>
          <c:h val="0.5186442342189241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Salinidade (ppm)</a:t>
            </a:r>
          </a:p>
        </c:rich>
      </c:tx>
      <c:layout>
        <c:manualLayout>
          <c:xMode val="edge"/>
          <c:yMode val="edge"/>
          <c:x val="0.37343960445311308"/>
          <c:y val="2.7131965647151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'2016-4 Paul da Praia da Vitória'!$B$60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'2016-4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da Praia da Vitória'!$C$60:$O$60</c:f>
              <c:numCache>
                <c:formatCode>General</c:formatCode>
                <c:ptCount val="13"/>
                <c:pt idx="0">
                  <c:v>32</c:v>
                </c:pt>
                <c:pt idx="1">
                  <c:v>32.1</c:v>
                </c:pt>
                <c:pt idx="2">
                  <c:v>31.9</c:v>
                </c:pt>
                <c:pt idx="3">
                  <c:v>32</c:v>
                </c:pt>
                <c:pt idx="4">
                  <c:v>31.7</c:v>
                </c:pt>
                <c:pt idx="5">
                  <c:v>32</c:v>
                </c:pt>
                <c:pt idx="6">
                  <c:v>31.9</c:v>
                </c:pt>
                <c:pt idx="7">
                  <c:v>31.9</c:v>
                </c:pt>
                <c:pt idx="8">
                  <c:v>32</c:v>
                </c:pt>
                <c:pt idx="9">
                  <c:v>32.1</c:v>
                </c:pt>
                <c:pt idx="10">
                  <c:v>32</c:v>
                </c:pt>
                <c:pt idx="11">
                  <c:v>32.200000000000003</c:v>
                </c:pt>
                <c:pt idx="12">
                  <c:v>32.1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3487616"/>
        <c:axId val="323489152"/>
      </c:barChart>
      <c:lineChart>
        <c:grouping val="standard"/>
        <c:varyColors val="0"/>
        <c:ser>
          <c:idx val="2"/>
          <c:order val="1"/>
          <c:tx>
            <c:strRef>
              <c:f>'2016-4 Paul da Praia da Vitória'!$B$45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'2016-4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'2016-4 Paul da Praia da Vitória'!$C$45:$O$45</c:f>
              <c:numCache>
                <c:formatCode>General</c:formatCode>
                <c:ptCount val="13"/>
                <c:pt idx="0">
                  <c:v>0.699681</c:v>
                </c:pt>
                <c:pt idx="1">
                  <c:v>0.69946200000000003</c:v>
                </c:pt>
                <c:pt idx="2">
                  <c:v>0.69918800000000003</c:v>
                </c:pt>
                <c:pt idx="3">
                  <c:v>1.4999960000000001</c:v>
                </c:pt>
                <c:pt idx="4">
                  <c:v>1.4999089999999999</c:v>
                </c:pt>
                <c:pt idx="5">
                  <c:v>1.4997069999999999</c:v>
                </c:pt>
                <c:pt idx="6">
                  <c:v>1.49939</c:v>
                </c:pt>
                <c:pt idx="7">
                  <c:v>1.498956</c:v>
                </c:pt>
                <c:pt idx="8">
                  <c:v>1.498413</c:v>
                </c:pt>
                <c:pt idx="9">
                  <c:v>1.4977529999999999</c:v>
                </c:pt>
                <c:pt idx="10">
                  <c:v>0.59999199999999997</c:v>
                </c:pt>
                <c:pt idx="11">
                  <c:v>0.599939</c:v>
                </c:pt>
                <c:pt idx="12">
                  <c:v>0.59983799999999998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'2016-4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'2016-4 Paul da Praia da Vitória'!$C$61:$O$61</c:f>
              <c:numCache>
                <c:formatCode>General</c:formatCode>
                <c:ptCount val="13"/>
                <c:pt idx="0">
                  <c:v>17.399999999999999</c:v>
                </c:pt>
                <c:pt idx="1">
                  <c:v>17.399999999999999</c:v>
                </c:pt>
                <c:pt idx="2">
                  <c:v>17.7</c:v>
                </c:pt>
                <c:pt idx="3">
                  <c:v>17.8</c:v>
                </c:pt>
                <c:pt idx="4">
                  <c:v>18.5</c:v>
                </c:pt>
                <c:pt idx="5">
                  <c:v>18.600000000000001</c:v>
                </c:pt>
                <c:pt idx="6">
                  <c:v>19</c:v>
                </c:pt>
                <c:pt idx="7">
                  <c:v>19.8</c:v>
                </c:pt>
                <c:pt idx="8">
                  <c:v>19.7</c:v>
                </c:pt>
                <c:pt idx="9">
                  <c:v>19.7</c:v>
                </c:pt>
                <c:pt idx="10">
                  <c:v>19.399999999999999</c:v>
                </c:pt>
                <c:pt idx="11">
                  <c:v>19.5</c:v>
                </c:pt>
                <c:pt idx="12">
                  <c:v>19.600000000000001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3487616"/>
        <c:axId val="323489152"/>
      </c:lineChart>
      <c:catAx>
        <c:axId val="32348761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23489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3489152"/>
        <c:scaling>
          <c:orientation val="minMax"/>
          <c:max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2348761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7797442744"/>
          <c:y val="0.39147463709893404"/>
          <c:w val="0.99257867995858307"/>
          <c:h val="0.5175031692467012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pH</a:t>
            </a:r>
          </a:p>
        </c:rich>
      </c:tx>
      <c:layout>
        <c:manualLayout>
          <c:xMode val="edge"/>
          <c:yMode val="edge"/>
          <c:x val="0.43909780508205704"/>
          <c:y val="2.14283354440834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631578947368418E-2"/>
          <c:y val="0.20714321837196284"/>
          <c:w val="0.74285714285714288"/>
          <c:h val="0.564286698323622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'2016-4 Paul da Praia da Vitória'!$B$90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'2016-4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'2016-4 Paul da Praia da Vitória'!$C$90:$O$90</c:f>
              <c:numCache>
                <c:formatCode>General</c:formatCode>
                <c:ptCount val="13"/>
                <c:pt idx="0">
                  <c:v>9.4</c:v>
                </c:pt>
                <c:pt idx="1">
                  <c:v>9.5</c:v>
                </c:pt>
                <c:pt idx="2">
                  <c:v>9.6999999999999993</c:v>
                </c:pt>
                <c:pt idx="3">
                  <c:v>9.6</c:v>
                </c:pt>
                <c:pt idx="4">
                  <c:v>9.8000000000000007</c:v>
                </c:pt>
                <c:pt idx="5">
                  <c:v>9.5</c:v>
                </c:pt>
                <c:pt idx="6">
                  <c:v>9.5</c:v>
                </c:pt>
                <c:pt idx="7">
                  <c:v>9.56</c:v>
                </c:pt>
                <c:pt idx="8">
                  <c:v>9.56</c:v>
                </c:pt>
                <c:pt idx="9">
                  <c:v>9.56</c:v>
                </c:pt>
                <c:pt idx="10">
                  <c:v>9.52</c:v>
                </c:pt>
                <c:pt idx="11">
                  <c:v>9.5399999999999991</c:v>
                </c:pt>
                <c:pt idx="12">
                  <c:v>9.5399999999999991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3530112"/>
        <c:axId val="321979520"/>
      </c:barChart>
      <c:lineChart>
        <c:grouping val="standard"/>
        <c:varyColors val="0"/>
        <c:ser>
          <c:idx val="1"/>
          <c:order val="1"/>
          <c:tx>
            <c:strRef>
              <c:f>'2016-4 Paul da Praia da Vitória'!$B$84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'2016-4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'2016-4 Paul da Praia da Vitória'!$C$84:$O$84</c:f>
              <c:numCache>
                <c:formatCode>General</c:formatCode>
                <c:ptCount val="13"/>
                <c:pt idx="0">
                  <c:v>0.69965200000000005</c:v>
                </c:pt>
                <c:pt idx="1">
                  <c:v>0.69942499999999996</c:v>
                </c:pt>
                <c:pt idx="2">
                  <c:v>0.69914200000000004</c:v>
                </c:pt>
                <c:pt idx="3">
                  <c:v>1.4999899999999999</c:v>
                </c:pt>
                <c:pt idx="4">
                  <c:v>1.4998860000000001</c:v>
                </c:pt>
                <c:pt idx="5">
                  <c:v>1.4996670000000001</c:v>
                </c:pt>
                <c:pt idx="6">
                  <c:v>1.499333</c:v>
                </c:pt>
                <c:pt idx="7">
                  <c:v>1.498885</c:v>
                </c:pt>
                <c:pt idx="8">
                  <c:v>1.4983219999999999</c:v>
                </c:pt>
                <c:pt idx="9">
                  <c:v>0.59999899999999995</c:v>
                </c:pt>
                <c:pt idx="10">
                  <c:v>0.59997</c:v>
                </c:pt>
                <c:pt idx="11">
                  <c:v>0.59989000000000003</c:v>
                </c:pt>
                <c:pt idx="12">
                  <c:v>0.59976300000000005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'2016-4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'2016-4 Paul da Praia da Vitória'!$C$91:$O$91</c:f>
              <c:numCache>
                <c:formatCode>General</c:formatCode>
                <c:ptCount val="13"/>
                <c:pt idx="0">
                  <c:v>17.899999999999999</c:v>
                </c:pt>
                <c:pt idx="1">
                  <c:v>18.100000000000001</c:v>
                </c:pt>
                <c:pt idx="2">
                  <c:v>18.3</c:v>
                </c:pt>
                <c:pt idx="3">
                  <c:v>18.899999999999999</c:v>
                </c:pt>
                <c:pt idx="4">
                  <c:v>19</c:v>
                </c:pt>
                <c:pt idx="5">
                  <c:v>19.399999999999999</c:v>
                </c:pt>
                <c:pt idx="6">
                  <c:v>20.3</c:v>
                </c:pt>
                <c:pt idx="7">
                  <c:v>21.1</c:v>
                </c:pt>
                <c:pt idx="8">
                  <c:v>20.9</c:v>
                </c:pt>
                <c:pt idx="9">
                  <c:v>20.6</c:v>
                </c:pt>
                <c:pt idx="10">
                  <c:v>20.2</c:v>
                </c:pt>
                <c:pt idx="11">
                  <c:v>20.399999999999999</c:v>
                </c:pt>
                <c:pt idx="12">
                  <c:v>20.3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3530112"/>
        <c:axId val="321979520"/>
      </c:lineChart>
      <c:catAx>
        <c:axId val="32353011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219795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1979520"/>
        <c:scaling>
          <c:orientation val="minMax"/>
          <c:max val="2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2353011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052637651062842"/>
          <c:y val="0.44642952847677259"/>
          <c:w val="0.99203253439473904"/>
          <c:h val="0.608503202833911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ORP (mV)</a:t>
            </a:r>
          </a:p>
        </c:rich>
      </c:tx>
      <c:layout>
        <c:manualLayout>
          <c:xMode val="edge"/>
          <c:yMode val="edge"/>
          <c:x val="0.38796988404618438"/>
          <c:y val="3.70372030898272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87969924812026E-2"/>
          <c:y val="0.22895698178721388"/>
          <c:w val="0.72030075187969922"/>
          <c:h val="0.683503930923594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'2016-4 Paul da Praia da Vitória'!$B$92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'2016-4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'2016-4 Paul da Praia da Vitória'!$C$92:$O$92</c:f>
              <c:numCache>
                <c:formatCode>General</c:formatCode>
                <c:ptCount val="13"/>
                <c:pt idx="0">
                  <c:v>-124.7</c:v>
                </c:pt>
                <c:pt idx="1">
                  <c:v>-130.5</c:v>
                </c:pt>
                <c:pt idx="2">
                  <c:v>-142.30000000000001</c:v>
                </c:pt>
                <c:pt idx="3">
                  <c:v>-136.6</c:v>
                </c:pt>
                <c:pt idx="4">
                  <c:v>-147.19999999999999</c:v>
                </c:pt>
                <c:pt idx="5">
                  <c:v>-132.69999999999999</c:v>
                </c:pt>
                <c:pt idx="6">
                  <c:v>-131.9</c:v>
                </c:pt>
                <c:pt idx="7">
                  <c:v>-131.30000000000001</c:v>
                </c:pt>
                <c:pt idx="8">
                  <c:v>-130.9</c:v>
                </c:pt>
                <c:pt idx="9">
                  <c:v>-130.80000000000001</c:v>
                </c:pt>
                <c:pt idx="10">
                  <c:v>-128</c:v>
                </c:pt>
                <c:pt idx="11">
                  <c:v>-129.1</c:v>
                </c:pt>
                <c:pt idx="12">
                  <c:v>-128.80000000000001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3195776"/>
        <c:axId val="273197312"/>
      </c:barChart>
      <c:lineChart>
        <c:grouping val="standard"/>
        <c:varyColors val="0"/>
        <c:ser>
          <c:idx val="0"/>
          <c:order val="0"/>
          <c:tx>
            <c:strRef>
              <c:f>'2016-4 Paul da Praia da Vitória'!$B$84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'2016-4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'2016-4 Paul da Praia da Vitória'!$C$84:$O$84</c:f>
              <c:numCache>
                <c:formatCode>General</c:formatCode>
                <c:ptCount val="13"/>
                <c:pt idx="0">
                  <c:v>0.69965200000000005</c:v>
                </c:pt>
                <c:pt idx="1">
                  <c:v>0.69942499999999996</c:v>
                </c:pt>
                <c:pt idx="2">
                  <c:v>0.69914200000000004</c:v>
                </c:pt>
                <c:pt idx="3">
                  <c:v>1.4999899999999999</c:v>
                </c:pt>
                <c:pt idx="4">
                  <c:v>1.4998860000000001</c:v>
                </c:pt>
                <c:pt idx="5">
                  <c:v>1.4996670000000001</c:v>
                </c:pt>
                <c:pt idx="6">
                  <c:v>1.499333</c:v>
                </c:pt>
                <c:pt idx="7">
                  <c:v>1.498885</c:v>
                </c:pt>
                <c:pt idx="8">
                  <c:v>1.4983219999999999</c:v>
                </c:pt>
                <c:pt idx="9">
                  <c:v>0.59999899999999995</c:v>
                </c:pt>
                <c:pt idx="10">
                  <c:v>0.59997</c:v>
                </c:pt>
                <c:pt idx="11">
                  <c:v>0.59989000000000003</c:v>
                </c:pt>
                <c:pt idx="12">
                  <c:v>0.59976300000000005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'2016-4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'2016-4 Paul da Praia da Vitória'!$C$93:$O$93</c:f>
              <c:numCache>
                <c:formatCode>General</c:formatCode>
                <c:ptCount val="13"/>
                <c:pt idx="0">
                  <c:v>17.899999999999999</c:v>
                </c:pt>
                <c:pt idx="1">
                  <c:v>18.100000000000001</c:v>
                </c:pt>
                <c:pt idx="2">
                  <c:v>18.3</c:v>
                </c:pt>
                <c:pt idx="3">
                  <c:v>18.899999999999999</c:v>
                </c:pt>
                <c:pt idx="4">
                  <c:v>18.899999999999999</c:v>
                </c:pt>
                <c:pt idx="5">
                  <c:v>19.399999999999999</c:v>
                </c:pt>
                <c:pt idx="6">
                  <c:v>20.3</c:v>
                </c:pt>
                <c:pt idx="7">
                  <c:v>21.1</c:v>
                </c:pt>
                <c:pt idx="8">
                  <c:v>20.9</c:v>
                </c:pt>
                <c:pt idx="9">
                  <c:v>20.5</c:v>
                </c:pt>
                <c:pt idx="10">
                  <c:v>20.2</c:v>
                </c:pt>
                <c:pt idx="11">
                  <c:v>20.3</c:v>
                </c:pt>
                <c:pt idx="12">
                  <c:v>20.399999999999999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3195776"/>
        <c:axId val="273197312"/>
      </c:lineChart>
      <c:catAx>
        <c:axId val="27319577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3197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3197312"/>
        <c:scaling>
          <c:orientation val="minMax"/>
          <c:max val="25"/>
          <c:min val="-15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7319577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203011595381558"/>
          <c:y val="0.50505263354536201"/>
          <c:w val="0.99263005269881166"/>
          <c:h val="0.6858052885738037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 e Salinidade (ppm)</a:t>
            </a:r>
          </a:p>
        </c:rich>
      </c:tx>
      <c:layout>
        <c:manualLayout>
          <c:xMode val="edge"/>
          <c:yMode val="edge"/>
          <c:x val="0.24746759042963334"/>
          <c:y val="2.82258064516129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334340046086433E-2"/>
          <c:y val="0.24596774193548387"/>
          <c:w val="0.75398027229295195"/>
          <c:h val="0.495967741935483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'2013-3 Paul Praia da Vitória'!$B$15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cat>
            <c:numRef>
              <c:f>'2013-3 Paul Praia da Vitória'!$C$25:$O$25</c:f>
              <c:numCache>
                <c:formatCode>h:mm</c:formatCode>
                <c:ptCount val="13"/>
                <c:pt idx="0">
                  <c:v>0.29444444444444445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'2013-3 Paul Praia da Vitória'!$C$53:$O$53</c:f>
              <c:numCache>
                <c:formatCode>General</c:formatCode>
                <c:ptCount val="13"/>
                <c:pt idx="0">
                  <c:v>40.700000000000003</c:v>
                </c:pt>
                <c:pt idx="1">
                  <c:v>41.6</c:v>
                </c:pt>
                <c:pt idx="2">
                  <c:v>41.2</c:v>
                </c:pt>
                <c:pt idx="3">
                  <c:v>40.6</c:v>
                </c:pt>
                <c:pt idx="4">
                  <c:v>42</c:v>
                </c:pt>
                <c:pt idx="5">
                  <c:v>41.4</c:v>
                </c:pt>
                <c:pt idx="6">
                  <c:v>41.8</c:v>
                </c:pt>
                <c:pt idx="7">
                  <c:v>42</c:v>
                </c:pt>
                <c:pt idx="8">
                  <c:v>42.7</c:v>
                </c:pt>
                <c:pt idx="9">
                  <c:v>40.200000000000003</c:v>
                </c:pt>
                <c:pt idx="10">
                  <c:v>46.4</c:v>
                </c:pt>
                <c:pt idx="11">
                  <c:v>42.2</c:v>
                </c:pt>
                <c:pt idx="12">
                  <c:v>42.8</c:v>
                </c:pt>
              </c:numCache>
            </c:numRef>
          </c:val>
        </c:ser>
        <c:ser>
          <c:idx val="1"/>
          <c:order val="1"/>
          <c:tx>
            <c:strRef>
              <c:f>'2013-3 Paul Praia da Vitória'!$B$16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33CCCC"/>
              </a:solidFill>
              <a:prstDash val="solid"/>
            </a:ln>
          </c:spPr>
          <c:invertIfNegative val="0"/>
          <c:cat>
            <c:numRef>
              <c:f>'2013-3 Paul Praia da Vitória'!$C$25:$O$25</c:f>
              <c:numCache>
                <c:formatCode>h:mm</c:formatCode>
                <c:ptCount val="13"/>
                <c:pt idx="0">
                  <c:v>0.29444444444444445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'2013-3 Paul Praia da Vitória'!$C$54:$O$54</c:f>
              <c:numCache>
                <c:formatCode>General</c:formatCode>
                <c:ptCount val="13"/>
                <c:pt idx="0">
                  <c:v>25.7</c:v>
                </c:pt>
                <c:pt idx="1">
                  <c:v>26.4</c:v>
                </c:pt>
                <c:pt idx="2">
                  <c:v>26</c:v>
                </c:pt>
                <c:pt idx="3">
                  <c:v>25.9</c:v>
                </c:pt>
                <c:pt idx="4">
                  <c:v>26.7</c:v>
                </c:pt>
                <c:pt idx="5">
                  <c:v>26.5</c:v>
                </c:pt>
                <c:pt idx="6">
                  <c:v>26.6</c:v>
                </c:pt>
                <c:pt idx="7">
                  <c:v>26.7</c:v>
                </c:pt>
                <c:pt idx="8">
                  <c:v>27.9</c:v>
                </c:pt>
                <c:pt idx="9">
                  <c:v>25.5</c:v>
                </c:pt>
                <c:pt idx="10">
                  <c:v>29.9</c:v>
                </c:pt>
                <c:pt idx="11">
                  <c:v>27</c:v>
                </c:pt>
                <c:pt idx="12">
                  <c:v>27.4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7029888"/>
        <c:axId val="307031424"/>
      </c:barChart>
      <c:lineChart>
        <c:grouping val="standard"/>
        <c:varyColors val="0"/>
        <c:ser>
          <c:idx val="2"/>
          <c:order val="2"/>
          <c:tx>
            <c:strRef>
              <c:f>'2013-3 Paul Praia da Vitória'!$B$43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'2013-3 Paul Praia da Vitória'!$C$43:$O$43</c:f>
              <c:numCache>
                <c:formatCode>General</c:formatCode>
                <c:ptCount val="13"/>
                <c:pt idx="0">
                  <c:v>1.598706</c:v>
                </c:pt>
                <c:pt idx="1">
                  <c:v>1.5981240000000001</c:v>
                </c:pt>
                <c:pt idx="2">
                  <c:v>1.597302</c:v>
                </c:pt>
                <c:pt idx="3">
                  <c:v>0.499998</c:v>
                </c:pt>
                <c:pt idx="4">
                  <c:v>0.49996200000000002</c:v>
                </c:pt>
                <c:pt idx="5">
                  <c:v>0.499886</c:v>
                </c:pt>
                <c:pt idx="6">
                  <c:v>0.49976700000000002</c:v>
                </c:pt>
                <c:pt idx="7">
                  <c:v>0.49962099999999998</c:v>
                </c:pt>
                <c:pt idx="8">
                  <c:v>0.49942500000000001</c:v>
                </c:pt>
                <c:pt idx="9">
                  <c:v>1.599996</c:v>
                </c:pt>
                <c:pt idx="10">
                  <c:v>1.599899</c:v>
                </c:pt>
                <c:pt idx="11">
                  <c:v>1.599674</c:v>
                </c:pt>
                <c:pt idx="12">
                  <c:v>1.5993200000000001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7029888"/>
        <c:axId val="307031424"/>
      </c:lineChart>
      <c:catAx>
        <c:axId val="30702988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070314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703142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070298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2199771338278804"/>
          <c:y val="0.36693548387096775"/>
          <c:w val="0.99276486965902055"/>
          <c:h val="0.600806451612903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</a:t>
            </a:r>
          </a:p>
        </c:rich>
      </c:tx>
      <c:layout>
        <c:manualLayout>
          <c:xMode val="edge"/>
          <c:yMode val="edge"/>
          <c:x val="0.32119619422572182"/>
          <c:y val="2.71317141695316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'2016-4 Paul da Praia da Vitória'!$B$95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'2016-4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'2016-4 Paul da Praia da Vitória'!$C$95:$O$95</c:f>
              <c:numCache>
                <c:formatCode>General</c:formatCode>
                <c:ptCount val="13"/>
                <c:pt idx="0">
                  <c:v>49</c:v>
                </c:pt>
                <c:pt idx="1">
                  <c:v>49.3</c:v>
                </c:pt>
                <c:pt idx="2">
                  <c:v>48.8</c:v>
                </c:pt>
                <c:pt idx="3">
                  <c:v>47.1</c:v>
                </c:pt>
                <c:pt idx="4">
                  <c:v>48.8</c:v>
                </c:pt>
                <c:pt idx="5">
                  <c:v>49</c:v>
                </c:pt>
                <c:pt idx="6">
                  <c:v>48.7</c:v>
                </c:pt>
                <c:pt idx="7">
                  <c:v>49.1</c:v>
                </c:pt>
                <c:pt idx="8">
                  <c:v>49.2</c:v>
                </c:pt>
                <c:pt idx="9">
                  <c:v>49.4</c:v>
                </c:pt>
                <c:pt idx="10">
                  <c:v>49.3</c:v>
                </c:pt>
                <c:pt idx="11">
                  <c:v>49.3</c:v>
                </c:pt>
                <c:pt idx="12">
                  <c:v>49.5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2693376"/>
        <c:axId val="342694912"/>
      </c:barChart>
      <c:lineChart>
        <c:grouping val="standard"/>
        <c:varyColors val="0"/>
        <c:ser>
          <c:idx val="2"/>
          <c:order val="1"/>
          <c:tx>
            <c:strRef>
              <c:f>'2016-4 Paul da Praia da Vitória'!$B$84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'2016-4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'2016-4 Paul da Praia da Vitória'!$C$84:$O$84</c:f>
              <c:numCache>
                <c:formatCode>General</c:formatCode>
                <c:ptCount val="13"/>
                <c:pt idx="0">
                  <c:v>0.69965200000000005</c:v>
                </c:pt>
                <c:pt idx="1">
                  <c:v>0.69942499999999996</c:v>
                </c:pt>
                <c:pt idx="2">
                  <c:v>0.69914200000000004</c:v>
                </c:pt>
                <c:pt idx="3">
                  <c:v>1.4999899999999999</c:v>
                </c:pt>
                <c:pt idx="4">
                  <c:v>1.4998860000000001</c:v>
                </c:pt>
                <c:pt idx="5">
                  <c:v>1.4996670000000001</c:v>
                </c:pt>
                <c:pt idx="6">
                  <c:v>1.499333</c:v>
                </c:pt>
                <c:pt idx="7">
                  <c:v>1.498885</c:v>
                </c:pt>
                <c:pt idx="8">
                  <c:v>1.4983219999999999</c:v>
                </c:pt>
                <c:pt idx="9">
                  <c:v>0.59999899999999995</c:v>
                </c:pt>
                <c:pt idx="10">
                  <c:v>0.59997</c:v>
                </c:pt>
                <c:pt idx="11">
                  <c:v>0.59989000000000003</c:v>
                </c:pt>
                <c:pt idx="12">
                  <c:v>0.59976300000000005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'2016-4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'2016-4 Paul da Praia da Vitória'!$C$96:$O$96</c:f>
              <c:numCache>
                <c:formatCode>General</c:formatCode>
                <c:ptCount val="13"/>
                <c:pt idx="0">
                  <c:v>17.7</c:v>
                </c:pt>
                <c:pt idx="1">
                  <c:v>17.8</c:v>
                </c:pt>
                <c:pt idx="2">
                  <c:v>18.100000000000001</c:v>
                </c:pt>
                <c:pt idx="3">
                  <c:v>18.600000000000001</c:v>
                </c:pt>
                <c:pt idx="4">
                  <c:v>18.8</c:v>
                </c:pt>
                <c:pt idx="5">
                  <c:v>19.100000000000001</c:v>
                </c:pt>
                <c:pt idx="6">
                  <c:v>20.100000000000001</c:v>
                </c:pt>
                <c:pt idx="7">
                  <c:v>20.9</c:v>
                </c:pt>
                <c:pt idx="8">
                  <c:v>20.6</c:v>
                </c:pt>
                <c:pt idx="9">
                  <c:v>20.3</c:v>
                </c:pt>
                <c:pt idx="10">
                  <c:v>20</c:v>
                </c:pt>
                <c:pt idx="11">
                  <c:v>20.100000000000001</c:v>
                </c:pt>
                <c:pt idx="12">
                  <c:v>20.2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2693376"/>
        <c:axId val="342694912"/>
      </c:lineChart>
      <c:catAx>
        <c:axId val="34269337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42694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2694912"/>
        <c:scaling>
          <c:orientation val="minMax"/>
          <c:max val="5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4269337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3884514429"/>
          <c:y val="0.39147462201027688"/>
          <c:w val="0.9925785761154855"/>
          <c:h val="0.518644782078296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orientation="portrait"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Salinidade (ppm)</a:t>
            </a:r>
          </a:p>
        </c:rich>
      </c:tx>
      <c:layout>
        <c:manualLayout>
          <c:xMode val="edge"/>
          <c:yMode val="edge"/>
          <c:x val="0.37343962642305795"/>
          <c:y val="2.71316085489313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'2016-4 Paul da Praia da Vitória'!$B$99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'2016-4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da Praia da Vitória'!$C$99:$O$99</c:f>
              <c:numCache>
                <c:formatCode>General</c:formatCode>
                <c:ptCount val="13"/>
                <c:pt idx="0">
                  <c:v>31.7</c:v>
                </c:pt>
                <c:pt idx="1">
                  <c:v>32.1</c:v>
                </c:pt>
                <c:pt idx="2">
                  <c:v>31.5</c:v>
                </c:pt>
                <c:pt idx="3">
                  <c:v>30.3</c:v>
                </c:pt>
                <c:pt idx="4">
                  <c:v>31.5</c:v>
                </c:pt>
                <c:pt idx="5">
                  <c:v>31.7</c:v>
                </c:pt>
                <c:pt idx="6">
                  <c:v>31.6</c:v>
                </c:pt>
                <c:pt idx="7">
                  <c:v>31.9</c:v>
                </c:pt>
                <c:pt idx="8">
                  <c:v>31.7</c:v>
                </c:pt>
                <c:pt idx="9">
                  <c:v>31.6</c:v>
                </c:pt>
                <c:pt idx="10">
                  <c:v>32</c:v>
                </c:pt>
                <c:pt idx="11">
                  <c:v>31.9</c:v>
                </c:pt>
                <c:pt idx="12">
                  <c:v>31.8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2726528"/>
        <c:axId val="342728064"/>
      </c:barChart>
      <c:lineChart>
        <c:grouping val="standard"/>
        <c:varyColors val="0"/>
        <c:ser>
          <c:idx val="2"/>
          <c:order val="1"/>
          <c:tx>
            <c:strRef>
              <c:f>'2016-4 Paul da Praia da Vitória'!$B$84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'2016-4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'2016-4 Paul da Praia da Vitória'!$C$84:$O$84</c:f>
              <c:numCache>
                <c:formatCode>General</c:formatCode>
                <c:ptCount val="13"/>
                <c:pt idx="0">
                  <c:v>0.69965200000000005</c:v>
                </c:pt>
                <c:pt idx="1">
                  <c:v>0.69942499999999996</c:v>
                </c:pt>
                <c:pt idx="2">
                  <c:v>0.69914200000000004</c:v>
                </c:pt>
                <c:pt idx="3">
                  <c:v>1.4999899999999999</c:v>
                </c:pt>
                <c:pt idx="4">
                  <c:v>1.4998860000000001</c:v>
                </c:pt>
                <c:pt idx="5">
                  <c:v>1.4996670000000001</c:v>
                </c:pt>
                <c:pt idx="6">
                  <c:v>1.499333</c:v>
                </c:pt>
                <c:pt idx="7">
                  <c:v>1.498885</c:v>
                </c:pt>
                <c:pt idx="8">
                  <c:v>1.4983219999999999</c:v>
                </c:pt>
                <c:pt idx="9">
                  <c:v>0.59999899999999995</c:v>
                </c:pt>
                <c:pt idx="10">
                  <c:v>0.59997</c:v>
                </c:pt>
                <c:pt idx="11">
                  <c:v>0.59989000000000003</c:v>
                </c:pt>
                <c:pt idx="12">
                  <c:v>0.59976300000000005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'2016-4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'2016-4 Paul da Praia da Vitória'!$C$100:$O$100</c:f>
              <c:numCache>
                <c:formatCode>General</c:formatCode>
                <c:ptCount val="13"/>
                <c:pt idx="0">
                  <c:v>17.7</c:v>
                </c:pt>
                <c:pt idx="1">
                  <c:v>17.8</c:v>
                </c:pt>
                <c:pt idx="2">
                  <c:v>18.100000000000001</c:v>
                </c:pt>
                <c:pt idx="3">
                  <c:v>18.600000000000001</c:v>
                </c:pt>
                <c:pt idx="4">
                  <c:v>18.8</c:v>
                </c:pt>
                <c:pt idx="5">
                  <c:v>19.100000000000001</c:v>
                </c:pt>
                <c:pt idx="6">
                  <c:v>20.100000000000001</c:v>
                </c:pt>
                <c:pt idx="7">
                  <c:v>20.9</c:v>
                </c:pt>
                <c:pt idx="8">
                  <c:v>20.5</c:v>
                </c:pt>
                <c:pt idx="9">
                  <c:v>20.100000000000001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2726528"/>
        <c:axId val="342728064"/>
      </c:lineChart>
      <c:catAx>
        <c:axId val="34272652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42728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2728064"/>
        <c:scaling>
          <c:orientation val="minMax"/>
          <c:max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4272652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30568651706"/>
          <c:y val="0.39147448032410587"/>
          <c:w val="0.99257875036227006"/>
          <c:h val="0.5175029950524476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TDS</a:t>
            </a:r>
          </a:p>
        </c:rich>
      </c:tx>
      <c:layout>
        <c:manualLayout>
          <c:xMode val="edge"/>
          <c:yMode val="edge"/>
          <c:x val="0.43373050676357766"/>
          <c:y val="2.71320838416324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'2016-4 Paul da Praia da Vitória'!$B$58</c:f>
              <c:strCache>
                <c:ptCount val="1"/>
                <c:pt idx="0">
                  <c:v>TDS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'2016-4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da Praia da Vitória'!$C$58:$O$58</c:f>
              <c:numCache>
                <c:formatCode>General</c:formatCode>
                <c:ptCount val="13"/>
                <c:pt idx="0">
                  <c:v>49.6</c:v>
                </c:pt>
                <c:pt idx="1">
                  <c:v>49.5</c:v>
                </c:pt>
                <c:pt idx="2">
                  <c:v>49.4</c:v>
                </c:pt>
                <c:pt idx="3">
                  <c:v>49.4</c:v>
                </c:pt>
                <c:pt idx="4">
                  <c:v>49.1</c:v>
                </c:pt>
                <c:pt idx="5">
                  <c:v>49.4</c:v>
                </c:pt>
                <c:pt idx="6">
                  <c:v>49.1</c:v>
                </c:pt>
                <c:pt idx="7">
                  <c:v>49.2</c:v>
                </c:pt>
                <c:pt idx="8">
                  <c:v>49.2</c:v>
                </c:pt>
                <c:pt idx="9">
                  <c:v>49.4</c:v>
                </c:pt>
                <c:pt idx="10">
                  <c:v>49.4</c:v>
                </c:pt>
                <c:pt idx="11">
                  <c:v>49.3</c:v>
                </c:pt>
                <c:pt idx="12">
                  <c:v>49.4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2757376"/>
        <c:axId val="342758912"/>
      </c:barChart>
      <c:lineChart>
        <c:grouping val="standard"/>
        <c:varyColors val="0"/>
        <c:ser>
          <c:idx val="2"/>
          <c:order val="1"/>
          <c:tx>
            <c:strRef>
              <c:f>'2016-4 Paul da Praia da Vitória'!$B$45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'2016-4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'2016-4 Paul da Praia da Vitória'!$C$45:$O$45</c:f>
              <c:numCache>
                <c:formatCode>General</c:formatCode>
                <c:ptCount val="13"/>
                <c:pt idx="0">
                  <c:v>0.699681</c:v>
                </c:pt>
                <c:pt idx="1">
                  <c:v>0.69946200000000003</c:v>
                </c:pt>
                <c:pt idx="2">
                  <c:v>0.69918800000000003</c:v>
                </c:pt>
                <c:pt idx="3">
                  <c:v>1.4999960000000001</c:v>
                </c:pt>
                <c:pt idx="4">
                  <c:v>1.4999089999999999</c:v>
                </c:pt>
                <c:pt idx="5">
                  <c:v>1.4997069999999999</c:v>
                </c:pt>
                <c:pt idx="6">
                  <c:v>1.49939</c:v>
                </c:pt>
                <c:pt idx="7">
                  <c:v>1.498956</c:v>
                </c:pt>
                <c:pt idx="8">
                  <c:v>1.498413</c:v>
                </c:pt>
                <c:pt idx="9">
                  <c:v>1.4977529999999999</c:v>
                </c:pt>
                <c:pt idx="10">
                  <c:v>0.59999199999999997</c:v>
                </c:pt>
                <c:pt idx="11">
                  <c:v>0.599939</c:v>
                </c:pt>
                <c:pt idx="12">
                  <c:v>0.59983799999999998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'2016-4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'2016-4 Paul da Praia da Vitória'!$C$59:$O$59</c:f>
              <c:numCache>
                <c:formatCode>General</c:formatCode>
                <c:ptCount val="13"/>
                <c:pt idx="0">
                  <c:v>17.399999999999999</c:v>
                </c:pt>
                <c:pt idx="1">
                  <c:v>17.399999999999999</c:v>
                </c:pt>
                <c:pt idx="2">
                  <c:v>17.7</c:v>
                </c:pt>
                <c:pt idx="3">
                  <c:v>17.899999999999999</c:v>
                </c:pt>
                <c:pt idx="4">
                  <c:v>18.5</c:v>
                </c:pt>
                <c:pt idx="5">
                  <c:v>18.600000000000001</c:v>
                </c:pt>
                <c:pt idx="6">
                  <c:v>19.2</c:v>
                </c:pt>
                <c:pt idx="7">
                  <c:v>19.7</c:v>
                </c:pt>
                <c:pt idx="8">
                  <c:v>19.7</c:v>
                </c:pt>
                <c:pt idx="9">
                  <c:v>19.7</c:v>
                </c:pt>
                <c:pt idx="10">
                  <c:v>19.399999999999999</c:v>
                </c:pt>
                <c:pt idx="11">
                  <c:v>19.399999999999999</c:v>
                </c:pt>
                <c:pt idx="12">
                  <c:v>19.3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2757376"/>
        <c:axId val="342758912"/>
      </c:lineChart>
      <c:catAx>
        <c:axId val="34275737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42758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2758912"/>
        <c:scaling>
          <c:orientation val="minMax"/>
          <c:max val="5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4275737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4389259031"/>
          <c:y val="0.39147462201027688"/>
          <c:w val="0.99257855844942455"/>
          <c:h val="0.5175036043029832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TDS</a:t>
            </a:r>
          </a:p>
        </c:rich>
      </c:tx>
      <c:layout>
        <c:manualLayout>
          <c:xMode val="edge"/>
          <c:yMode val="edge"/>
          <c:x val="0.43373055003638566"/>
          <c:y val="2.71320237219482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'2016-4 Paul da Praia da Vitória'!$B$97</c:f>
              <c:strCache>
                <c:ptCount val="1"/>
                <c:pt idx="0">
                  <c:v>TDS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'2016-4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da Praia da Vitória'!$C$97:$O$97</c:f>
              <c:numCache>
                <c:formatCode>General</c:formatCode>
                <c:ptCount val="13"/>
                <c:pt idx="0">
                  <c:v>49.2</c:v>
                </c:pt>
                <c:pt idx="1">
                  <c:v>49.5</c:v>
                </c:pt>
                <c:pt idx="2">
                  <c:v>48.7</c:v>
                </c:pt>
                <c:pt idx="3">
                  <c:v>47.1</c:v>
                </c:pt>
                <c:pt idx="4">
                  <c:v>48.5</c:v>
                </c:pt>
                <c:pt idx="5">
                  <c:v>49</c:v>
                </c:pt>
                <c:pt idx="6">
                  <c:v>48.9</c:v>
                </c:pt>
                <c:pt idx="7">
                  <c:v>48.9</c:v>
                </c:pt>
                <c:pt idx="8">
                  <c:v>49</c:v>
                </c:pt>
                <c:pt idx="9">
                  <c:v>49.3</c:v>
                </c:pt>
                <c:pt idx="10">
                  <c:v>49.3</c:v>
                </c:pt>
                <c:pt idx="11">
                  <c:v>49.3</c:v>
                </c:pt>
                <c:pt idx="12">
                  <c:v>49.5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2675840"/>
        <c:axId val="342677376"/>
      </c:barChart>
      <c:lineChart>
        <c:grouping val="standard"/>
        <c:varyColors val="0"/>
        <c:ser>
          <c:idx val="2"/>
          <c:order val="1"/>
          <c:tx>
            <c:strRef>
              <c:f>'2016-4 Paul da Praia da Vitória'!$B$84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'2016-4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'2016-4 Paul da Praia da Vitória'!$C$84:$O$84</c:f>
              <c:numCache>
                <c:formatCode>General</c:formatCode>
                <c:ptCount val="13"/>
                <c:pt idx="0">
                  <c:v>0.69965200000000005</c:v>
                </c:pt>
                <c:pt idx="1">
                  <c:v>0.69942499999999996</c:v>
                </c:pt>
                <c:pt idx="2">
                  <c:v>0.69914200000000004</c:v>
                </c:pt>
                <c:pt idx="3">
                  <c:v>1.4999899999999999</c:v>
                </c:pt>
                <c:pt idx="4">
                  <c:v>1.4998860000000001</c:v>
                </c:pt>
                <c:pt idx="5">
                  <c:v>1.4996670000000001</c:v>
                </c:pt>
                <c:pt idx="6">
                  <c:v>1.499333</c:v>
                </c:pt>
                <c:pt idx="7">
                  <c:v>1.498885</c:v>
                </c:pt>
                <c:pt idx="8">
                  <c:v>1.4983219999999999</c:v>
                </c:pt>
                <c:pt idx="9">
                  <c:v>0.59999899999999995</c:v>
                </c:pt>
                <c:pt idx="10">
                  <c:v>0.59997</c:v>
                </c:pt>
                <c:pt idx="11">
                  <c:v>0.59989000000000003</c:v>
                </c:pt>
                <c:pt idx="12">
                  <c:v>0.59976300000000005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'2016-4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'2016-4 Paul da Praia da Vitória'!$C$98:$O$98</c:f>
              <c:numCache>
                <c:formatCode>General</c:formatCode>
                <c:ptCount val="13"/>
                <c:pt idx="0">
                  <c:v>17.7</c:v>
                </c:pt>
                <c:pt idx="1">
                  <c:v>17.899999999999999</c:v>
                </c:pt>
                <c:pt idx="2">
                  <c:v>18.100000000000001</c:v>
                </c:pt>
                <c:pt idx="3">
                  <c:v>18.600000000000001</c:v>
                </c:pt>
                <c:pt idx="4">
                  <c:v>18.8</c:v>
                </c:pt>
                <c:pt idx="5">
                  <c:v>19</c:v>
                </c:pt>
                <c:pt idx="6">
                  <c:v>19.899999999999999</c:v>
                </c:pt>
                <c:pt idx="7">
                  <c:v>21</c:v>
                </c:pt>
                <c:pt idx="8">
                  <c:v>20.9</c:v>
                </c:pt>
                <c:pt idx="9">
                  <c:v>20.399999999999999</c:v>
                </c:pt>
                <c:pt idx="10">
                  <c:v>20</c:v>
                </c:pt>
                <c:pt idx="11">
                  <c:v>20.100000000000001</c:v>
                </c:pt>
                <c:pt idx="12">
                  <c:v>20.2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2675840"/>
        <c:axId val="342677376"/>
      </c:lineChart>
      <c:catAx>
        <c:axId val="34267584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42677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2677376"/>
        <c:scaling>
          <c:orientation val="minMax"/>
          <c:max val="5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4267584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3379857891"/>
          <c:y val="0.39147462968513019"/>
          <c:w val="0.99257880148159039"/>
          <c:h val="0.5175032013731847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Oxigénip (mg/l)</a:t>
            </a:r>
          </a:p>
        </c:rich>
      </c:tx>
      <c:layout>
        <c:manualLayout>
          <c:xMode val="edge"/>
          <c:yMode val="edge"/>
          <c:x val="0.34424353648707295"/>
          <c:y val="2.71312727700082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'2016-4 Paul da Praia da Vitória'!$B$23</c:f>
              <c:strCache>
                <c:ptCount val="1"/>
                <c:pt idx="0">
                  <c:v>Oxigénio (mg/l)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dLbl>
              <c:idx val="8"/>
              <c:layout/>
              <c:tx>
                <c:rich>
                  <a:bodyPr/>
                  <a:lstStyle/>
                  <a:p>
                    <a:r>
                      <a:rPr lang="pt-PT"/>
                      <a:t>OFL</a:t>
                    </a:r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'2016-4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da Praia da Vitória'!$C$23:$O$23</c:f>
              <c:numCache>
                <c:formatCode>General</c:formatCode>
                <c:ptCount val="13"/>
                <c:pt idx="0">
                  <c:v>12.78</c:v>
                </c:pt>
                <c:pt idx="1">
                  <c:v>11.41</c:v>
                </c:pt>
                <c:pt idx="2">
                  <c:v>14.11</c:v>
                </c:pt>
                <c:pt idx="3">
                  <c:v>15.8</c:v>
                </c:pt>
                <c:pt idx="4">
                  <c:v>16.52</c:v>
                </c:pt>
                <c:pt idx="5">
                  <c:v>17.489999999999998</c:v>
                </c:pt>
                <c:pt idx="6">
                  <c:v>16.559999999999999</c:v>
                </c:pt>
                <c:pt idx="7">
                  <c:v>16.2</c:v>
                </c:pt>
                <c:pt idx="8">
                  <c:v>0</c:v>
                </c:pt>
                <c:pt idx="9">
                  <c:v>14.51</c:v>
                </c:pt>
                <c:pt idx="10">
                  <c:v>14.99</c:v>
                </c:pt>
                <c:pt idx="11">
                  <c:v>14.98</c:v>
                </c:pt>
                <c:pt idx="12">
                  <c:v>14.99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2810624"/>
        <c:axId val="342812160"/>
      </c:barChart>
      <c:lineChart>
        <c:grouping val="standard"/>
        <c:varyColors val="0"/>
        <c:ser>
          <c:idx val="2"/>
          <c:order val="1"/>
          <c:tx>
            <c:strRef>
              <c:f>'2016-4 Paul da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'2016-4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da Praia da Vitória'!$C$5:$O$5</c:f>
              <c:numCache>
                <c:formatCode>0.000000</c:formatCode>
                <c:ptCount val="13"/>
                <c:pt idx="0">
                  <c:v>0.69969899999999996</c:v>
                </c:pt>
                <c:pt idx="1">
                  <c:v>0.69948699999999997</c:v>
                </c:pt>
                <c:pt idx="2">
                  <c:v>0.69921800000000001</c:v>
                </c:pt>
                <c:pt idx="3">
                  <c:v>1.4999990000000001</c:v>
                </c:pt>
                <c:pt idx="4">
                  <c:v>1.4999229999999999</c:v>
                </c:pt>
                <c:pt idx="5">
                  <c:v>1.4997370000000001</c:v>
                </c:pt>
                <c:pt idx="6">
                  <c:v>1.4994270000000001</c:v>
                </c:pt>
                <c:pt idx="7">
                  <c:v>1.4990079999999999</c:v>
                </c:pt>
                <c:pt idx="8">
                  <c:v>1.4984729999999999</c:v>
                </c:pt>
                <c:pt idx="9">
                  <c:v>1.497824</c:v>
                </c:pt>
                <c:pt idx="10">
                  <c:v>0.59999400000000003</c:v>
                </c:pt>
                <c:pt idx="11">
                  <c:v>0.59994700000000001</c:v>
                </c:pt>
                <c:pt idx="12">
                  <c:v>0.59985100000000002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'2016-4 Paul da Praia da Vitória'!$B$24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'2016-4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da Praia da Vitória'!$C$24:$O$24</c:f>
              <c:numCache>
                <c:formatCode>General</c:formatCode>
                <c:ptCount val="13"/>
                <c:pt idx="0">
                  <c:v>19.100000000000001</c:v>
                </c:pt>
                <c:pt idx="1">
                  <c:v>18.8</c:v>
                </c:pt>
                <c:pt idx="2">
                  <c:v>19.2</c:v>
                </c:pt>
                <c:pt idx="3">
                  <c:v>19.8</c:v>
                </c:pt>
                <c:pt idx="4">
                  <c:v>19.8</c:v>
                </c:pt>
                <c:pt idx="5">
                  <c:v>20.100000000000001</c:v>
                </c:pt>
                <c:pt idx="6">
                  <c:v>20.2</c:v>
                </c:pt>
                <c:pt idx="7">
                  <c:v>20.7</c:v>
                </c:pt>
                <c:pt idx="8">
                  <c:v>21.7</c:v>
                </c:pt>
                <c:pt idx="9">
                  <c:v>21.3</c:v>
                </c:pt>
                <c:pt idx="10">
                  <c:v>21.2</c:v>
                </c:pt>
                <c:pt idx="11">
                  <c:v>21.2</c:v>
                </c:pt>
                <c:pt idx="12">
                  <c:v>21.1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2810624"/>
        <c:axId val="342812160"/>
      </c:lineChart>
      <c:catAx>
        <c:axId val="34281062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42812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2812160"/>
        <c:scaling>
          <c:orientation val="minMax"/>
          <c:max val="2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4281062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46440159546984"/>
          <c:y val="0.39147451717789006"/>
          <c:w val="0.18111443156219653"/>
          <c:h val="0.1271700552356328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Oxigénio (mg/l)</a:t>
            </a:r>
          </a:p>
        </c:rich>
      </c:tx>
      <c:layout>
        <c:manualLayout>
          <c:xMode val="edge"/>
          <c:yMode val="edge"/>
          <c:x val="0.33972022199515139"/>
          <c:y val="2.71314400306703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'2016-4 Paul da Praia da Vitória'!$B$63</c:f>
              <c:strCache>
                <c:ptCount val="1"/>
                <c:pt idx="0">
                  <c:v>Oxigénio (mg/l)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'2016-4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'2016-4 Paul da Praia da Vitória'!$C$63:$O$63</c:f>
              <c:numCache>
                <c:formatCode>General</c:formatCode>
                <c:ptCount val="13"/>
                <c:pt idx="0">
                  <c:v>7.93</c:v>
                </c:pt>
                <c:pt idx="1">
                  <c:v>7.32</c:v>
                </c:pt>
                <c:pt idx="2">
                  <c:v>8.14</c:v>
                </c:pt>
                <c:pt idx="3">
                  <c:v>8.1199999999999992</c:v>
                </c:pt>
                <c:pt idx="4">
                  <c:v>9.64</c:v>
                </c:pt>
                <c:pt idx="5">
                  <c:v>10.85</c:v>
                </c:pt>
                <c:pt idx="6">
                  <c:v>11.16</c:v>
                </c:pt>
                <c:pt idx="7">
                  <c:v>11.89</c:v>
                </c:pt>
                <c:pt idx="8">
                  <c:v>12.66</c:v>
                </c:pt>
                <c:pt idx="9">
                  <c:v>8.94</c:v>
                </c:pt>
                <c:pt idx="10">
                  <c:v>11.04</c:v>
                </c:pt>
                <c:pt idx="11">
                  <c:v>11.1</c:v>
                </c:pt>
                <c:pt idx="12">
                  <c:v>11.08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2978944"/>
        <c:axId val="342980480"/>
      </c:barChart>
      <c:lineChart>
        <c:grouping val="standard"/>
        <c:varyColors val="0"/>
        <c:ser>
          <c:idx val="2"/>
          <c:order val="1"/>
          <c:tx>
            <c:strRef>
              <c:f>'2016-4 Paul da Praia da Vitória'!$B$45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'2016-4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'2016-4 Paul da Praia da Vitória'!$C$45:$O$45</c:f>
              <c:numCache>
                <c:formatCode>General</c:formatCode>
                <c:ptCount val="13"/>
                <c:pt idx="0">
                  <c:v>0.699681</c:v>
                </c:pt>
                <c:pt idx="1">
                  <c:v>0.69946200000000003</c:v>
                </c:pt>
                <c:pt idx="2">
                  <c:v>0.69918800000000003</c:v>
                </c:pt>
                <c:pt idx="3">
                  <c:v>1.4999960000000001</c:v>
                </c:pt>
                <c:pt idx="4">
                  <c:v>1.4999089999999999</c:v>
                </c:pt>
                <c:pt idx="5">
                  <c:v>1.4997069999999999</c:v>
                </c:pt>
                <c:pt idx="6">
                  <c:v>1.49939</c:v>
                </c:pt>
                <c:pt idx="7">
                  <c:v>1.498956</c:v>
                </c:pt>
                <c:pt idx="8">
                  <c:v>1.498413</c:v>
                </c:pt>
                <c:pt idx="9">
                  <c:v>1.4977529999999999</c:v>
                </c:pt>
                <c:pt idx="10">
                  <c:v>0.59999199999999997</c:v>
                </c:pt>
                <c:pt idx="11">
                  <c:v>0.599939</c:v>
                </c:pt>
                <c:pt idx="12">
                  <c:v>0.59983799999999998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'2016-4 Paul da Praia da Vitória'!$B$64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'2016-4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'2016-4 Paul da Praia da Vitória'!$C$64:$O$64</c:f>
              <c:numCache>
                <c:formatCode>General</c:formatCode>
                <c:ptCount val="13"/>
                <c:pt idx="0">
                  <c:v>17.399999999999999</c:v>
                </c:pt>
                <c:pt idx="1">
                  <c:v>17.399999999999999</c:v>
                </c:pt>
                <c:pt idx="2">
                  <c:v>17.600000000000001</c:v>
                </c:pt>
                <c:pt idx="3">
                  <c:v>17.8</c:v>
                </c:pt>
                <c:pt idx="4">
                  <c:v>18.5</c:v>
                </c:pt>
                <c:pt idx="5">
                  <c:v>18.600000000000001</c:v>
                </c:pt>
                <c:pt idx="6">
                  <c:v>18.899999999999999</c:v>
                </c:pt>
                <c:pt idx="7">
                  <c:v>19.8</c:v>
                </c:pt>
                <c:pt idx="8">
                  <c:v>19.8</c:v>
                </c:pt>
                <c:pt idx="9">
                  <c:v>19.8</c:v>
                </c:pt>
                <c:pt idx="10">
                  <c:v>19.5</c:v>
                </c:pt>
                <c:pt idx="11">
                  <c:v>19.7</c:v>
                </c:pt>
                <c:pt idx="12">
                  <c:v>19.8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2978944"/>
        <c:axId val="342980480"/>
      </c:lineChart>
      <c:catAx>
        <c:axId val="34297894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429804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2980480"/>
        <c:scaling>
          <c:orientation val="minMax"/>
          <c:max val="22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4297894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4635851822"/>
          <c:y val="0.39147482969123243"/>
          <c:w val="0.99257846967602337"/>
          <c:h val="0.518645000835569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Oxigénio (mg/l)</a:t>
            </a:r>
          </a:p>
        </c:rich>
      </c:tx>
      <c:layout>
        <c:manualLayout>
          <c:xMode val="edge"/>
          <c:yMode val="edge"/>
          <c:x val="0.36484317585301834"/>
          <c:y val="2.71315532052958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'2016-4 Paul da Praia da Vitória'!$B$141</c:f>
              <c:strCache>
                <c:ptCount val="1"/>
                <c:pt idx="0">
                  <c:v>Oxigénio (mg/l)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'2016-4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'2016-4 Paul da Praia da Vitória'!$C$141:$O$141</c:f>
              <c:numCache>
                <c:formatCode>General</c:formatCode>
                <c:ptCount val="13"/>
                <c:pt idx="0">
                  <c:v>11.44</c:v>
                </c:pt>
                <c:pt idx="1">
                  <c:v>7.76</c:v>
                </c:pt>
                <c:pt idx="2">
                  <c:v>4.12</c:v>
                </c:pt>
                <c:pt idx="3">
                  <c:v>3.03</c:v>
                </c:pt>
                <c:pt idx="4">
                  <c:v>7.4</c:v>
                </c:pt>
                <c:pt idx="5">
                  <c:v>10.53</c:v>
                </c:pt>
                <c:pt idx="6">
                  <c:v>12.42</c:v>
                </c:pt>
                <c:pt idx="7">
                  <c:v>14.77</c:v>
                </c:pt>
                <c:pt idx="8">
                  <c:v>13.4</c:v>
                </c:pt>
                <c:pt idx="9">
                  <c:v>9.0299999999999994</c:v>
                </c:pt>
                <c:pt idx="10">
                  <c:v>9.4</c:v>
                </c:pt>
                <c:pt idx="11">
                  <c:v>9.35</c:v>
                </c:pt>
                <c:pt idx="12">
                  <c:v>9.3699999999999992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3048960"/>
        <c:axId val="343050496"/>
      </c:barChart>
      <c:lineChart>
        <c:grouping val="standard"/>
        <c:varyColors val="0"/>
        <c:ser>
          <c:idx val="2"/>
          <c:order val="1"/>
          <c:tx>
            <c:strRef>
              <c:f>'2016-4 Paul da Praia da Vitória'!$B$84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'2016-4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'2016-4 Paul da Praia da Vitória'!$C$84:$O$84</c:f>
              <c:numCache>
                <c:formatCode>General</c:formatCode>
                <c:ptCount val="13"/>
                <c:pt idx="0">
                  <c:v>0.69965200000000005</c:v>
                </c:pt>
                <c:pt idx="1">
                  <c:v>0.69942499999999996</c:v>
                </c:pt>
                <c:pt idx="2">
                  <c:v>0.69914200000000004</c:v>
                </c:pt>
                <c:pt idx="3">
                  <c:v>1.4999899999999999</c:v>
                </c:pt>
                <c:pt idx="4">
                  <c:v>1.4998860000000001</c:v>
                </c:pt>
                <c:pt idx="5">
                  <c:v>1.4996670000000001</c:v>
                </c:pt>
                <c:pt idx="6">
                  <c:v>1.499333</c:v>
                </c:pt>
                <c:pt idx="7">
                  <c:v>1.498885</c:v>
                </c:pt>
                <c:pt idx="8">
                  <c:v>1.4983219999999999</c:v>
                </c:pt>
                <c:pt idx="9">
                  <c:v>0.59999899999999995</c:v>
                </c:pt>
                <c:pt idx="10">
                  <c:v>0.59997</c:v>
                </c:pt>
                <c:pt idx="11">
                  <c:v>0.59989000000000003</c:v>
                </c:pt>
                <c:pt idx="12">
                  <c:v>0.59976300000000005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'2016-4 Paul da Praia da Vitória'!$B$142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'2016-4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'2016-4 Paul da Praia da Vitória'!$C$142:$O$142</c:f>
              <c:numCache>
                <c:formatCode>General</c:formatCode>
                <c:ptCount val="13"/>
                <c:pt idx="0">
                  <c:v>17.600000000000001</c:v>
                </c:pt>
                <c:pt idx="1">
                  <c:v>17.8</c:v>
                </c:pt>
                <c:pt idx="2">
                  <c:v>18</c:v>
                </c:pt>
                <c:pt idx="3">
                  <c:v>18.600000000000001</c:v>
                </c:pt>
                <c:pt idx="4">
                  <c:v>18.7</c:v>
                </c:pt>
                <c:pt idx="5">
                  <c:v>19.100000000000001</c:v>
                </c:pt>
                <c:pt idx="6">
                  <c:v>20.3</c:v>
                </c:pt>
                <c:pt idx="7">
                  <c:v>20.8</c:v>
                </c:pt>
                <c:pt idx="8">
                  <c:v>20.6</c:v>
                </c:pt>
                <c:pt idx="9">
                  <c:v>21.1</c:v>
                </c:pt>
                <c:pt idx="10">
                  <c:v>20</c:v>
                </c:pt>
                <c:pt idx="11">
                  <c:v>20.100000000000001</c:v>
                </c:pt>
                <c:pt idx="12">
                  <c:v>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3048960"/>
        <c:axId val="343050496"/>
      </c:lineChart>
      <c:catAx>
        <c:axId val="34304896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43050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3050496"/>
        <c:scaling>
          <c:orientation val="minMax"/>
          <c:max val="2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4304896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3884514429"/>
          <c:y val="0.39147475569243884"/>
          <c:w val="0.9925785761154855"/>
          <c:h val="0.5186448557398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orientation="portrait"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pH</a:t>
            </a:r>
          </a:p>
        </c:rich>
      </c:tx>
      <c:layout>
        <c:manualLayout>
          <c:xMode val="edge"/>
          <c:yMode val="edge"/>
          <c:x val="0.43909780508205704"/>
          <c:y val="2.14283354440834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631578947368418E-2"/>
          <c:y val="0.20714321837196284"/>
          <c:w val="0.74285714285714288"/>
          <c:h val="0.564286698323622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'2016-4 Paul da Praia da Vitória'!$B$129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'2016-4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'2016-4 Paul da Praia da Vitória'!$C$129:$O$129</c:f>
              <c:numCache>
                <c:formatCode>General</c:formatCode>
                <c:ptCount val="13"/>
                <c:pt idx="0">
                  <c:v>9.4</c:v>
                </c:pt>
                <c:pt idx="1">
                  <c:v>9.5</c:v>
                </c:pt>
                <c:pt idx="2">
                  <c:v>9.73</c:v>
                </c:pt>
                <c:pt idx="3">
                  <c:v>9.6</c:v>
                </c:pt>
                <c:pt idx="4">
                  <c:v>9.8000000000000007</c:v>
                </c:pt>
                <c:pt idx="5">
                  <c:v>9.5</c:v>
                </c:pt>
                <c:pt idx="6">
                  <c:v>9.5</c:v>
                </c:pt>
                <c:pt idx="7">
                  <c:v>9.4</c:v>
                </c:pt>
                <c:pt idx="8">
                  <c:v>9.4700000000000006</c:v>
                </c:pt>
                <c:pt idx="9">
                  <c:v>9.51</c:v>
                </c:pt>
                <c:pt idx="10">
                  <c:v>9.42</c:v>
                </c:pt>
                <c:pt idx="11">
                  <c:v>9.4600000000000009</c:v>
                </c:pt>
                <c:pt idx="12">
                  <c:v>9.4600000000000009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3164032"/>
        <c:axId val="343165568"/>
      </c:barChart>
      <c:lineChart>
        <c:grouping val="standard"/>
        <c:varyColors val="0"/>
        <c:ser>
          <c:idx val="1"/>
          <c:order val="1"/>
          <c:tx>
            <c:strRef>
              <c:f>'2016-4 Paul da Praia da Vitória'!$B$123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'2016-4 Paul da Praia da Vitória'!$C$125:$O$125</c:f>
              <c:numCache>
                <c:formatCode>h:mm</c:formatCode>
                <c:ptCount val="13"/>
                <c:pt idx="0">
                  <c:v>0.31597222222222221</c:v>
                </c:pt>
                <c:pt idx="1">
                  <c:v>0.3576388888888889</c:v>
                </c:pt>
                <c:pt idx="2">
                  <c:v>0.39930555555555558</c:v>
                </c:pt>
                <c:pt idx="3">
                  <c:v>0.44097222222222227</c:v>
                </c:pt>
                <c:pt idx="4">
                  <c:v>0.4826388888888889</c:v>
                </c:pt>
                <c:pt idx="5">
                  <c:v>0.52430555555555558</c:v>
                </c:pt>
                <c:pt idx="6">
                  <c:v>0.56597222222222221</c:v>
                </c:pt>
                <c:pt idx="7">
                  <c:v>0.60763888888888895</c:v>
                </c:pt>
                <c:pt idx="8">
                  <c:v>0.64930555555555558</c:v>
                </c:pt>
                <c:pt idx="9">
                  <c:v>0.69097222222222221</c:v>
                </c:pt>
                <c:pt idx="10">
                  <c:v>0.73263888888888884</c:v>
                </c:pt>
                <c:pt idx="11">
                  <c:v>0.77430555555555547</c:v>
                </c:pt>
                <c:pt idx="12">
                  <c:v>0.81597222222222221</c:v>
                </c:pt>
              </c:numCache>
            </c:numRef>
          </c:cat>
          <c:val>
            <c:numRef>
              <c:f>'2016-4 Paul da Praia da Vitória'!$C$123:$O$123</c:f>
              <c:numCache>
                <c:formatCode>General</c:formatCode>
                <c:ptCount val="13"/>
                <c:pt idx="0">
                  <c:v>0.69954499999999997</c:v>
                </c:pt>
                <c:pt idx="1">
                  <c:v>0.69928999999999997</c:v>
                </c:pt>
                <c:pt idx="2">
                  <c:v>0.69897900000000002</c:v>
                </c:pt>
                <c:pt idx="3">
                  <c:v>1.4999849999999999</c:v>
                </c:pt>
                <c:pt idx="4">
                  <c:v>1.4998689999999999</c:v>
                </c:pt>
                <c:pt idx="5">
                  <c:v>1.4996389999999999</c:v>
                </c:pt>
                <c:pt idx="6">
                  <c:v>1.499293</c:v>
                </c:pt>
                <c:pt idx="7">
                  <c:v>1.4988330000000001</c:v>
                </c:pt>
                <c:pt idx="8">
                  <c:v>1.498259</c:v>
                </c:pt>
                <c:pt idx="9">
                  <c:v>0.59998600000000002</c:v>
                </c:pt>
                <c:pt idx="10">
                  <c:v>0.59996300000000002</c:v>
                </c:pt>
                <c:pt idx="11">
                  <c:v>0.59987900000000005</c:v>
                </c:pt>
                <c:pt idx="12">
                  <c:v>0.59974700000000003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'2016-4 Paul da Praia da Vitória'!$B$130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'2016-4 Paul da Praia da Vitória'!$C$125:$O$125</c:f>
              <c:numCache>
                <c:formatCode>h:mm</c:formatCode>
                <c:ptCount val="13"/>
                <c:pt idx="0">
                  <c:v>0.31597222222222221</c:v>
                </c:pt>
                <c:pt idx="1">
                  <c:v>0.3576388888888889</c:v>
                </c:pt>
                <c:pt idx="2">
                  <c:v>0.39930555555555558</c:v>
                </c:pt>
                <c:pt idx="3">
                  <c:v>0.44097222222222227</c:v>
                </c:pt>
                <c:pt idx="4">
                  <c:v>0.4826388888888889</c:v>
                </c:pt>
                <c:pt idx="5">
                  <c:v>0.52430555555555558</c:v>
                </c:pt>
                <c:pt idx="6">
                  <c:v>0.56597222222222221</c:v>
                </c:pt>
                <c:pt idx="7">
                  <c:v>0.60763888888888895</c:v>
                </c:pt>
                <c:pt idx="8">
                  <c:v>0.64930555555555558</c:v>
                </c:pt>
                <c:pt idx="9">
                  <c:v>0.69097222222222221</c:v>
                </c:pt>
                <c:pt idx="10">
                  <c:v>0.73263888888888884</c:v>
                </c:pt>
                <c:pt idx="11">
                  <c:v>0.77430555555555547</c:v>
                </c:pt>
                <c:pt idx="12">
                  <c:v>0.81597222222222221</c:v>
                </c:pt>
              </c:numCache>
            </c:numRef>
          </c:cat>
          <c:val>
            <c:numRef>
              <c:f>'2016-4 Paul da Praia da Vitória'!$C$130:$O$130</c:f>
              <c:numCache>
                <c:formatCode>General</c:formatCode>
                <c:ptCount val="13"/>
                <c:pt idx="0">
                  <c:v>18.100000000000001</c:v>
                </c:pt>
                <c:pt idx="1">
                  <c:v>18.2</c:v>
                </c:pt>
                <c:pt idx="2">
                  <c:v>18.3</c:v>
                </c:pt>
                <c:pt idx="3">
                  <c:v>18.3</c:v>
                </c:pt>
                <c:pt idx="4">
                  <c:v>19</c:v>
                </c:pt>
                <c:pt idx="5">
                  <c:v>19.399999999999999</c:v>
                </c:pt>
                <c:pt idx="6">
                  <c:v>20.100000000000001</c:v>
                </c:pt>
                <c:pt idx="7">
                  <c:v>21</c:v>
                </c:pt>
                <c:pt idx="8">
                  <c:v>21.1</c:v>
                </c:pt>
                <c:pt idx="9">
                  <c:v>21.1</c:v>
                </c:pt>
                <c:pt idx="10">
                  <c:v>20.8</c:v>
                </c:pt>
                <c:pt idx="11">
                  <c:v>20.6</c:v>
                </c:pt>
                <c:pt idx="12">
                  <c:v>20.8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3164032"/>
        <c:axId val="343165568"/>
      </c:lineChart>
      <c:catAx>
        <c:axId val="34316403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431655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3165568"/>
        <c:scaling>
          <c:orientation val="minMax"/>
          <c:max val="2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431640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052637651062842"/>
          <c:y val="0.44642952847677259"/>
          <c:w val="0.99203253439473904"/>
          <c:h val="0.608503202833911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ORP (mV)</a:t>
            </a:r>
          </a:p>
        </c:rich>
      </c:tx>
      <c:layout>
        <c:manualLayout>
          <c:xMode val="edge"/>
          <c:yMode val="edge"/>
          <c:x val="0.38796988404618438"/>
          <c:y val="3.70372030898272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87969924812026E-2"/>
          <c:y val="0.22895698178721388"/>
          <c:w val="0.72030075187969922"/>
          <c:h val="0.683503930923594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'2016-4 Paul da Praia da Vitória'!$B$131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'2016-4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'2016-4 Paul da Praia da Vitória'!$C$131:$O$131</c:f>
              <c:numCache>
                <c:formatCode>General</c:formatCode>
                <c:ptCount val="13"/>
                <c:pt idx="0">
                  <c:v>-121.6</c:v>
                </c:pt>
                <c:pt idx="1">
                  <c:v>-130.80000000000001</c:v>
                </c:pt>
                <c:pt idx="2">
                  <c:v>-139.9</c:v>
                </c:pt>
                <c:pt idx="3">
                  <c:v>-136.19999999999999</c:v>
                </c:pt>
                <c:pt idx="4">
                  <c:v>-144.80000000000001</c:v>
                </c:pt>
                <c:pt idx="5">
                  <c:v>-132.19999999999999</c:v>
                </c:pt>
                <c:pt idx="6">
                  <c:v>-132.9</c:v>
                </c:pt>
                <c:pt idx="7">
                  <c:v>-122.2</c:v>
                </c:pt>
                <c:pt idx="8">
                  <c:v>-123.5</c:v>
                </c:pt>
                <c:pt idx="9">
                  <c:v>-128.30000000000001</c:v>
                </c:pt>
                <c:pt idx="10">
                  <c:v>-122.9</c:v>
                </c:pt>
                <c:pt idx="11">
                  <c:v>-122.5</c:v>
                </c:pt>
                <c:pt idx="12">
                  <c:v>-123.1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3296256"/>
        <c:axId val="343306240"/>
      </c:barChart>
      <c:lineChart>
        <c:grouping val="standard"/>
        <c:varyColors val="0"/>
        <c:ser>
          <c:idx val="0"/>
          <c:order val="0"/>
          <c:tx>
            <c:strRef>
              <c:f>'2016-4 Paul da Praia da Vitória'!$B$123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'2016-4 Paul da Praia da Vitória'!$C$125:$O$125</c:f>
              <c:numCache>
                <c:formatCode>h:mm</c:formatCode>
                <c:ptCount val="13"/>
                <c:pt idx="0">
                  <c:v>0.31597222222222221</c:v>
                </c:pt>
                <c:pt idx="1">
                  <c:v>0.3576388888888889</c:v>
                </c:pt>
                <c:pt idx="2">
                  <c:v>0.39930555555555558</c:v>
                </c:pt>
                <c:pt idx="3">
                  <c:v>0.44097222222222227</c:v>
                </c:pt>
                <c:pt idx="4">
                  <c:v>0.4826388888888889</c:v>
                </c:pt>
                <c:pt idx="5">
                  <c:v>0.52430555555555558</c:v>
                </c:pt>
                <c:pt idx="6">
                  <c:v>0.56597222222222221</c:v>
                </c:pt>
                <c:pt idx="7">
                  <c:v>0.60763888888888895</c:v>
                </c:pt>
                <c:pt idx="8">
                  <c:v>0.64930555555555558</c:v>
                </c:pt>
                <c:pt idx="9">
                  <c:v>0.69097222222222221</c:v>
                </c:pt>
                <c:pt idx="10">
                  <c:v>0.73263888888888884</c:v>
                </c:pt>
                <c:pt idx="11">
                  <c:v>0.77430555555555547</c:v>
                </c:pt>
                <c:pt idx="12">
                  <c:v>0.81597222222222221</c:v>
                </c:pt>
              </c:numCache>
            </c:numRef>
          </c:cat>
          <c:val>
            <c:numRef>
              <c:f>'2016-4 Paul da Praia da Vitória'!$C$123:$O$123</c:f>
              <c:numCache>
                <c:formatCode>General</c:formatCode>
                <c:ptCount val="13"/>
                <c:pt idx="0">
                  <c:v>0.69954499999999997</c:v>
                </c:pt>
                <c:pt idx="1">
                  <c:v>0.69928999999999997</c:v>
                </c:pt>
                <c:pt idx="2">
                  <c:v>0.69897900000000002</c:v>
                </c:pt>
                <c:pt idx="3">
                  <c:v>1.4999849999999999</c:v>
                </c:pt>
                <c:pt idx="4">
                  <c:v>1.4998689999999999</c:v>
                </c:pt>
                <c:pt idx="5">
                  <c:v>1.4996389999999999</c:v>
                </c:pt>
                <c:pt idx="6">
                  <c:v>1.499293</c:v>
                </c:pt>
                <c:pt idx="7">
                  <c:v>1.4988330000000001</c:v>
                </c:pt>
                <c:pt idx="8">
                  <c:v>1.498259</c:v>
                </c:pt>
                <c:pt idx="9">
                  <c:v>0.59998600000000002</c:v>
                </c:pt>
                <c:pt idx="10">
                  <c:v>0.59996300000000002</c:v>
                </c:pt>
                <c:pt idx="11">
                  <c:v>0.59987900000000005</c:v>
                </c:pt>
                <c:pt idx="12">
                  <c:v>0.59974700000000003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'2016-4 Paul da Praia da Vitória'!$B$132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'2016-4 Paul da Praia da Vitória'!$C$125:$O$125</c:f>
              <c:numCache>
                <c:formatCode>h:mm</c:formatCode>
                <c:ptCount val="13"/>
                <c:pt idx="0">
                  <c:v>0.31597222222222221</c:v>
                </c:pt>
                <c:pt idx="1">
                  <c:v>0.3576388888888889</c:v>
                </c:pt>
                <c:pt idx="2">
                  <c:v>0.39930555555555558</c:v>
                </c:pt>
                <c:pt idx="3">
                  <c:v>0.44097222222222227</c:v>
                </c:pt>
                <c:pt idx="4">
                  <c:v>0.4826388888888889</c:v>
                </c:pt>
                <c:pt idx="5">
                  <c:v>0.52430555555555558</c:v>
                </c:pt>
                <c:pt idx="6">
                  <c:v>0.56597222222222221</c:v>
                </c:pt>
                <c:pt idx="7">
                  <c:v>0.60763888888888895</c:v>
                </c:pt>
                <c:pt idx="8">
                  <c:v>0.64930555555555558</c:v>
                </c:pt>
                <c:pt idx="9">
                  <c:v>0.69097222222222221</c:v>
                </c:pt>
                <c:pt idx="10">
                  <c:v>0.73263888888888884</c:v>
                </c:pt>
                <c:pt idx="11">
                  <c:v>0.77430555555555547</c:v>
                </c:pt>
                <c:pt idx="12">
                  <c:v>0.81597222222222221</c:v>
                </c:pt>
              </c:numCache>
            </c:numRef>
          </c:cat>
          <c:val>
            <c:numRef>
              <c:f>'2016-4 Paul da Praia da Vitória'!$C$132:$O$132</c:f>
              <c:numCache>
                <c:formatCode>General</c:formatCode>
                <c:ptCount val="13"/>
                <c:pt idx="0">
                  <c:v>18.100000000000001</c:v>
                </c:pt>
                <c:pt idx="1">
                  <c:v>18.2</c:v>
                </c:pt>
                <c:pt idx="2">
                  <c:v>18.3</c:v>
                </c:pt>
                <c:pt idx="3">
                  <c:v>18.7</c:v>
                </c:pt>
                <c:pt idx="4">
                  <c:v>19</c:v>
                </c:pt>
                <c:pt idx="5">
                  <c:v>19.399999999999999</c:v>
                </c:pt>
                <c:pt idx="6">
                  <c:v>20</c:v>
                </c:pt>
                <c:pt idx="7">
                  <c:v>20.9</c:v>
                </c:pt>
                <c:pt idx="8">
                  <c:v>21</c:v>
                </c:pt>
                <c:pt idx="9">
                  <c:v>21.1</c:v>
                </c:pt>
                <c:pt idx="10">
                  <c:v>20.8</c:v>
                </c:pt>
                <c:pt idx="11">
                  <c:v>20.7</c:v>
                </c:pt>
                <c:pt idx="12">
                  <c:v>20.6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3296256"/>
        <c:axId val="343306240"/>
      </c:lineChart>
      <c:catAx>
        <c:axId val="34329625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433062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3306240"/>
        <c:scaling>
          <c:orientation val="minMax"/>
          <c:max val="25"/>
          <c:min val="-15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4329625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203011595381558"/>
          <c:y val="0.50505263354536201"/>
          <c:w val="0.99263005269881166"/>
          <c:h val="0.6858052885738037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</a:t>
            </a:r>
          </a:p>
        </c:rich>
      </c:tx>
      <c:layout>
        <c:manualLayout>
          <c:xMode val="edge"/>
          <c:yMode val="edge"/>
          <c:x val="0.32119619422572182"/>
          <c:y val="2.71316085489313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'2016-4 Paul da Praia da Vitória'!$B$134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'2016-4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'2016-4 Paul da Praia da Vitória'!$C$134:$O$134</c:f>
              <c:numCache>
                <c:formatCode>General</c:formatCode>
                <c:ptCount val="13"/>
                <c:pt idx="0">
                  <c:v>45.9</c:v>
                </c:pt>
                <c:pt idx="1">
                  <c:v>46</c:v>
                </c:pt>
                <c:pt idx="2">
                  <c:v>45.9</c:v>
                </c:pt>
                <c:pt idx="3">
                  <c:v>45.9</c:v>
                </c:pt>
                <c:pt idx="4">
                  <c:v>45.8</c:v>
                </c:pt>
                <c:pt idx="5">
                  <c:v>45.8</c:v>
                </c:pt>
                <c:pt idx="6">
                  <c:v>45.8</c:v>
                </c:pt>
                <c:pt idx="7">
                  <c:v>45.8</c:v>
                </c:pt>
                <c:pt idx="8">
                  <c:v>45.8</c:v>
                </c:pt>
                <c:pt idx="9">
                  <c:v>45.8</c:v>
                </c:pt>
                <c:pt idx="10">
                  <c:v>45.8</c:v>
                </c:pt>
                <c:pt idx="11">
                  <c:v>45.7</c:v>
                </c:pt>
                <c:pt idx="12">
                  <c:v>45.8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3346176"/>
        <c:axId val="343356160"/>
      </c:barChart>
      <c:lineChart>
        <c:grouping val="standard"/>
        <c:varyColors val="0"/>
        <c:ser>
          <c:idx val="2"/>
          <c:order val="1"/>
          <c:tx>
            <c:strRef>
              <c:f>'2016-4 Paul da Praia da Vitória'!$B$123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'2016-4 Paul da Praia da Vitória'!$C$125:$O$125</c:f>
              <c:numCache>
                <c:formatCode>h:mm</c:formatCode>
                <c:ptCount val="13"/>
                <c:pt idx="0">
                  <c:v>0.31597222222222221</c:v>
                </c:pt>
                <c:pt idx="1">
                  <c:v>0.3576388888888889</c:v>
                </c:pt>
                <c:pt idx="2">
                  <c:v>0.39930555555555558</c:v>
                </c:pt>
                <c:pt idx="3">
                  <c:v>0.44097222222222227</c:v>
                </c:pt>
                <c:pt idx="4">
                  <c:v>0.4826388888888889</c:v>
                </c:pt>
                <c:pt idx="5">
                  <c:v>0.52430555555555558</c:v>
                </c:pt>
                <c:pt idx="6">
                  <c:v>0.56597222222222221</c:v>
                </c:pt>
                <c:pt idx="7">
                  <c:v>0.60763888888888895</c:v>
                </c:pt>
                <c:pt idx="8">
                  <c:v>0.64930555555555558</c:v>
                </c:pt>
                <c:pt idx="9">
                  <c:v>0.69097222222222221</c:v>
                </c:pt>
                <c:pt idx="10">
                  <c:v>0.73263888888888884</c:v>
                </c:pt>
                <c:pt idx="11">
                  <c:v>0.77430555555555547</c:v>
                </c:pt>
                <c:pt idx="12">
                  <c:v>0.81597222222222221</c:v>
                </c:pt>
              </c:numCache>
            </c:numRef>
          </c:cat>
          <c:val>
            <c:numRef>
              <c:f>'2016-4 Paul da Praia da Vitória'!$C$123:$O$123</c:f>
              <c:numCache>
                <c:formatCode>General</c:formatCode>
                <c:ptCount val="13"/>
                <c:pt idx="0">
                  <c:v>0.69954499999999997</c:v>
                </c:pt>
                <c:pt idx="1">
                  <c:v>0.69928999999999997</c:v>
                </c:pt>
                <c:pt idx="2">
                  <c:v>0.69897900000000002</c:v>
                </c:pt>
                <c:pt idx="3">
                  <c:v>1.4999849999999999</c:v>
                </c:pt>
                <c:pt idx="4">
                  <c:v>1.4998689999999999</c:v>
                </c:pt>
                <c:pt idx="5">
                  <c:v>1.4996389999999999</c:v>
                </c:pt>
                <c:pt idx="6">
                  <c:v>1.499293</c:v>
                </c:pt>
                <c:pt idx="7">
                  <c:v>1.4988330000000001</c:v>
                </c:pt>
                <c:pt idx="8">
                  <c:v>1.498259</c:v>
                </c:pt>
                <c:pt idx="9">
                  <c:v>0.59998600000000002</c:v>
                </c:pt>
                <c:pt idx="10">
                  <c:v>0.59996300000000002</c:v>
                </c:pt>
                <c:pt idx="11">
                  <c:v>0.59987900000000005</c:v>
                </c:pt>
                <c:pt idx="12">
                  <c:v>0.59974700000000003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'2016-4 Paul da Praia da Vitória'!$B$135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'2016-4 Paul da Praia da Vitória'!$C$125:$O$125</c:f>
              <c:numCache>
                <c:formatCode>h:mm</c:formatCode>
                <c:ptCount val="13"/>
                <c:pt idx="0">
                  <c:v>0.31597222222222221</c:v>
                </c:pt>
                <c:pt idx="1">
                  <c:v>0.3576388888888889</c:v>
                </c:pt>
                <c:pt idx="2">
                  <c:v>0.39930555555555558</c:v>
                </c:pt>
                <c:pt idx="3">
                  <c:v>0.44097222222222227</c:v>
                </c:pt>
                <c:pt idx="4">
                  <c:v>0.4826388888888889</c:v>
                </c:pt>
                <c:pt idx="5">
                  <c:v>0.52430555555555558</c:v>
                </c:pt>
                <c:pt idx="6">
                  <c:v>0.56597222222222221</c:v>
                </c:pt>
                <c:pt idx="7">
                  <c:v>0.60763888888888895</c:v>
                </c:pt>
                <c:pt idx="8">
                  <c:v>0.64930555555555558</c:v>
                </c:pt>
                <c:pt idx="9">
                  <c:v>0.69097222222222221</c:v>
                </c:pt>
                <c:pt idx="10">
                  <c:v>0.73263888888888884</c:v>
                </c:pt>
                <c:pt idx="11">
                  <c:v>0.77430555555555547</c:v>
                </c:pt>
                <c:pt idx="12">
                  <c:v>0.81597222222222221</c:v>
                </c:pt>
              </c:numCache>
            </c:numRef>
          </c:cat>
          <c:val>
            <c:numRef>
              <c:f>'2016-4 Paul da Praia da Vitória'!$C$135:$O$135</c:f>
              <c:numCache>
                <c:formatCode>General</c:formatCode>
                <c:ptCount val="13"/>
                <c:pt idx="0">
                  <c:v>17.899999999999999</c:v>
                </c:pt>
                <c:pt idx="1">
                  <c:v>18</c:v>
                </c:pt>
                <c:pt idx="2">
                  <c:v>18.100000000000001</c:v>
                </c:pt>
                <c:pt idx="3">
                  <c:v>18.5</c:v>
                </c:pt>
                <c:pt idx="4">
                  <c:v>18.8</c:v>
                </c:pt>
                <c:pt idx="5">
                  <c:v>19.2</c:v>
                </c:pt>
                <c:pt idx="6">
                  <c:v>19.8</c:v>
                </c:pt>
                <c:pt idx="7">
                  <c:v>20.7</c:v>
                </c:pt>
                <c:pt idx="8">
                  <c:v>20.8</c:v>
                </c:pt>
                <c:pt idx="9">
                  <c:v>20.8</c:v>
                </c:pt>
                <c:pt idx="10">
                  <c:v>20.6</c:v>
                </c:pt>
                <c:pt idx="11">
                  <c:v>20.7</c:v>
                </c:pt>
                <c:pt idx="12">
                  <c:v>20.7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3346176"/>
        <c:axId val="343356160"/>
      </c:lineChart>
      <c:catAx>
        <c:axId val="34334617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43356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3356160"/>
        <c:scaling>
          <c:orientation val="minMax"/>
          <c:max val="5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4334617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3884514429"/>
          <c:y val="0.39147448032410587"/>
          <c:w val="0.9925785761154855"/>
          <c:h val="0.5186446816099207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pH</a:t>
            </a:r>
          </a:p>
        </c:rich>
      </c:tx>
      <c:layout>
        <c:manualLayout>
          <c:xMode val="edge"/>
          <c:yMode val="edge"/>
          <c:x val="0.44070278184480233"/>
          <c:y val="2.14285714285714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2957540263543194E-2"/>
          <c:y val="0.23928613156761225"/>
          <c:w val="0.75402635431918008"/>
          <c:h val="0.525000915528940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'2013-3 Paul Pedreira'!$B$11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'2013-3 Paul Pedreira'!$C$7:$O$7</c:f>
              <c:numCache>
                <c:formatCode>h:mm</c:formatCode>
                <c:ptCount val="13"/>
                <c:pt idx="0">
                  <c:v>0.2951388888888889</c:v>
                </c:pt>
                <c:pt idx="1">
                  <c:v>0.33680555555555558</c:v>
                </c:pt>
                <c:pt idx="2">
                  <c:v>0.37847222222222227</c:v>
                </c:pt>
                <c:pt idx="3">
                  <c:v>0.4201388888888889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'2013-3 Paul Pedreira'!$C$11:$O$11</c:f>
              <c:numCache>
                <c:formatCode>General</c:formatCode>
                <c:ptCount val="13"/>
                <c:pt idx="0">
                  <c:v>8.33</c:v>
                </c:pt>
                <c:pt idx="1">
                  <c:v>8.7899999999999991</c:v>
                </c:pt>
                <c:pt idx="2">
                  <c:v>8.4700000000000006</c:v>
                </c:pt>
                <c:pt idx="3">
                  <c:v>8.86</c:v>
                </c:pt>
                <c:pt idx="8">
                  <c:v>8.65</c:v>
                </c:pt>
                <c:pt idx="9">
                  <c:v>8.91</c:v>
                </c:pt>
                <c:pt idx="10">
                  <c:v>8.65</c:v>
                </c:pt>
                <c:pt idx="11">
                  <c:v>8.99</c:v>
                </c:pt>
                <c:pt idx="12">
                  <c:v>9.09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2995840"/>
        <c:axId val="272997376"/>
      </c:barChart>
      <c:lineChart>
        <c:grouping val="standard"/>
        <c:varyColors val="0"/>
        <c:ser>
          <c:idx val="1"/>
          <c:order val="1"/>
          <c:tx>
            <c:strRef>
              <c:f>'2013-3 Paul Pedreira'!$B$5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'2013-3 Paul Pedreira'!$C$5:$O$5</c:f>
              <c:numCache>
                <c:formatCode>General</c:formatCode>
                <c:ptCount val="13"/>
                <c:pt idx="0">
                  <c:v>1.4994529999999999</c:v>
                </c:pt>
                <c:pt idx="1">
                  <c:v>1.4990270000000001</c:v>
                </c:pt>
                <c:pt idx="2">
                  <c:v>1.49848</c:v>
                </c:pt>
                <c:pt idx="3">
                  <c:v>1.4978119999999999</c:v>
                </c:pt>
                <c:pt idx="4">
                  <c:v>0.49995699999999998</c:v>
                </c:pt>
                <c:pt idx="5">
                  <c:v>0.49995600000000001</c:v>
                </c:pt>
                <c:pt idx="6">
                  <c:v>0.49987599999999999</c:v>
                </c:pt>
                <c:pt idx="7">
                  <c:v>0.499755</c:v>
                </c:pt>
                <c:pt idx="8">
                  <c:v>0.49959300000000001</c:v>
                </c:pt>
                <c:pt idx="9">
                  <c:v>0.49939</c:v>
                </c:pt>
                <c:pt idx="10">
                  <c:v>1.4999899999999999</c:v>
                </c:pt>
                <c:pt idx="11">
                  <c:v>1.4998819999999999</c:v>
                </c:pt>
                <c:pt idx="12">
                  <c:v>1.499652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2995840"/>
        <c:axId val="272997376"/>
      </c:lineChart>
      <c:catAx>
        <c:axId val="27299584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2997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29973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7299584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991215226939973"/>
          <c:y val="0.43928646419197598"/>
          <c:w val="0.17276720351390917"/>
          <c:h val="0.1392860892388451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Salinidade (ppm)</a:t>
            </a:r>
          </a:p>
        </c:rich>
      </c:tx>
      <c:layout>
        <c:manualLayout>
          <c:xMode val="edge"/>
          <c:yMode val="edge"/>
          <c:x val="0.37343962237278477"/>
          <c:y val="2.71316085489313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'2016-4 Paul da Praia da Vitória'!$B$99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'2016-4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da Praia da Vitória'!$C$99:$O$99</c:f>
              <c:numCache>
                <c:formatCode>General</c:formatCode>
                <c:ptCount val="13"/>
                <c:pt idx="0">
                  <c:v>31.7</c:v>
                </c:pt>
                <c:pt idx="1">
                  <c:v>32.1</c:v>
                </c:pt>
                <c:pt idx="2">
                  <c:v>31.5</c:v>
                </c:pt>
                <c:pt idx="3">
                  <c:v>30.3</c:v>
                </c:pt>
                <c:pt idx="4">
                  <c:v>31.5</c:v>
                </c:pt>
                <c:pt idx="5">
                  <c:v>31.7</c:v>
                </c:pt>
                <c:pt idx="6">
                  <c:v>31.6</c:v>
                </c:pt>
                <c:pt idx="7">
                  <c:v>31.9</c:v>
                </c:pt>
                <c:pt idx="8">
                  <c:v>31.7</c:v>
                </c:pt>
                <c:pt idx="9">
                  <c:v>31.6</c:v>
                </c:pt>
                <c:pt idx="10">
                  <c:v>32</c:v>
                </c:pt>
                <c:pt idx="11">
                  <c:v>31.9</c:v>
                </c:pt>
                <c:pt idx="12">
                  <c:v>31.8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3395328"/>
        <c:axId val="343405312"/>
      </c:barChart>
      <c:lineChart>
        <c:grouping val="standard"/>
        <c:varyColors val="0"/>
        <c:ser>
          <c:idx val="2"/>
          <c:order val="1"/>
          <c:tx>
            <c:strRef>
              <c:f>'2016-4 Paul da Praia da Vitória'!$B$84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'2016-4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'2016-4 Paul da Praia da Vitória'!$C$84:$O$84</c:f>
              <c:numCache>
                <c:formatCode>General</c:formatCode>
                <c:ptCount val="13"/>
                <c:pt idx="0">
                  <c:v>0.69965200000000005</c:v>
                </c:pt>
                <c:pt idx="1">
                  <c:v>0.69942499999999996</c:v>
                </c:pt>
                <c:pt idx="2">
                  <c:v>0.69914200000000004</c:v>
                </c:pt>
                <c:pt idx="3">
                  <c:v>1.4999899999999999</c:v>
                </c:pt>
                <c:pt idx="4">
                  <c:v>1.4998860000000001</c:v>
                </c:pt>
                <c:pt idx="5">
                  <c:v>1.4996670000000001</c:v>
                </c:pt>
                <c:pt idx="6">
                  <c:v>1.499333</c:v>
                </c:pt>
                <c:pt idx="7">
                  <c:v>1.498885</c:v>
                </c:pt>
                <c:pt idx="8">
                  <c:v>1.4983219999999999</c:v>
                </c:pt>
                <c:pt idx="9">
                  <c:v>0.59999899999999995</c:v>
                </c:pt>
                <c:pt idx="10">
                  <c:v>0.59997</c:v>
                </c:pt>
                <c:pt idx="11">
                  <c:v>0.59989000000000003</c:v>
                </c:pt>
                <c:pt idx="12">
                  <c:v>0.59976300000000005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'2016-4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'2016-4 Paul da Praia da Vitória'!$C$100:$O$100</c:f>
              <c:numCache>
                <c:formatCode>General</c:formatCode>
                <c:ptCount val="13"/>
                <c:pt idx="0">
                  <c:v>17.7</c:v>
                </c:pt>
                <c:pt idx="1">
                  <c:v>17.8</c:v>
                </c:pt>
                <c:pt idx="2">
                  <c:v>18.100000000000001</c:v>
                </c:pt>
                <c:pt idx="3">
                  <c:v>18.600000000000001</c:v>
                </c:pt>
                <c:pt idx="4">
                  <c:v>18.8</c:v>
                </c:pt>
                <c:pt idx="5">
                  <c:v>19.100000000000001</c:v>
                </c:pt>
                <c:pt idx="6">
                  <c:v>20.100000000000001</c:v>
                </c:pt>
                <c:pt idx="7">
                  <c:v>20.9</c:v>
                </c:pt>
                <c:pt idx="8">
                  <c:v>20.5</c:v>
                </c:pt>
                <c:pt idx="9">
                  <c:v>20.100000000000001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3395328"/>
        <c:axId val="343405312"/>
      </c:lineChart>
      <c:catAx>
        <c:axId val="34339532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43405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3405312"/>
        <c:scaling>
          <c:orientation val="minMax"/>
          <c:max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4339532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413884311"/>
          <c:y val="0.39147448032410587"/>
          <c:w val="0.99257864859915768"/>
          <c:h val="0.5175029950524476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TDS</a:t>
            </a:r>
          </a:p>
        </c:rich>
      </c:tx>
      <c:layout>
        <c:manualLayout>
          <c:xMode val="edge"/>
          <c:yMode val="edge"/>
          <c:x val="0.43373062062894313"/>
          <c:y val="2.71318671372974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'2016-4 Paul da Praia da Vitória'!$B$97</c:f>
              <c:strCache>
                <c:ptCount val="1"/>
                <c:pt idx="0">
                  <c:v>TDS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'2016-4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da Praia da Vitória'!$C$97:$O$97</c:f>
              <c:numCache>
                <c:formatCode>General</c:formatCode>
                <c:ptCount val="13"/>
                <c:pt idx="0">
                  <c:v>49.2</c:v>
                </c:pt>
                <c:pt idx="1">
                  <c:v>49.5</c:v>
                </c:pt>
                <c:pt idx="2">
                  <c:v>48.7</c:v>
                </c:pt>
                <c:pt idx="3">
                  <c:v>47.1</c:v>
                </c:pt>
                <c:pt idx="4">
                  <c:v>48.5</c:v>
                </c:pt>
                <c:pt idx="5">
                  <c:v>49</c:v>
                </c:pt>
                <c:pt idx="6">
                  <c:v>48.9</c:v>
                </c:pt>
                <c:pt idx="7">
                  <c:v>48.9</c:v>
                </c:pt>
                <c:pt idx="8">
                  <c:v>49</c:v>
                </c:pt>
                <c:pt idx="9">
                  <c:v>49.3</c:v>
                </c:pt>
                <c:pt idx="10">
                  <c:v>49.3</c:v>
                </c:pt>
                <c:pt idx="11">
                  <c:v>49.3</c:v>
                </c:pt>
                <c:pt idx="12">
                  <c:v>49.5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3491328"/>
        <c:axId val="343492864"/>
      </c:barChart>
      <c:lineChart>
        <c:grouping val="standard"/>
        <c:varyColors val="0"/>
        <c:ser>
          <c:idx val="2"/>
          <c:order val="1"/>
          <c:tx>
            <c:strRef>
              <c:f>'2016-4 Paul da Praia da Vitória'!$B$84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'2016-4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'2016-4 Paul da Praia da Vitória'!$C$84:$O$84</c:f>
              <c:numCache>
                <c:formatCode>General</c:formatCode>
                <c:ptCount val="13"/>
                <c:pt idx="0">
                  <c:v>0.69965200000000005</c:v>
                </c:pt>
                <c:pt idx="1">
                  <c:v>0.69942499999999996</c:v>
                </c:pt>
                <c:pt idx="2">
                  <c:v>0.69914200000000004</c:v>
                </c:pt>
                <c:pt idx="3">
                  <c:v>1.4999899999999999</c:v>
                </c:pt>
                <c:pt idx="4">
                  <c:v>1.4998860000000001</c:v>
                </c:pt>
                <c:pt idx="5">
                  <c:v>1.4996670000000001</c:v>
                </c:pt>
                <c:pt idx="6">
                  <c:v>1.499333</c:v>
                </c:pt>
                <c:pt idx="7">
                  <c:v>1.498885</c:v>
                </c:pt>
                <c:pt idx="8">
                  <c:v>1.4983219999999999</c:v>
                </c:pt>
                <c:pt idx="9">
                  <c:v>0.59999899999999995</c:v>
                </c:pt>
                <c:pt idx="10">
                  <c:v>0.59997</c:v>
                </c:pt>
                <c:pt idx="11">
                  <c:v>0.59989000000000003</c:v>
                </c:pt>
                <c:pt idx="12">
                  <c:v>0.59976300000000005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'2016-4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'2016-4 Paul da Praia da Vitória'!$C$98:$O$98</c:f>
              <c:numCache>
                <c:formatCode>General</c:formatCode>
                <c:ptCount val="13"/>
                <c:pt idx="0">
                  <c:v>17.7</c:v>
                </c:pt>
                <c:pt idx="1">
                  <c:v>17.899999999999999</c:v>
                </c:pt>
                <c:pt idx="2">
                  <c:v>18.100000000000001</c:v>
                </c:pt>
                <c:pt idx="3">
                  <c:v>18.600000000000001</c:v>
                </c:pt>
                <c:pt idx="4">
                  <c:v>18.8</c:v>
                </c:pt>
                <c:pt idx="5">
                  <c:v>19</c:v>
                </c:pt>
                <c:pt idx="6">
                  <c:v>19.899999999999999</c:v>
                </c:pt>
                <c:pt idx="7">
                  <c:v>21</c:v>
                </c:pt>
                <c:pt idx="8">
                  <c:v>20.9</c:v>
                </c:pt>
                <c:pt idx="9">
                  <c:v>20.399999999999999</c:v>
                </c:pt>
                <c:pt idx="10">
                  <c:v>20</c:v>
                </c:pt>
                <c:pt idx="11">
                  <c:v>20.100000000000001</c:v>
                </c:pt>
                <c:pt idx="12">
                  <c:v>20.2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3491328"/>
        <c:axId val="343492864"/>
      </c:lineChart>
      <c:catAx>
        <c:axId val="34349132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43492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3492864"/>
        <c:scaling>
          <c:orientation val="minMax"/>
          <c:max val="5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4349132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7348755312"/>
          <c:y val="0.39147470359308539"/>
          <c:w val="0.99257869940170518"/>
          <c:h val="0.5175034844782333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Oxigénio (mg/l)</a:t>
            </a:r>
          </a:p>
        </c:rich>
      </c:tx>
      <c:layout>
        <c:manualLayout>
          <c:xMode val="edge"/>
          <c:yMode val="edge"/>
          <c:x val="0.36068631513940014"/>
          <c:y val="2.71316630875686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'2016-4 Paul da Praia da Vitória'!$B$141</c:f>
              <c:strCache>
                <c:ptCount val="1"/>
                <c:pt idx="0">
                  <c:v>Oxigénio (mg/l)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'2016-4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'2016-4 Paul da Praia da Vitória'!$C$141:$O$141</c:f>
              <c:numCache>
                <c:formatCode>General</c:formatCode>
                <c:ptCount val="13"/>
                <c:pt idx="0">
                  <c:v>11.44</c:v>
                </c:pt>
                <c:pt idx="1">
                  <c:v>7.76</c:v>
                </c:pt>
                <c:pt idx="2">
                  <c:v>4.12</c:v>
                </c:pt>
                <c:pt idx="3">
                  <c:v>3.03</c:v>
                </c:pt>
                <c:pt idx="4">
                  <c:v>7.4</c:v>
                </c:pt>
                <c:pt idx="5">
                  <c:v>10.53</c:v>
                </c:pt>
                <c:pt idx="6">
                  <c:v>12.42</c:v>
                </c:pt>
                <c:pt idx="7">
                  <c:v>14.77</c:v>
                </c:pt>
                <c:pt idx="8">
                  <c:v>13.4</c:v>
                </c:pt>
                <c:pt idx="9">
                  <c:v>9.0299999999999994</c:v>
                </c:pt>
                <c:pt idx="10">
                  <c:v>9.4</c:v>
                </c:pt>
                <c:pt idx="11">
                  <c:v>9.35</c:v>
                </c:pt>
                <c:pt idx="12">
                  <c:v>9.3699999999999992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2893696"/>
        <c:axId val="342895232"/>
      </c:barChart>
      <c:lineChart>
        <c:grouping val="standard"/>
        <c:varyColors val="0"/>
        <c:ser>
          <c:idx val="2"/>
          <c:order val="1"/>
          <c:tx>
            <c:strRef>
              <c:f>'2016-4 Paul da Praia da Vitória'!$B$123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'2016-4 Paul da Praia da Vitória'!$C$125:$O$125</c:f>
              <c:numCache>
                <c:formatCode>h:mm</c:formatCode>
                <c:ptCount val="13"/>
                <c:pt idx="0">
                  <c:v>0.31597222222222221</c:v>
                </c:pt>
                <c:pt idx="1">
                  <c:v>0.3576388888888889</c:v>
                </c:pt>
                <c:pt idx="2">
                  <c:v>0.39930555555555558</c:v>
                </c:pt>
                <c:pt idx="3">
                  <c:v>0.44097222222222227</c:v>
                </c:pt>
                <c:pt idx="4">
                  <c:v>0.4826388888888889</c:v>
                </c:pt>
                <c:pt idx="5">
                  <c:v>0.52430555555555558</c:v>
                </c:pt>
                <c:pt idx="6">
                  <c:v>0.56597222222222221</c:v>
                </c:pt>
                <c:pt idx="7">
                  <c:v>0.60763888888888895</c:v>
                </c:pt>
                <c:pt idx="8">
                  <c:v>0.64930555555555558</c:v>
                </c:pt>
                <c:pt idx="9">
                  <c:v>0.69097222222222221</c:v>
                </c:pt>
                <c:pt idx="10">
                  <c:v>0.73263888888888884</c:v>
                </c:pt>
                <c:pt idx="11">
                  <c:v>0.77430555555555547</c:v>
                </c:pt>
                <c:pt idx="12">
                  <c:v>0.81597222222222221</c:v>
                </c:pt>
              </c:numCache>
            </c:numRef>
          </c:cat>
          <c:val>
            <c:numRef>
              <c:f>'2016-4 Paul da Praia da Vitória'!$C$123:$O$123</c:f>
              <c:numCache>
                <c:formatCode>General</c:formatCode>
                <c:ptCount val="13"/>
                <c:pt idx="0">
                  <c:v>0.69954499999999997</c:v>
                </c:pt>
                <c:pt idx="1">
                  <c:v>0.69928999999999997</c:v>
                </c:pt>
                <c:pt idx="2">
                  <c:v>0.69897900000000002</c:v>
                </c:pt>
                <c:pt idx="3">
                  <c:v>1.4999849999999999</c:v>
                </c:pt>
                <c:pt idx="4">
                  <c:v>1.4998689999999999</c:v>
                </c:pt>
                <c:pt idx="5">
                  <c:v>1.4996389999999999</c:v>
                </c:pt>
                <c:pt idx="6">
                  <c:v>1.499293</c:v>
                </c:pt>
                <c:pt idx="7">
                  <c:v>1.4988330000000001</c:v>
                </c:pt>
                <c:pt idx="8">
                  <c:v>1.498259</c:v>
                </c:pt>
                <c:pt idx="9">
                  <c:v>0.59998600000000002</c:v>
                </c:pt>
                <c:pt idx="10">
                  <c:v>0.59996300000000002</c:v>
                </c:pt>
                <c:pt idx="11">
                  <c:v>0.59987900000000005</c:v>
                </c:pt>
                <c:pt idx="12">
                  <c:v>0.59974700000000003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'2016-4 Paul da Praia da Vitória'!$B$142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'2016-4 Paul da Praia da Vitória'!$C$125:$O$125</c:f>
              <c:numCache>
                <c:formatCode>h:mm</c:formatCode>
                <c:ptCount val="13"/>
                <c:pt idx="0">
                  <c:v>0.31597222222222221</c:v>
                </c:pt>
                <c:pt idx="1">
                  <c:v>0.3576388888888889</c:v>
                </c:pt>
                <c:pt idx="2">
                  <c:v>0.39930555555555558</c:v>
                </c:pt>
                <c:pt idx="3">
                  <c:v>0.44097222222222227</c:v>
                </c:pt>
                <c:pt idx="4">
                  <c:v>0.4826388888888889</c:v>
                </c:pt>
                <c:pt idx="5">
                  <c:v>0.52430555555555558</c:v>
                </c:pt>
                <c:pt idx="6">
                  <c:v>0.56597222222222221</c:v>
                </c:pt>
                <c:pt idx="7">
                  <c:v>0.60763888888888895</c:v>
                </c:pt>
                <c:pt idx="8">
                  <c:v>0.64930555555555558</c:v>
                </c:pt>
                <c:pt idx="9">
                  <c:v>0.69097222222222221</c:v>
                </c:pt>
                <c:pt idx="10">
                  <c:v>0.73263888888888884</c:v>
                </c:pt>
                <c:pt idx="11">
                  <c:v>0.77430555555555547</c:v>
                </c:pt>
                <c:pt idx="12">
                  <c:v>0.81597222222222221</c:v>
                </c:pt>
              </c:numCache>
            </c:numRef>
          </c:cat>
          <c:val>
            <c:numRef>
              <c:f>'2016-4 Paul da Praia da Vitória'!$C$142:$O$142</c:f>
              <c:numCache>
                <c:formatCode>General</c:formatCode>
                <c:ptCount val="13"/>
                <c:pt idx="0">
                  <c:v>17.600000000000001</c:v>
                </c:pt>
                <c:pt idx="1">
                  <c:v>17.8</c:v>
                </c:pt>
                <c:pt idx="2">
                  <c:v>18</c:v>
                </c:pt>
                <c:pt idx="3">
                  <c:v>18.600000000000001</c:v>
                </c:pt>
                <c:pt idx="4">
                  <c:v>18.7</c:v>
                </c:pt>
                <c:pt idx="5">
                  <c:v>19.100000000000001</c:v>
                </c:pt>
                <c:pt idx="6">
                  <c:v>20.3</c:v>
                </c:pt>
                <c:pt idx="7">
                  <c:v>20.8</c:v>
                </c:pt>
                <c:pt idx="8">
                  <c:v>20.6</c:v>
                </c:pt>
                <c:pt idx="9">
                  <c:v>21.1</c:v>
                </c:pt>
                <c:pt idx="10">
                  <c:v>20</c:v>
                </c:pt>
                <c:pt idx="11">
                  <c:v>20.100000000000001</c:v>
                </c:pt>
                <c:pt idx="12">
                  <c:v>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2893696"/>
        <c:axId val="342895232"/>
      </c:lineChart>
      <c:catAx>
        <c:axId val="34289369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4289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2895232"/>
        <c:scaling>
          <c:orientation val="minMax"/>
          <c:max val="2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4289369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0938868713"/>
          <c:y val="0.39147468384633738"/>
          <c:w val="0.99257859795389358"/>
          <c:h val="0.5186447148651872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orientation="portrait"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Salinidade (ppm)</a:t>
            </a:r>
          </a:p>
        </c:rich>
      </c:tx>
      <c:layout>
        <c:manualLayout>
          <c:xMode val="edge"/>
          <c:yMode val="edge"/>
          <c:x val="0.37343961235614775"/>
          <c:y val="2.71317658719233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'2016-4 Paul Pedreira Cabo Praia'!$B$20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'2016-4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Pedreira Cabo Praia'!$C$20:$O$20</c:f>
              <c:numCache>
                <c:formatCode>General</c:formatCode>
                <c:ptCount val="13"/>
                <c:pt idx="2">
                  <c:v>26.2</c:v>
                </c:pt>
                <c:pt idx="3">
                  <c:v>27.5</c:v>
                </c:pt>
                <c:pt idx="4">
                  <c:v>25.7</c:v>
                </c:pt>
                <c:pt idx="5">
                  <c:v>25.4</c:v>
                </c:pt>
                <c:pt idx="6">
                  <c:v>25.3</c:v>
                </c:pt>
                <c:pt idx="7">
                  <c:v>27.3</c:v>
                </c:pt>
                <c:pt idx="8">
                  <c:v>27.8</c:v>
                </c:pt>
                <c:pt idx="9">
                  <c:v>27.7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3755264"/>
        <c:axId val="303756800"/>
      </c:barChart>
      <c:lineChart>
        <c:grouping val="standard"/>
        <c:varyColors val="0"/>
        <c:ser>
          <c:idx val="2"/>
          <c:order val="1"/>
          <c:tx>
            <c:strRef>
              <c:f>'2016-4 Paul Pedreira Cabo Praia'!$B$5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'2016-4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Pedreira Cabo Praia'!$C$5:$O$5</c:f>
              <c:numCache>
                <c:formatCode>0.000000</c:formatCode>
                <c:ptCount val="13"/>
                <c:pt idx="0">
                  <c:v>0.59986899999999999</c:v>
                </c:pt>
                <c:pt idx="1">
                  <c:v>0.59973100000000001</c:v>
                </c:pt>
                <c:pt idx="2">
                  <c:v>0.59954499999999999</c:v>
                </c:pt>
                <c:pt idx="3">
                  <c:v>0.59931000000000001</c:v>
                </c:pt>
                <c:pt idx="4">
                  <c:v>1.599996</c:v>
                </c:pt>
                <c:pt idx="5">
                  <c:v>1.5999049999999999</c:v>
                </c:pt>
                <c:pt idx="6">
                  <c:v>1.5996889999999999</c:v>
                </c:pt>
                <c:pt idx="7">
                  <c:v>1.59935</c:v>
                </c:pt>
                <c:pt idx="8">
                  <c:v>1.598886</c:v>
                </c:pt>
                <c:pt idx="9">
                  <c:v>1.5982989999999999</c:v>
                </c:pt>
                <c:pt idx="10">
                  <c:v>0.49999900000000003</c:v>
                </c:pt>
                <c:pt idx="11">
                  <c:v>0.49997900000000001</c:v>
                </c:pt>
                <c:pt idx="12">
                  <c:v>0.499919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'2016-4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Pedreira Cabo Praia'!$C$21:$O$21</c:f>
              <c:numCache>
                <c:formatCode>General</c:formatCode>
                <c:ptCount val="13"/>
                <c:pt idx="2">
                  <c:v>18.8</c:v>
                </c:pt>
                <c:pt idx="3">
                  <c:v>18.899999999999999</c:v>
                </c:pt>
                <c:pt idx="4">
                  <c:v>19.399999999999999</c:v>
                </c:pt>
                <c:pt idx="5">
                  <c:v>19.2</c:v>
                </c:pt>
                <c:pt idx="6">
                  <c:v>19.100000000000001</c:v>
                </c:pt>
                <c:pt idx="7">
                  <c:v>20.5</c:v>
                </c:pt>
                <c:pt idx="8">
                  <c:v>21.3</c:v>
                </c:pt>
                <c:pt idx="9">
                  <c:v>21.6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755264"/>
        <c:axId val="303756800"/>
      </c:lineChart>
      <c:catAx>
        <c:axId val="30375526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03756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3756800"/>
        <c:scaling>
          <c:orientation val="minMax"/>
          <c:max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0375526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40541086218"/>
          <c:y val="0.39147477194721286"/>
          <c:w val="0.99257888148596818"/>
          <c:h val="0.5175030743534679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TDS</a:t>
            </a:r>
          </a:p>
        </c:rich>
      </c:tx>
      <c:layout>
        <c:manualLayout>
          <c:xMode val="edge"/>
          <c:yMode val="edge"/>
          <c:x val="0.43572972359936485"/>
          <c:y val="2.41435331532463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'2016-4 Paul Pedreira Cabo Praia'!$B$18</c:f>
              <c:strCache>
                <c:ptCount val="1"/>
                <c:pt idx="0">
                  <c:v>TDS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rgbClr val="008080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'2016-4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Pedreira Cabo Praia'!$C$18:$O$18</c:f>
              <c:numCache>
                <c:formatCode>General</c:formatCode>
                <c:ptCount val="13"/>
                <c:pt idx="2">
                  <c:v>41.2</c:v>
                </c:pt>
                <c:pt idx="3">
                  <c:v>43</c:v>
                </c:pt>
                <c:pt idx="4">
                  <c:v>40.6</c:v>
                </c:pt>
                <c:pt idx="5">
                  <c:v>40</c:v>
                </c:pt>
                <c:pt idx="6">
                  <c:v>40.200000000000003</c:v>
                </c:pt>
                <c:pt idx="7">
                  <c:v>42.9</c:v>
                </c:pt>
                <c:pt idx="8">
                  <c:v>43.4</c:v>
                </c:pt>
                <c:pt idx="9">
                  <c:v>41.1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3792896"/>
        <c:axId val="303794432"/>
      </c:barChart>
      <c:lineChart>
        <c:grouping val="standard"/>
        <c:varyColors val="0"/>
        <c:ser>
          <c:idx val="2"/>
          <c:order val="0"/>
          <c:tx>
            <c:strRef>
              <c:f>'2016-4 Paul Pedreira Cabo Praia'!$B$5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'2016-4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Pedreira Cabo Praia'!$C$5:$O$5</c:f>
              <c:numCache>
                <c:formatCode>0.000000</c:formatCode>
                <c:ptCount val="13"/>
                <c:pt idx="0">
                  <c:v>0.59986899999999999</c:v>
                </c:pt>
                <c:pt idx="1">
                  <c:v>0.59973100000000001</c:v>
                </c:pt>
                <c:pt idx="2">
                  <c:v>0.59954499999999999</c:v>
                </c:pt>
                <c:pt idx="3">
                  <c:v>0.59931000000000001</c:v>
                </c:pt>
                <c:pt idx="4">
                  <c:v>1.599996</c:v>
                </c:pt>
                <c:pt idx="5">
                  <c:v>1.5999049999999999</c:v>
                </c:pt>
                <c:pt idx="6">
                  <c:v>1.5996889999999999</c:v>
                </c:pt>
                <c:pt idx="7">
                  <c:v>1.59935</c:v>
                </c:pt>
                <c:pt idx="8">
                  <c:v>1.598886</c:v>
                </c:pt>
                <c:pt idx="9">
                  <c:v>1.5982989999999999</c:v>
                </c:pt>
                <c:pt idx="10">
                  <c:v>0.49999900000000003</c:v>
                </c:pt>
                <c:pt idx="11">
                  <c:v>0.49997900000000001</c:v>
                </c:pt>
                <c:pt idx="12">
                  <c:v>0.499919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'2016-4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Pedreira Cabo Praia'!$C$19:$O$19</c:f>
              <c:numCache>
                <c:formatCode>General</c:formatCode>
                <c:ptCount val="13"/>
                <c:pt idx="2">
                  <c:v>18.8</c:v>
                </c:pt>
                <c:pt idx="3">
                  <c:v>19</c:v>
                </c:pt>
                <c:pt idx="4">
                  <c:v>19.3</c:v>
                </c:pt>
                <c:pt idx="5">
                  <c:v>19.2</c:v>
                </c:pt>
                <c:pt idx="6">
                  <c:v>19.100000000000001</c:v>
                </c:pt>
                <c:pt idx="7">
                  <c:v>20.5</c:v>
                </c:pt>
                <c:pt idx="8">
                  <c:v>21.3</c:v>
                </c:pt>
                <c:pt idx="9">
                  <c:v>21.6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792896"/>
        <c:axId val="303794432"/>
      </c:lineChart>
      <c:catAx>
        <c:axId val="30379289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037944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37944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0379289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46430770227795"/>
          <c:y val="0.39147460582025789"/>
          <c:w val="0.18111435144680987"/>
          <c:h val="0.1260286989673736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Condutividade (µs/cm)</a:t>
            </a:r>
          </a:p>
        </c:rich>
      </c:tx>
      <c:layout>
        <c:manualLayout>
          <c:xMode val="edge"/>
          <c:yMode val="edge"/>
          <c:x val="0.32119626351053943"/>
          <c:y val="2.71316085489313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'2016-4 Paul Pedreira Cabo Praia'!$B$16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'2016-4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Pedreira Cabo Praia'!$C$16:$O$16</c:f>
              <c:numCache>
                <c:formatCode>General</c:formatCode>
                <c:ptCount val="13"/>
                <c:pt idx="2">
                  <c:v>41.2</c:v>
                </c:pt>
                <c:pt idx="3">
                  <c:v>43.1</c:v>
                </c:pt>
                <c:pt idx="4">
                  <c:v>40.5</c:v>
                </c:pt>
                <c:pt idx="5">
                  <c:v>40.1</c:v>
                </c:pt>
                <c:pt idx="6">
                  <c:v>40.200000000000003</c:v>
                </c:pt>
                <c:pt idx="7">
                  <c:v>42.8</c:v>
                </c:pt>
                <c:pt idx="8">
                  <c:v>43.3</c:v>
                </c:pt>
                <c:pt idx="9">
                  <c:v>43.2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3809280"/>
        <c:axId val="303810816"/>
      </c:barChart>
      <c:lineChart>
        <c:grouping val="standard"/>
        <c:varyColors val="0"/>
        <c:ser>
          <c:idx val="2"/>
          <c:order val="1"/>
          <c:tx>
            <c:strRef>
              <c:f>'2016-4 Paul Pedreira Cabo Praia'!$B$5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'2016-4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Pedreira Cabo Praia'!$C$5:$O$5</c:f>
              <c:numCache>
                <c:formatCode>0.000000</c:formatCode>
                <c:ptCount val="13"/>
                <c:pt idx="0">
                  <c:v>0.59986899999999999</c:v>
                </c:pt>
                <c:pt idx="1">
                  <c:v>0.59973100000000001</c:v>
                </c:pt>
                <c:pt idx="2">
                  <c:v>0.59954499999999999</c:v>
                </c:pt>
                <c:pt idx="3">
                  <c:v>0.59931000000000001</c:v>
                </c:pt>
                <c:pt idx="4">
                  <c:v>1.599996</c:v>
                </c:pt>
                <c:pt idx="5">
                  <c:v>1.5999049999999999</c:v>
                </c:pt>
                <c:pt idx="6">
                  <c:v>1.5996889999999999</c:v>
                </c:pt>
                <c:pt idx="7">
                  <c:v>1.59935</c:v>
                </c:pt>
                <c:pt idx="8">
                  <c:v>1.598886</c:v>
                </c:pt>
                <c:pt idx="9">
                  <c:v>1.5982989999999999</c:v>
                </c:pt>
                <c:pt idx="10">
                  <c:v>0.49999900000000003</c:v>
                </c:pt>
                <c:pt idx="11">
                  <c:v>0.49997900000000001</c:v>
                </c:pt>
                <c:pt idx="12">
                  <c:v>0.499919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'2016-4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Pedreira Cabo Praia'!$C$17:$O$17</c:f>
              <c:numCache>
                <c:formatCode>General</c:formatCode>
                <c:ptCount val="13"/>
                <c:pt idx="2">
                  <c:v>18.8</c:v>
                </c:pt>
                <c:pt idx="3">
                  <c:v>18.899999999999999</c:v>
                </c:pt>
                <c:pt idx="4">
                  <c:v>19.3</c:v>
                </c:pt>
                <c:pt idx="5">
                  <c:v>19.2</c:v>
                </c:pt>
                <c:pt idx="6">
                  <c:v>19.100000000000001</c:v>
                </c:pt>
                <c:pt idx="7">
                  <c:v>20.5</c:v>
                </c:pt>
                <c:pt idx="8">
                  <c:v>21.3</c:v>
                </c:pt>
                <c:pt idx="9">
                  <c:v>21.7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809280"/>
        <c:axId val="303810816"/>
      </c:lineChart>
      <c:catAx>
        <c:axId val="30380928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03810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38108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0380928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46427348755312"/>
          <c:y val="0.39147424753723964"/>
          <c:w val="0.18111442591415206"/>
          <c:h val="0.1271701264614650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pH</a:t>
            </a:r>
          </a:p>
        </c:rich>
      </c:tx>
      <c:layout>
        <c:manualLayout>
          <c:xMode val="edge"/>
          <c:yMode val="edge"/>
          <c:x val="0.43909779969092649"/>
          <c:y val="2.14287112416032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631578947368418E-2"/>
          <c:y val="0.20714321837196284"/>
          <c:w val="0.74285714285714288"/>
          <c:h val="0.564286698323622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'2016-4 Paul Pedreira Cabo Praia'!$B$11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'2016-4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Pedreira Cabo Praia'!$C$11:$O$11</c:f>
              <c:numCache>
                <c:formatCode>General</c:formatCode>
                <c:ptCount val="13"/>
                <c:pt idx="2">
                  <c:v>9.2899999999999991</c:v>
                </c:pt>
                <c:pt idx="3">
                  <c:v>9.65</c:v>
                </c:pt>
                <c:pt idx="4">
                  <c:v>9.64</c:v>
                </c:pt>
                <c:pt idx="5">
                  <c:v>9.7100000000000009</c:v>
                </c:pt>
                <c:pt idx="6">
                  <c:v>9.73</c:v>
                </c:pt>
                <c:pt idx="7">
                  <c:v>9.6</c:v>
                </c:pt>
                <c:pt idx="8">
                  <c:v>9.6999999999999993</c:v>
                </c:pt>
                <c:pt idx="9">
                  <c:v>9.6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3843584"/>
        <c:axId val="303861760"/>
      </c:barChart>
      <c:lineChart>
        <c:grouping val="standard"/>
        <c:varyColors val="0"/>
        <c:ser>
          <c:idx val="1"/>
          <c:order val="1"/>
          <c:tx>
            <c:strRef>
              <c:f>'2016-4 Paul Pedreira Cabo Praia'!$B$5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'2016-4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Pedreira Cabo Praia'!$C$5:$O$5</c:f>
              <c:numCache>
                <c:formatCode>0.000000</c:formatCode>
                <c:ptCount val="13"/>
                <c:pt idx="0">
                  <c:v>0.59986899999999999</c:v>
                </c:pt>
                <c:pt idx="1">
                  <c:v>0.59973100000000001</c:v>
                </c:pt>
                <c:pt idx="2">
                  <c:v>0.59954499999999999</c:v>
                </c:pt>
                <c:pt idx="3">
                  <c:v>0.59931000000000001</c:v>
                </c:pt>
                <c:pt idx="4">
                  <c:v>1.599996</c:v>
                </c:pt>
                <c:pt idx="5">
                  <c:v>1.5999049999999999</c:v>
                </c:pt>
                <c:pt idx="6">
                  <c:v>1.5996889999999999</c:v>
                </c:pt>
                <c:pt idx="7">
                  <c:v>1.59935</c:v>
                </c:pt>
                <c:pt idx="8">
                  <c:v>1.598886</c:v>
                </c:pt>
                <c:pt idx="9">
                  <c:v>1.5982989999999999</c:v>
                </c:pt>
                <c:pt idx="10">
                  <c:v>0.49999900000000003</c:v>
                </c:pt>
                <c:pt idx="11">
                  <c:v>0.49997900000000001</c:v>
                </c:pt>
                <c:pt idx="12">
                  <c:v>0.499919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'2016-4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Pedreira Cabo Praia'!$C$12:$O$12</c:f>
              <c:numCache>
                <c:formatCode>General</c:formatCode>
                <c:ptCount val="13"/>
                <c:pt idx="2">
                  <c:v>19.100000000000001</c:v>
                </c:pt>
                <c:pt idx="3">
                  <c:v>19.2</c:v>
                </c:pt>
                <c:pt idx="4">
                  <c:v>19.8</c:v>
                </c:pt>
                <c:pt idx="5">
                  <c:v>19.399999999999999</c:v>
                </c:pt>
                <c:pt idx="6">
                  <c:v>19.3</c:v>
                </c:pt>
                <c:pt idx="7">
                  <c:v>20.7</c:v>
                </c:pt>
                <c:pt idx="8">
                  <c:v>21.4</c:v>
                </c:pt>
                <c:pt idx="9">
                  <c:v>21.9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843584"/>
        <c:axId val="303861760"/>
      </c:lineChart>
      <c:catAx>
        <c:axId val="30384358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03861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3861760"/>
        <c:scaling>
          <c:orientation val="minMax"/>
          <c:max val="2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0384358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052632439636629"/>
          <c:y val="0.44642946750300283"/>
          <c:w val="0.18150612014619671"/>
          <c:h val="0.1620734018417189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ORP (mV)</a:t>
            </a:r>
          </a:p>
        </c:rich>
      </c:tx>
      <c:layout>
        <c:manualLayout>
          <c:xMode val="edge"/>
          <c:yMode val="edge"/>
          <c:x val="0.38796994077140046"/>
          <c:y val="3.70371598287056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87969924812026E-2"/>
          <c:y val="0.22895698178721388"/>
          <c:w val="0.72030075187969922"/>
          <c:h val="0.683503930923594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'2016-4 Paul Pedreira Cabo Praia'!$B$13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'2016-4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Pedreira Cabo Praia'!$C$13:$O$13</c:f>
              <c:numCache>
                <c:formatCode>General</c:formatCode>
                <c:ptCount val="13"/>
                <c:pt idx="2">
                  <c:v>-114.7</c:v>
                </c:pt>
                <c:pt idx="3">
                  <c:v>-135.4</c:v>
                </c:pt>
                <c:pt idx="4">
                  <c:v>-135.30000000000001</c:v>
                </c:pt>
                <c:pt idx="5">
                  <c:v>-139</c:v>
                </c:pt>
                <c:pt idx="6">
                  <c:v>-139.4</c:v>
                </c:pt>
                <c:pt idx="7">
                  <c:v>-137.6</c:v>
                </c:pt>
                <c:pt idx="8">
                  <c:v>-139.30000000000001</c:v>
                </c:pt>
                <c:pt idx="9">
                  <c:v>-136.80000000000001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3889024"/>
        <c:axId val="303907200"/>
      </c:barChart>
      <c:lineChart>
        <c:grouping val="standard"/>
        <c:varyColors val="0"/>
        <c:ser>
          <c:idx val="0"/>
          <c:order val="0"/>
          <c:tx>
            <c:strRef>
              <c:f>'2016-4 Paul Pedreira Cabo Praia'!$B$5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'2016-4 Paul Pedreira Cabo Praia'!$C$5:$O$5</c:f>
              <c:numCache>
                <c:formatCode>0.000000</c:formatCode>
                <c:ptCount val="13"/>
                <c:pt idx="0">
                  <c:v>0.59986899999999999</c:v>
                </c:pt>
                <c:pt idx="1">
                  <c:v>0.59973100000000001</c:v>
                </c:pt>
                <c:pt idx="2">
                  <c:v>0.59954499999999999</c:v>
                </c:pt>
                <c:pt idx="3">
                  <c:v>0.59931000000000001</c:v>
                </c:pt>
                <c:pt idx="4">
                  <c:v>1.599996</c:v>
                </c:pt>
                <c:pt idx="5">
                  <c:v>1.5999049999999999</c:v>
                </c:pt>
                <c:pt idx="6">
                  <c:v>1.5996889999999999</c:v>
                </c:pt>
                <c:pt idx="7">
                  <c:v>1.59935</c:v>
                </c:pt>
                <c:pt idx="8">
                  <c:v>1.598886</c:v>
                </c:pt>
                <c:pt idx="9">
                  <c:v>1.5982989999999999</c:v>
                </c:pt>
                <c:pt idx="10">
                  <c:v>0.49999900000000003</c:v>
                </c:pt>
                <c:pt idx="11">
                  <c:v>0.49997900000000001</c:v>
                </c:pt>
                <c:pt idx="12">
                  <c:v>0.499919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'2016-4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Pedreira Cabo Praia'!$C$14:$O$14</c:f>
              <c:numCache>
                <c:formatCode>General</c:formatCode>
                <c:ptCount val="13"/>
                <c:pt idx="2">
                  <c:v>19.100000000000001</c:v>
                </c:pt>
                <c:pt idx="3">
                  <c:v>19.2</c:v>
                </c:pt>
                <c:pt idx="4">
                  <c:v>19.8</c:v>
                </c:pt>
                <c:pt idx="5">
                  <c:v>19.399999999999999</c:v>
                </c:pt>
                <c:pt idx="6">
                  <c:v>19.2</c:v>
                </c:pt>
                <c:pt idx="7">
                  <c:v>20.7</c:v>
                </c:pt>
                <c:pt idx="8">
                  <c:v>21.4</c:v>
                </c:pt>
                <c:pt idx="9">
                  <c:v>21.9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889024"/>
        <c:axId val="303907200"/>
      </c:lineChart>
      <c:catAx>
        <c:axId val="30388902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039072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3907200"/>
        <c:scaling>
          <c:orientation val="minMax"/>
          <c:max val="30"/>
          <c:min val="-15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0388902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20300592285995"/>
          <c:y val="0.5050524473914445"/>
          <c:w val="0.18059995999722434"/>
          <c:h val="0.180752774324262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pH</a:t>
            </a:r>
          </a:p>
        </c:rich>
      </c:tx>
      <c:layout>
        <c:manualLayout>
          <c:xMode val="edge"/>
          <c:yMode val="edge"/>
          <c:x val="0.43909781055849034"/>
          <c:y val="2.14286235053951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631578947368418E-2"/>
          <c:y val="0.20714321837196284"/>
          <c:w val="0.74285714285714288"/>
          <c:h val="0.564286698323622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'2016-4 Paul Pedreira Cabo Praia'!$B$50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'2016-4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'2016-4 Paul Pedreira Cabo Praia'!$C$50:$O$50</c:f>
              <c:numCache>
                <c:formatCode>General</c:formatCode>
                <c:ptCount val="13"/>
                <c:pt idx="2">
                  <c:v>9.42</c:v>
                </c:pt>
                <c:pt idx="3">
                  <c:v>9.6</c:v>
                </c:pt>
                <c:pt idx="4">
                  <c:v>9.65</c:v>
                </c:pt>
                <c:pt idx="5">
                  <c:v>9.6999999999999993</c:v>
                </c:pt>
                <c:pt idx="6">
                  <c:v>9.7200000000000006</c:v>
                </c:pt>
                <c:pt idx="7">
                  <c:v>9.6</c:v>
                </c:pt>
                <c:pt idx="8">
                  <c:v>9.6</c:v>
                </c:pt>
                <c:pt idx="9">
                  <c:v>9.6999999999999993</c:v>
                </c:pt>
                <c:pt idx="10">
                  <c:v>9.6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3938560"/>
        <c:axId val="303960832"/>
      </c:barChart>
      <c:lineChart>
        <c:grouping val="standard"/>
        <c:varyColors val="0"/>
        <c:ser>
          <c:idx val="1"/>
          <c:order val="1"/>
          <c:tx>
            <c:strRef>
              <c:f>'2016-4 Paul Pedreira Cabo Praia'!$B$44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'2016-4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'2016-4 Paul Pedreira Cabo Praia'!$C$44:$O$44</c:f>
              <c:numCache>
                <c:formatCode>0.000000</c:formatCode>
                <c:ptCount val="13"/>
                <c:pt idx="0">
                  <c:v>0.59985100000000002</c:v>
                </c:pt>
                <c:pt idx="1">
                  <c:v>0.59970599999999996</c:v>
                </c:pt>
                <c:pt idx="2">
                  <c:v>0.59951299999999996</c:v>
                </c:pt>
                <c:pt idx="3">
                  <c:v>0.59926999999999997</c:v>
                </c:pt>
                <c:pt idx="4">
                  <c:v>1.5999909999999999</c:v>
                </c:pt>
                <c:pt idx="5">
                  <c:v>1.59988</c:v>
                </c:pt>
                <c:pt idx="6">
                  <c:v>1.5996459999999999</c:v>
                </c:pt>
                <c:pt idx="7">
                  <c:v>1.599288</c:v>
                </c:pt>
                <c:pt idx="8">
                  <c:v>1.5988059999999999</c:v>
                </c:pt>
                <c:pt idx="9">
                  <c:v>1.5982000000000001</c:v>
                </c:pt>
                <c:pt idx="10">
                  <c:v>0.49999900000000003</c:v>
                </c:pt>
                <c:pt idx="11">
                  <c:v>0.499973</c:v>
                </c:pt>
                <c:pt idx="12">
                  <c:v>0.49990600000000002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'2016-4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'2016-4 Paul Pedreira Cabo Praia'!$C$51:$O$51</c:f>
              <c:numCache>
                <c:formatCode>General</c:formatCode>
                <c:ptCount val="13"/>
                <c:pt idx="2">
                  <c:v>19.399999999999999</c:v>
                </c:pt>
                <c:pt idx="3">
                  <c:v>19.5</c:v>
                </c:pt>
                <c:pt idx="4">
                  <c:v>19.8</c:v>
                </c:pt>
                <c:pt idx="5">
                  <c:v>20.100000000000001</c:v>
                </c:pt>
                <c:pt idx="6">
                  <c:v>20</c:v>
                </c:pt>
                <c:pt idx="7">
                  <c:v>20</c:v>
                </c:pt>
                <c:pt idx="8">
                  <c:v>20.6</c:v>
                </c:pt>
                <c:pt idx="9">
                  <c:v>21.3</c:v>
                </c:pt>
                <c:pt idx="10">
                  <c:v>20.7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938560"/>
        <c:axId val="303960832"/>
      </c:lineChart>
      <c:catAx>
        <c:axId val="30393856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03960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39608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0393856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052626333100763"/>
          <c:y val="0.44642935258092742"/>
          <c:w val="0.99203245955015107"/>
          <c:h val="0.6085028433945757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ORP (mV)</a:t>
            </a:r>
          </a:p>
        </c:rich>
      </c:tx>
      <c:layout>
        <c:manualLayout>
          <c:xMode val="edge"/>
          <c:yMode val="edge"/>
          <c:x val="0.38796979761416078"/>
          <c:y val="3.7036955746385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87969924812026E-2"/>
          <c:y val="0.22895698178721388"/>
          <c:w val="0.72030075187969922"/>
          <c:h val="0.683503930923594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'2016-4 Paul Pedreira Cabo Praia'!$B$52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'2016-4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'2016-4 Paul Pedreira Cabo Praia'!$C$52:$O$52</c:f>
              <c:numCache>
                <c:formatCode>General</c:formatCode>
                <c:ptCount val="13"/>
                <c:pt idx="2">
                  <c:v>-122.4</c:v>
                </c:pt>
                <c:pt idx="3">
                  <c:v>-132.69999999999999</c:v>
                </c:pt>
                <c:pt idx="4">
                  <c:v>-136.19999999999999</c:v>
                </c:pt>
                <c:pt idx="5">
                  <c:v>-139.19999999999999</c:v>
                </c:pt>
                <c:pt idx="6">
                  <c:v>-139.30000000000001</c:v>
                </c:pt>
                <c:pt idx="7">
                  <c:v>-137</c:v>
                </c:pt>
                <c:pt idx="8">
                  <c:v>-137.80000000000001</c:v>
                </c:pt>
                <c:pt idx="9">
                  <c:v>-142.1</c:v>
                </c:pt>
                <c:pt idx="10">
                  <c:v>-137.30000000000001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4006272"/>
        <c:axId val="304007808"/>
      </c:barChart>
      <c:lineChart>
        <c:grouping val="standard"/>
        <c:varyColors val="0"/>
        <c:ser>
          <c:idx val="0"/>
          <c:order val="0"/>
          <c:tx>
            <c:strRef>
              <c:f>'2016-4 Paul Pedreira Cabo Praia'!$B$44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'2016-4 Paul Pedreira Cabo Praia'!$C$44:$O$44</c:f>
              <c:numCache>
                <c:formatCode>0.000000</c:formatCode>
                <c:ptCount val="13"/>
                <c:pt idx="0">
                  <c:v>0.59985100000000002</c:v>
                </c:pt>
                <c:pt idx="1">
                  <c:v>0.59970599999999996</c:v>
                </c:pt>
                <c:pt idx="2">
                  <c:v>0.59951299999999996</c:v>
                </c:pt>
                <c:pt idx="3">
                  <c:v>0.59926999999999997</c:v>
                </c:pt>
                <c:pt idx="4">
                  <c:v>1.5999909999999999</c:v>
                </c:pt>
                <c:pt idx="5">
                  <c:v>1.59988</c:v>
                </c:pt>
                <c:pt idx="6">
                  <c:v>1.5996459999999999</c:v>
                </c:pt>
                <c:pt idx="7">
                  <c:v>1.599288</c:v>
                </c:pt>
                <c:pt idx="8">
                  <c:v>1.5988059999999999</c:v>
                </c:pt>
                <c:pt idx="9">
                  <c:v>1.5982000000000001</c:v>
                </c:pt>
                <c:pt idx="10">
                  <c:v>0.49999900000000003</c:v>
                </c:pt>
                <c:pt idx="11">
                  <c:v>0.499973</c:v>
                </c:pt>
                <c:pt idx="12">
                  <c:v>0.49990600000000002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'2016-4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'2016-4 Paul Pedreira Cabo Praia'!$C$53:$O$53</c:f>
              <c:numCache>
                <c:formatCode>General</c:formatCode>
                <c:ptCount val="13"/>
                <c:pt idx="2">
                  <c:v>19.399999999999999</c:v>
                </c:pt>
                <c:pt idx="3">
                  <c:v>19.5</c:v>
                </c:pt>
                <c:pt idx="4">
                  <c:v>19.8</c:v>
                </c:pt>
                <c:pt idx="5">
                  <c:v>20.100000000000001</c:v>
                </c:pt>
                <c:pt idx="6">
                  <c:v>20</c:v>
                </c:pt>
                <c:pt idx="7">
                  <c:v>19.899999999999999</c:v>
                </c:pt>
                <c:pt idx="8">
                  <c:v>20.6</c:v>
                </c:pt>
                <c:pt idx="9">
                  <c:v>21.3</c:v>
                </c:pt>
                <c:pt idx="10">
                  <c:v>20.6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4006272"/>
        <c:axId val="304007808"/>
      </c:lineChart>
      <c:catAx>
        <c:axId val="30400627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04007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4007808"/>
        <c:scaling>
          <c:orientation val="minMax"/>
          <c:max val="25"/>
          <c:min val="-15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0400627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203020238583923"/>
          <c:y val="0.505052722068278"/>
          <c:w val="0.99263018662951497"/>
          <c:h val="0.6858053718894894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ORP (mV)</a:t>
            </a:r>
          </a:p>
        </c:rich>
      </c:tx>
      <c:layout>
        <c:manualLayout>
          <c:xMode val="edge"/>
          <c:yMode val="edge"/>
          <c:x val="0.38938115036505389"/>
          <c:y val="3.66666666666666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545845930479592E-2"/>
          <c:y val="0.22666740451629075"/>
          <c:w val="0.71386533500607108"/>
          <c:h val="0.686668901916998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'2013-3 Paul Pedreira'!$B$12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cat>
            <c:numRef>
              <c:f>'2013-3 Paul Pedreira'!$C$7:$O$7</c:f>
              <c:numCache>
                <c:formatCode>h:mm</c:formatCode>
                <c:ptCount val="13"/>
                <c:pt idx="0">
                  <c:v>0.2951388888888889</c:v>
                </c:pt>
                <c:pt idx="1">
                  <c:v>0.33680555555555558</c:v>
                </c:pt>
                <c:pt idx="2">
                  <c:v>0.37847222222222227</c:v>
                </c:pt>
                <c:pt idx="3">
                  <c:v>0.4201388888888889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'2013-3 Paul Pedreira'!$C$12:$O$12</c:f>
              <c:numCache>
                <c:formatCode>General</c:formatCode>
                <c:ptCount val="13"/>
                <c:pt idx="0">
                  <c:v>-79</c:v>
                </c:pt>
                <c:pt idx="1">
                  <c:v>-82</c:v>
                </c:pt>
                <c:pt idx="2">
                  <c:v>-86</c:v>
                </c:pt>
                <c:pt idx="3">
                  <c:v>-108</c:v>
                </c:pt>
                <c:pt idx="8">
                  <c:v>-100</c:v>
                </c:pt>
                <c:pt idx="9">
                  <c:v>-115</c:v>
                </c:pt>
                <c:pt idx="10">
                  <c:v>-100</c:v>
                </c:pt>
                <c:pt idx="11">
                  <c:v>-116</c:v>
                </c:pt>
                <c:pt idx="12">
                  <c:v>-125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3067136"/>
        <c:axId val="283068672"/>
      </c:barChart>
      <c:lineChart>
        <c:grouping val="standard"/>
        <c:varyColors val="0"/>
        <c:ser>
          <c:idx val="1"/>
          <c:order val="1"/>
          <c:tx>
            <c:strRef>
              <c:f>'2013-3 Paul Pedreira'!$B$5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'2013-3 Paul Pedreira'!$C$5:$O$5</c:f>
              <c:numCache>
                <c:formatCode>General</c:formatCode>
                <c:ptCount val="13"/>
                <c:pt idx="0">
                  <c:v>1.4994529999999999</c:v>
                </c:pt>
                <c:pt idx="1">
                  <c:v>1.4990270000000001</c:v>
                </c:pt>
                <c:pt idx="2">
                  <c:v>1.49848</c:v>
                </c:pt>
                <c:pt idx="3">
                  <c:v>1.4978119999999999</c:v>
                </c:pt>
                <c:pt idx="4">
                  <c:v>0.49995699999999998</c:v>
                </c:pt>
                <c:pt idx="5">
                  <c:v>0.49995600000000001</c:v>
                </c:pt>
                <c:pt idx="6">
                  <c:v>0.49987599999999999</c:v>
                </c:pt>
                <c:pt idx="7">
                  <c:v>0.499755</c:v>
                </c:pt>
                <c:pt idx="8">
                  <c:v>0.49959300000000001</c:v>
                </c:pt>
                <c:pt idx="9">
                  <c:v>0.49939</c:v>
                </c:pt>
                <c:pt idx="10">
                  <c:v>1.4999899999999999</c:v>
                </c:pt>
                <c:pt idx="11">
                  <c:v>1.4998819999999999</c:v>
                </c:pt>
                <c:pt idx="12">
                  <c:v>1.499652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3067136"/>
        <c:axId val="283068672"/>
      </c:lineChart>
      <c:catAx>
        <c:axId val="28306713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83068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3068672"/>
        <c:scaling>
          <c:orientation val="minMax"/>
          <c:max val="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8306713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563545707229068"/>
          <c:y val="0.50666841644794403"/>
          <c:w val="0.17404160763090448"/>
          <c:h val="0.1300003499562554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</a:t>
            </a:r>
          </a:p>
        </c:rich>
      </c:tx>
      <c:layout>
        <c:manualLayout>
          <c:xMode val="edge"/>
          <c:yMode val="edge"/>
          <c:x val="0.32119636583888556"/>
          <c:y val="2.713175511041575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'2016-4 Paul Pedreira Cabo Praia'!$B$55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'2016-4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'2016-4 Paul Pedreira Cabo Praia'!$C$55:$O$55</c:f>
              <c:numCache>
                <c:formatCode>General</c:formatCode>
                <c:ptCount val="13"/>
                <c:pt idx="2">
                  <c:v>36.9</c:v>
                </c:pt>
                <c:pt idx="3">
                  <c:v>37</c:v>
                </c:pt>
                <c:pt idx="4">
                  <c:v>40.200000000000003</c:v>
                </c:pt>
                <c:pt idx="5">
                  <c:v>40.700000000000003</c:v>
                </c:pt>
                <c:pt idx="6">
                  <c:v>40.700000000000003</c:v>
                </c:pt>
                <c:pt idx="7">
                  <c:v>39.5</c:v>
                </c:pt>
                <c:pt idx="8">
                  <c:v>41.2</c:v>
                </c:pt>
                <c:pt idx="9">
                  <c:v>41.6</c:v>
                </c:pt>
                <c:pt idx="10">
                  <c:v>41.2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4091904"/>
        <c:axId val="304093440"/>
      </c:barChart>
      <c:lineChart>
        <c:grouping val="standard"/>
        <c:varyColors val="0"/>
        <c:ser>
          <c:idx val="2"/>
          <c:order val="1"/>
          <c:tx>
            <c:strRef>
              <c:f>'2016-4 Paul Pedreira Cabo Praia'!$B$44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'2016-4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'2016-4 Paul Pedreira Cabo Praia'!$C$44:$O$44</c:f>
              <c:numCache>
                <c:formatCode>0.000000</c:formatCode>
                <c:ptCount val="13"/>
                <c:pt idx="0">
                  <c:v>0.59985100000000002</c:v>
                </c:pt>
                <c:pt idx="1">
                  <c:v>0.59970599999999996</c:v>
                </c:pt>
                <c:pt idx="2">
                  <c:v>0.59951299999999996</c:v>
                </c:pt>
                <c:pt idx="3">
                  <c:v>0.59926999999999997</c:v>
                </c:pt>
                <c:pt idx="4">
                  <c:v>1.5999909999999999</c:v>
                </c:pt>
                <c:pt idx="5">
                  <c:v>1.59988</c:v>
                </c:pt>
                <c:pt idx="6">
                  <c:v>1.5996459999999999</c:v>
                </c:pt>
                <c:pt idx="7">
                  <c:v>1.599288</c:v>
                </c:pt>
                <c:pt idx="8">
                  <c:v>1.5988059999999999</c:v>
                </c:pt>
                <c:pt idx="9">
                  <c:v>1.5982000000000001</c:v>
                </c:pt>
                <c:pt idx="10">
                  <c:v>0.49999900000000003</c:v>
                </c:pt>
                <c:pt idx="11">
                  <c:v>0.499973</c:v>
                </c:pt>
                <c:pt idx="12">
                  <c:v>0.49990600000000002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'2016-4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'2016-4 Paul Pedreira Cabo Praia'!$C$56:$O$56</c:f>
              <c:numCache>
                <c:formatCode>General</c:formatCode>
                <c:ptCount val="13"/>
                <c:pt idx="2">
                  <c:v>19.2</c:v>
                </c:pt>
                <c:pt idx="3">
                  <c:v>19.2</c:v>
                </c:pt>
                <c:pt idx="4">
                  <c:v>19.5</c:v>
                </c:pt>
                <c:pt idx="5">
                  <c:v>19.899999999999999</c:v>
                </c:pt>
                <c:pt idx="6">
                  <c:v>20</c:v>
                </c:pt>
                <c:pt idx="7">
                  <c:v>19.8</c:v>
                </c:pt>
                <c:pt idx="8">
                  <c:v>20.3</c:v>
                </c:pt>
                <c:pt idx="9">
                  <c:v>21.1</c:v>
                </c:pt>
                <c:pt idx="10">
                  <c:v>20.399999999999999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4091904"/>
        <c:axId val="304093440"/>
      </c:lineChart>
      <c:catAx>
        <c:axId val="30409190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040934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40934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0409190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4389259031"/>
          <c:y val="0.39147451845392289"/>
          <c:w val="0.99257871996769631"/>
          <c:h val="0.5186447459539870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Salinidade (ppm)</a:t>
            </a:r>
          </a:p>
        </c:rich>
      </c:tx>
      <c:layout>
        <c:manualLayout>
          <c:xMode val="edge"/>
          <c:yMode val="edge"/>
          <c:x val="0.37343961434712802"/>
          <c:y val="2.71318735334761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'2016-4 Paul Pedreira Cabo Praia'!$B$59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'2016-4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Pedreira Cabo Praia'!$C$59:$O$59</c:f>
              <c:numCache>
                <c:formatCode>General</c:formatCode>
                <c:ptCount val="13"/>
                <c:pt idx="2">
                  <c:v>22.9</c:v>
                </c:pt>
                <c:pt idx="3">
                  <c:v>23.8</c:v>
                </c:pt>
                <c:pt idx="4">
                  <c:v>25.4</c:v>
                </c:pt>
                <c:pt idx="5">
                  <c:v>25.8</c:v>
                </c:pt>
                <c:pt idx="6">
                  <c:v>25.7</c:v>
                </c:pt>
                <c:pt idx="7">
                  <c:v>25</c:v>
                </c:pt>
                <c:pt idx="8">
                  <c:v>26.2</c:v>
                </c:pt>
                <c:pt idx="9">
                  <c:v>26.5</c:v>
                </c:pt>
                <c:pt idx="10">
                  <c:v>26.2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4109440"/>
        <c:axId val="304110976"/>
      </c:barChart>
      <c:lineChart>
        <c:grouping val="standard"/>
        <c:varyColors val="0"/>
        <c:ser>
          <c:idx val="2"/>
          <c:order val="1"/>
          <c:tx>
            <c:strRef>
              <c:f>'2016-4 Paul Pedreira Cabo Praia'!$B$44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'2016-4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'2016-4 Paul Pedreira Cabo Praia'!$C$44:$O$44</c:f>
              <c:numCache>
                <c:formatCode>0.000000</c:formatCode>
                <c:ptCount val="13"/>
                <c:pt idx="0">
                  <c:v>0.59985100000000002</c:v>
                </c:pt>
                <c:pt idx="1">
                  <c:v>0.59970599999999996</c:v>
                </c:pt>
                <c:pt idx="2">
                  <c:v>0.59951299999999996</c:v>
                </c:pt>
                <c:pt idx="3">
                  <c:v>0.59926999999999997</c:v>
                </c:pt>
                <c:pt idx="4">
                  <c:v>1.5999909999999999</c:v>
                </c:pt>
                <c:pt idx="5">
                  <c:v>1.59988</c:v>
                </c:pt>
                <c:pt idx="6">
                  <c:v>1.5996459999999999</c:v>
                </c:pt>
                <c:pt idx="7">
                  <c:v>1.599288</c:v>
                </c:pt>
                <c:pt idx="8">
                  <c:v>1.5988059999999999</c:v>
                </c:pt>
                <c:pt idx="9">
                  <c:v>1.5982000000000001</c:v>
                </c:pt>
                <c:pt idx="10">
                  <c:v>0.49999900000000003</c:v>
                </c:pt>
                <c:pt idx="11">
                  <c:v>0.499973</c:v>
                </c:pt>
                <c:pt idx="12">
                  <c:v>0.49990600000000002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'2016-4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'2016-4 Paul Pedreira Cabo Praia'!$C$60:$O$60</c:f>
              <c:numCache>
                <c:formatCode>General</c:formatCode>
                <c:ptCount val="13"/>
                <c:pt idx="2">
                  <c:v>19.3</c:v>
                </c:pt>
                <c:pt idx="3">
                  <c:v>19.100000000000001</c:v>
                </c:pt>
                <c:pt idx="4">
                  <c:v>19.600000000000001</c:v>
                </c:pt>
                <c:pt idx="5">
                  <c:v>20</c:v>
                </c:pt>
                <c:pt idx="6">
                  <c:v>19.899999999999999</c:v>
                </c:pt>
                <c:pt idx="7">
                  <c:v>19.8</c:v>
                </c:pt>
                <c:pt idx="8">
                  <c:v>20.399999999999999</c:v>
                </c:pt>
                <c:pt idx="9">
                  <c:v>21.1</c:v>
                </c:pt>
                <c:pt idx="10">
                  <c:v>20.399999999999999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4109440"/>
        <c:axId val="304110976"/>
      </c:lineChart>
      <c:catAx>
        <c:axId val="30410944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04110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4110976"/>
        <c:scaling>
          <c:orientation val="minMax"/>
          <c:max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0410944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7574827407"/>
          <c:y val="0.3914745462470901"/>
          <c:w val="0.99257860872167547"/>
          <c:h val="0.517503315619116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TDS</a:t>
            </a:r>
          </a:p>
        </c:rich>
      </c:tx>
      <c:layout>
        <c:manualLayout>
          <c:xMode val="edge"/>
          <c:yMode val="edge"/>
          <c:x val="0.43373060046883449"/>
          <c:y val="2.71314998668644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'2016-4 Paul Pedreira Cabo Praia'!$B$57</c:f>
              <c:strCache>
                <c:ptCount val="1"/>
                <c:pt idx="0">
                  <c:v>TDS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'2016-4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Pedreira Cabo Praia'!$C$57:$O$57</c:f>
              <c:numCache>
                <c:formatCode>General</c:formatCode>
                <c:ptCount val="13"/>
                <c:pt idx="2">
                  <c:v>36.6</c:v>
                </c:pt>
                <c:pt idx="3">
                  <c:v>37.299999999999997</c:v>
                </c:pt>
                <c:pt idx="4">
                  <c:v>39.9</c:v>
                </c:pt>
                <c:pt idx="5">
                  <c:v>40.700000000000003</c:v>
                </c:pt>
                <c:pt idx="6">
                  <c:v>40.700000000000003</c:v>
                </c:pt>
                <c:pt idx="7">
                  <c:v>39.5</c:v>
                </c:pt>
                <c:pt idx="8">
                  <c:v>41.4</c:v>
                </c:pt>
                <c:pt idx="9">
                  <c:v>41.6</c:v>
                </c:pt>
                <c:pt idx="10">
                  <c:v>41.2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4680320"/>
        <c:axId val="306988160"/>
      </c:barChart>
      <c:lineChart>
        <c:grouping val="standard"/>
        <c:varyColors val="0"/>
        <c:ser>
          <c:idx val="2"/>
          <c:order val="1"/>
          <c:tx>
            <c:strRef>
              <c:f>'2016-4 Paul Pedreira Cabo Praia'!$B$44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'2016-4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'2016-4 Paul Pedreira Cabo Praia'!$C$44:$O$44</c:f>
              <c:numCache>
                <c:formatCode>0.000000</c:formatCode>
                <c:ptCount val="13"/>
                <c:pt idx="0">
                  <c:v>0.59985100000000002</c:v>
                </c:pt>
                <c:pt idx="1">
                  <c:v>0.59970599999999996</c:v>
                </c:pt>
                <c:pt idx="2">
                  <c:v>0.59951299999999996</c:v>
                </c:pt>
                <c:pt idx="3">
                  <c:v>0.59926999999999997</c:v>
                </c:pt>
                <c:pt idx="4">
                  <c:v>1.5999909999999999</c:v>
                </c:pt>
                <c:pt idx="5">
                  <c:v>1.59988</c:v>
                </c:pt>
                <c:pt idx="6">
                  <c:v>1.5996459999999999</c:v>
                </c:pt>
                <c:pt idx="7">
                  <c:v>1.599288</c:v>
                </c:pt>
                <c:pt idx="8">
                  <c:v>1.5988059999999999</c:v>
                </c:pt>
                <c:pt idx="9">
                  <c:v>1.5982000000000001</c:v>
                </c:pt>
                <c:pt idx="10">
                  <c:v>0.49999900000000003</c:v>
                </c:pt>
                <c:pt idx="11">
                  <c:v>0.499973</c:v>
                </c:pt>
                <c:pt idx="12">
                  <c:v>0.49990600000000002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'2016-4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'2016-4 Paul Pedreira Cabo Praia'!$C$58:$O$58</c:f>
              <c:numCache>
                <c:formatCode>General</c:formatCode>
                <c:ptCount val="13"/>
                <c:pt idx="2">
                  <c:v>19.100000000000001</c:v>
                </c:pt>
                <c:pt idx="3">
                  <c:v>19.100000000000001</c:v>
                </c:pt>
                <c:pt idx="4">
                  <c:v>19.7</c:v>
                </c:pt>
                <c:pt idx="5">
                  <c:v>19.899999999999999</c:v>
                </c:pt>
                <c:pt idx="6">
                  <c:v>20</c:v>
                </c:pt>
                <c:pt idx="7">
                  <c:v>19.8</c:v>
                </c:pt>
                <c:pt idx="8">
                  <c:v>20.399999999999999</c:v>
                </c:pt>
                <c:pt idx="9">
                  <c:v>21.1</c:v>
                </c:pt>
                <c:pt idx="10">
                  <c:v>20.399999999999999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4680320"/>
        <c:axId val="306988160"/>
      </c:lineChart>
      <c:catAx>
        <c:axId val="30468032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06988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6988160"/>
        <c:scaling>
          <c:orientation val="minMax"/>
          <c:max val="4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0468032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4635851822"/>
          <c:y val="0.39147438091977632"/>
          <c:w val="0.99257862996133128"/>
          <c:h val="0.5175031381946821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Oxigénio (mg/l)</a:t>
            </a:r>
          </a:p>
        </c:rich>
      </c:tx>
      <c:layout>
        <c:manualLayout>
          <c:xMode val="edge"/>
          <c:yMode val="edge"/>
          <c:x val="0.37343961235614775"/>
          <c:y val="2.71317658719233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'2016-4 Paul Pedreira Cabo Praia'!$B$23</c:f>
              <c:strCache>
                <c:ptCount val="1"/>
                <c:pt idx="0">
                  <c:v>Oxigénio (mg/l)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'2016-4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Pedreira Cabo Praia'!$C$23:$O$23</c:f>
              <c:numCache>
                <c:formatCode>General</c:formatCode>
                <c:ptCount val="13"/>
                <c:pt idx="2">
                  <c:v>8.61</c:v>
                </c:pt>
                <c:pt idx="3">
                  <c:v>12.13</c:v>
                </c:pt>
                <c:pt idx="4">
                  <c:v>10.39</c:v>
                </c:pt>
                <c:pt idx="5">
                  <c:v>9.7200000000000006</c:v>
                </c:pt>
                <c:pt idx="6">
                  <c:v>9.75</c:v>
                </c:pt>
                <c:pt idx="7">
                  <c:v>13.76</c:v>
                </c:pt>
                <c:pt idx="8">
                  <c:v>18.39</c:v>
                </c:pt>
                <c:pt idx="9">
                  <c:v>18.66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9357184"/>
        <c:axId val="309395840"/>
      </c:barChart>
      <c:lineChart>
        <c:grouping val="standard"/>
        <c:varyColors val="0"/>
        <c:ser>
          <c:idx val="2"/>
          <c:order val="1"/>
          <c:tx>
            <c:strRef>
              <c:f>'2016-4 Paul Pedreira Cabo Praia'!$B$5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'2016-4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Pedreira Cabo Praia'!$C$5:$O$5</c:f>
              <c:numCache>
                <c:formatCode>0.000000</c:formatCode>
                <c:ptCount val="13"/>
                <c:pt idx="0">
                  <c:v>0.59986899999999999</c:v>
                </c:pt>
                <c:pt idx="1">
                  <c:v>0.59973100000000001</c:v>
                </c:pt>
                <c:pt idx="2">
                  <c:v>0.59954499999999999</c:v>
                </c:pt>
                <c:pt idx="3">
                  <c:v>0.59931000000000001</c:v>
                </c:pt>
                <c:pt idx="4">
                  <c:v>1.599996</c:v>
                </c:pt>
                <c:pt idx="5">
                  <c:v>1.5999049999999999</c:v>
                </c:pt>
                <c:pt idx="6">
                  <c:v>1.5996889999999999</c:v>
                </c:pt>
                <c:pt idx="7">
                  <c:v>1.59935</c:v>
                </c:pt>
                <c:pt idx="8">
                  <c:v>1.598886</c:v>
                </c:pt>
                <c:pt idx="9">
                  <c:v>1.5982989999999999</c:v>
                </c:pt>
                <c:pt idx="10">
                  <c:v>0.49999900000000003</c:v>
                </c:pt>
                <c:pt idx="11">
                  <c:v>0.49997900000000001</c:v>
                </c:pt>
                <c:pt idx="12">
                  <c:v>0.499919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'2016-4 Paul Pedreira Cabo Praia'!$B$24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'2016-4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Pedreira Cabo Praia'!$C$24:$O$24</c:f>
              <c:numCache>
                <c:formatCode>General</c:formatCode>
                <c:ptCount val="13"/>
                <c:pt idx="2">
                  <c:v>18.8</c:v>
                </c:pt>
                <c:pt idx="3">
                  <c:v>19.2</c:v>
                </c:pt>
                <c:pt idx="4">
                  <c:v>19.399999999999999</c:v>
                </c:pt>
                <c:pt idx="5">
                  <c:v>19.3</c:v>
                </c:pt>
                <c:pt idx="6">
                  <c:v>19.2</c:v>
                </c:pt>
                <c:pt idx="7">
                  <c:v>20.5</c:v>
                </c:pt>
                <c:pt idx="8">
                  <c:v>21.2</c:v>
                </c:pt>
                <c:pt idx="9">
                  <c:v>21.7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9357184"/>
        <c:axId val="309395840"/>
      </c:lineChart>
      <c:catAx>
        <c:axId val="30935718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09395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9395840"/>
        <c:scaling>
          <c:orientation val="minMax"/>
          <c:max val="2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0935718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40541086218"/>
          <c:y val="0.39147477194721286"/>
          <c:w val="0.99257888148596818"/>
          <c:h val="0.5175030743534679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Oxigénio (mg/l)</a:t>
            </a:r>
          </a:p>
        </c:rich>
      </c:tx>
      <c:layout>
        <c:manualLayout>
          <c:xMode val="edge"/>
          <c:yMode val="edge"/>
          <c:x val="0.37343961434712802"/>
          <c:y val="2.71318735334761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'2016-4 Paul Pedreira Cabo Praia'!$B$62</c:f>
              <c:strCache>
                <c:ptCount val="1"/>
                <c:pt idx="0">
                  <c:v>Oxigénio (mg/l)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'2016-4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Pedreira Cabo Praia'!$C$62:$O$62</c:f>
              <c:numCache>
                <c:formatCode>General</c:formatCode>
                <c:ptCount val="13"/>
                <c:pt idx="2">
                  <c:v>10.210000000000001</c:v>
                </c:pt>
                <c:pt idx="3">
                  <c:v>7.19</c:v>
                </c:pt>
                <c:pt idx="4">
                  <c:v>9.5500000000000007</c:v>
                </c:pt>
                <c:pt idx="5">
                  <c:v>11.41</c:v>
                </c:pt>
                <c:pt idx="6">
                  <c:v>11.43</c:v>
                </c:pt>
                <c:pt idx="7">
                  <c:v>11.68</c:v>
                </c:pt>
                <c:pt idx="8">
                  <c:v>13.85</c:v>
                </c:pt>
                <c:pt idx="9">
                  <c:v>16.8</c:v>
                </c:pt>
                <c:pt idx="10">
                  <c:v>14.72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9443584"/>
        <c:axId val="309449472"/>
      </c:barChart>
      <c:lineChart>
        <c:grouping val="standard"/>
        <c:varyColors val="0"/>
        <c:ser>
          <c:idx val="2"/>
          <c:order val="1"/>
          <c:tx>
            <c:strRef>
              <c:f>'2016-4 Paul Pedreira Cabo Praia'!$B$44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'2016-4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'2016-4 Paul Pedreira Cabo Praia'!$C$44:$O$44</c:f>
              <c:numCache>
                <c:formatCode>0.000000</c:formatCode>
                <c:ptCount val="13"/>
                <c:pt idx="0">
                  <c:v>0.59985100000000002</c:v>
                </c:pt>
                <c:pt idx="1">
                  <c:v>0.59970599999999996</c:v>
                </c:pt>
                <c:pt idx="2">
                  <c:v>0.59951299999999996</c:v>
                </c:pt>
                <c:pt idx="3">
                  <c:v>0.59926999999999997</c:v>
                </c:pt>
                <c:pt idx="4">
                  <c:v>1.5999909999999999</c:v>
                </c:pt>
                <c:pt idx="5">
                  <c:v>1.59988</c:v>
                </c:pt>
                <c:pt idx="6">
                  <c:v>1.5996459999999999</c:v>
                </c:pt>
                <c:pt idx="7">
                  <c:v>1.599288</c:v>
                </c:pt>
                <c:pt idx="8">
                  <c:v>1.5988059999999999</c:v>
                </c:pt>
                <c:pt idx="9">
                  <c:v>1.5982000000000001</c:v>
                </c:pt>
                <c:pt idx="10">
                  <c:v>0.49999900000000003</c:v>
                </c:pt>
                <c:pt idx="11">
                  <c:v>0.499973</c:v>
                </c:pt>
                <c:pt idx="12">
                  <c:v>0.49990600000000002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'2016-4 Paul Pedreira Cabo Praia'!$B$63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'2016-4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'2016-4 Paul Pedreira Cabo Praia'!$C$63:$O$63</c:f>
              <c:numCache>
                <c:formatCode>General</c:formatCode>
                <c:ptCount val="13"/>
                <c:pt idx="2">
                  <c:v>19.8</c:v>
                </c:pt>
                <c:pt idx="3">
                  <c:v>18.899999999999999</c:v>
                </c:pt>
                <c:pt idx="4">
                  <c:v>20</c:v>
                </c:pt>
                <c:pt idx="5">
                  <c:v>19.8</c:v>
                </c:pt>
                <c:pt idx="6">
                  <c:v>19.899999999999999</c:v>
                </c:pt>
                <c:pt idx="7">
                  <c:v>19.7</c:v>
                </c:pt>
                <c:pt idx="8">
                  <c:v>20.3</c:v>
                </c:pt>
                <c:pt idx="9">
                  <c:v>20.9</c:v>
                </c:pt>
                <c:pt idx="10">
                  <c:v>20.3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9443584"/>
        <c:axId val="309449472"/>
      </c:lineChart>
      <c:catAx>
        <c:axId val="30944358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09449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9449472"/>
        <c:scaling>
          <c:orientation val="minMax"/>
          <c:max val="2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0944358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7574827407"/>
          <c:y val="0.3914745462470901"/>
          <c:w val="0.99257860872167547"/>
          <c:h val="0.517502944640753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Salinidade (ppm)</a:t>
            </a:r>
          </a:p>
        </c:rich>
      </c:tx>
      <c:layout>
        <c:manualLayout>
          <c:xMode val="edge"/>
          <c:yMode val="edge"/>
          <c:x val="0.37343961235614775"/>
          <c:y val="2.7131880254098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'2016-4 Paul do Belo Jardim'!$B$20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'2016-4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do Belo Jardim'!$C$20:$O$20</c:f>
              <c:numCache>
                <c:formatCode>General</c:formatCode>
                <c:ptCount val="13"/>
                <c:pt idx="1">
                  <c:v>0</c:v>
                </c:pt>
                <c:pt idx="2">
                  <c:v>3.7</c:v>
                </c:pt>
                <c:pt idx="3">
                  <c:v>3.7</c:v>
                </c:pt>
                <c:pt idx="4">
                  <c:v>3.8</c:v>
                </c:pt>
                <c:pt idx="5">
                  <c:v>3.7</c:v>
                </c:pt>
                <c:pt idx="6">
                  <c:v>3.7</c:v>
                </c:pt>
                <c:pt idx="7">
                  <c:v>3.7</c:v>
                </c:pt>
                <c:pt idx="8">
                  <c:v>3.7</c:v>
                </c:pt>
                <c:pt idx="9">
                  <c:v>3.7</c:v>
                </c:pt>
                <c:pt idx="10">
                  <c:v>3.7</c:v>
                </c:pt>
                <c:pt idx="11">
                  <c:v>3.7</c:v>
                </c:pt>
                <c:pt idx="12">
                  <c:v>3.7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8083840"/>
        <c:axId val="318085376"/>
      </c:barChart>
      <c:lineChart>
        <c:grouping val="standard"/>
        <c:varyColors val="0"/>
        <c:ser>
          <c:idx val="2"/>
          <c:order val="1"/>
          <c:tx>
            <c:strRef>
              <c:f>'2016-4 Paul do Belo Jardim'!$B$5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'2016-4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do Belo Jardim'!$C$5:$O$5</c:f>
              <c:numCache>
                <c:formatCode>0.000000</c:formatCode>
                <c:ptCount val="13"/>
                <c:pt idx="0">
                  <c:v>1.7982100000000001</c:v>
                </c:pt>
                <c:pt idx="1">
                  <c:v>1.7974250000000001</c:v>
                </c:pt>
                <c:pt idx="2">
                  <c:v>0.29999799999999999</c:v>
                </c:pt>
                <c:pt idx="3">
                  <c:v>0.29997400000000002</c:v>
                </c:pt>
                <c:pt idx="4">
                  <c:v>0.29992600000000003</c:v>
                </c:pt>
                <c:pt idx="5">
                  <c:v>0.29985299999999998</c:v>
                </c:pt>
                <c:pt idx="6">
                  <c:v>0.29975600000000002</c:v>
                </c:pt>
                <c:pt idx="7">
                  <c:v>0.29963400000000001</c:v>
                </c:pt>
                <c:pt idx="8">
                  <c:v>1.699989</c:v>
                </c:pt>
                <c:pt idx="9">
                  <c:v>1.699865</c:v>
                </c:pt>
                <c:pt idx="10">
                  <c:v>1.699603</c:v>
                </c:pt>
                <c:pt idx="11">
                  <c:v>1.699203</c:v>
                </c:pt>
                <c:pt idx="12">
                  <c:v>1.6956659999999999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'2016-4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do Belo Jardim'!$C$21:$O$21</c:f>
              <c:numCache>
                <c:formatCode>General</c:formatCode>
                <c:ptCount val="13"/>
                <c:pt idx="1">
                  <c:v>13.6</c:v>
                </c:pt>
                <c:pt idx="2">
                  <c:v>13.9</c:v>
                </c:pt>
                <c:pt idx="3">
                  <c:v>14</c:v>
                </c:pt>
                <c:pt idx="4">
                  <c:v>14</c:v>
                </c:pt>
                <c:pt idx="5">
                  <c:v>15.3</c:v>
                </c:pt>
                <c:pt idx="6">
                  <c:v>14.8</c:v>
                </c:pt>
                <c:pt idx="7">
                  <c:v>14.9</c:v>
                </c:pt>
                <c:pt idx="8">
                  <c:v>15.2</c:v>
                </c:pt>
                <c:pt idx="9">
                  <c:v>15.1</c:v>
                </c:pt>
                <c:pt idx="10">
                  <c:v>14.9</c:v>
                </c:pt>
                <c:pt idx="11">
                  <c:v>14.5</c:v>
                </c:pt>
                <c:pt idx="12">
                  <c:v>14.4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8083840"/>
        <c:axId val="318085376"/>
      </c:lineChart>
      <c:catAx>
        <c:axId val="31808384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18085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8085376"/>
        <c:scaling>
          <c:orientation val="minMax"/>
          <c:max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1808384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40541086218"/>
          <c:y val="0.39147476130701053"/>
          <c:w val="0.99257888148596818"/>
          <c:h val="0.5175031381946821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TDS</a:t>
            </a:r>
          </a:p>
        </c:rich>
      </c:tx>
      <c:layout>
        <c:manualLayout>
          <c:xMode val="edge"/>
          <c:yMode val="edge"/>
          <c:x val="0.43572972359936485"/>
          <c:y val="2.41435077968195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'2016-4 Paul do Belo Jardim'!$B$18</c:f>
              <c:strCache>
                <c:ptCount val="1"/>
                <c:pt idx="0">
                  <c:v>TDS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rgbClr val="008080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'2016-4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do Belo Jardim'!$C$18:$O$18</c:f>
              <c:numCache>
                <c:formatCode>General</c:formatCode>
                <c:ptCount val="13"/>
                <c:pt idx="1">
                  <c:v>6.8</c:v>
                </c:pt>
                <c:pt idx="2">
                  <c:v>6.85</c:v>
                </c:pt>
                <c:pt idx="3">
                  <c:v>6.82</c:v>
                </c:pt>
                <c:pt idx="4">
                  <c:v>6.81</c:v>
                </c:pt>
                <c:pt idx="5">
                  <c:v>6.82</c:v>
                </c:pt>
                <c:pt idx="6">
                  <c:v>6.81</c:v>
                </c:pt>
                <c:pt idx="7">
                  <c:v>6.81</c:v>
                </c:pt>
                <c:pt idx="8">
                  <c:v>6.8</c:v>
                </c:pt>
                <c:pt idx="9">
                  <c:v>6.68</c:v>
                </c:pt>
                <c:pt idx="10">
                  <c:v>6.81</c:v>
                </c:pt>
                <c:pt idx="11">
                  <c:v>6.84</c:v>
                </c:pt>
                <c:pt idx="12">
                  <c:v>6.83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8222336"/>
        <c:axId val="318223872"/>
      </c:barChart>
      <c:lineChart>
        <c:grouping val="standard"/>
        <c:varyColors val="0"/>
        <c:ser>
          <c:idx val="2"/>
          <c:order val="0"/>
          <c:tx>
            <c:strRef>
              <c:f>'2016-4 Paul do Belo Jardim'!$B$5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'2016-4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do Belo Jardim'!$C$5:$O$5</c:f>
              <c:numCache>
                <c:formatCode>0.000000</c:formatCode>
                <c:ptCount val="13"/>
                <c:pt idx="0">
                  <c:v>1.7982100000000001</c:v>
                </c:pt>
                <c:pt idx="1">
                  <c:v>1.7974250000000001</c:v>
                </c:pt>
                <c:pt idx="2">
                  <c:v>0.29999799999999999</c:v>
                </c:pt>
                <c:pt idx="3">
                  <c:v>0.29997400000000002</c:v>
                </c:pt>
                <c:pt idx="4">
                  <c:v>0.29992600000000003</c:v>
                </c:pt>
                <c:pt idx="5">
                  <c:v>0.29985299999999998</c:v>
                </c:pt>
                <c:pt idx="6">
                  <c:v>0.29975600000000002</c:v>
                </c:pt>
                <c:pt idx="7">
                  <c:v>0.29963400000000001</c:v>
                </c:pt>
                <c:pt idx="8">
                  <c:v>1.699989</c:v>
                </c:pt>
                <c:pt idx="9">
                  <c:v>1.699865</c:v>
                </c:pt>
                <c:pt idx="10">
                  <c:v>1.699603</c:v>
                </c:pt>
                <c:pt idx="11">
                  <c:v>1.699203</c:v>
                </c:pt>
                <c:pt idx="12">
                  <c:v>1.6956659999999999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'2016-4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do Belo Jardim'!$C$19:$O$19</c:f>
              <c:numCache>
                <c:formatCode>General</c:formatCode>
                <c:ptCount val="13"/>
                <c:pt idx="1">
                  <c:v>13.6</c:v>
                </c:pt>
                <c:pt idx="2">
                  <c:v>13.9</c:v>
                </c:pt>
                <c:pt idx="3">
                  <c:v>14</c:v>
                </c:pt>
                <c:pt idx="4">
                  <c:v>14.1</c:v>
                </c:pt>
                <c:pt idx="5">
                  <c:v>15.1</c:v>
                </c:pt>
                <c:pt idx="6">
                  <c:v>14.8</c:v>
                </c:pt>
                <c:pt idx="7">
                  <c:v>14.9</c:v>
                </c:pt>
                <c:pt idx="8">
                  <c:v>15.2</c:v>
                </c:pt>
                <c:pt idx="9">
                  <c:v>15.1</c:v>
                </c:pt>
                <c:pt idx="10">
                  <c:v>14.9</c:v>
                </c:pt>
                <c:pt idx="11">
                  <c:v>14.5</c:v>
                </c:pt>
                <c:pt idx="12">
                  <c:v>14.4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8222336"/>
        <c:axId val="318223872"/>
      </c:lineChart>
      <c:catAx>
        <c:axId val="31822233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182238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82238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1822233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30770227795"/>
          <c:y val="0.39147444804693526"/>
          <c:w val="0.99257865914908783"/>
          <c:h val="0.5175034738304770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</a:t>
            </a:r>
          </a:p>
        </c:rich>
      </c:tx>
      <c:layout>
        <c:manualLayout>
          <c:xMode val="edge"/>
          <c:yMode val="edge"/>
          <c:x val="0.32119626351053943"/>
          <c:y val="2.71314560256239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'2016-4 Paul do Belo Jardim'!$B$16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'2016-4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do Belo Jardim'!$C$16:$O$16</c:f>
              <c:numCache>
                <c:formatCode>General</c:formatCode>
                <c:ptCount val="13"/>
                <c:pt idx="1">
                  <c:v>6.86</c:v>
                </c:pt>
                <c:pt idx="2">
                  <c:v>6.85</c:v>
                </c:pt>
                <c:pt idx="3">
                  <c:v>6.82</c:v>
                </c:pt>
                <c:pt idx="4">
                  <c:v>6.81</c:v>
                </c:pt>
                <c:pt idx="5">
                  <c:v>6.81</c:v>
                </c:pt>
                <c:pt idx="6">
                  <c:v>6.8</c:v>
                </c:pt>
                <c:pt idx="7">
                  <c:v>6.81</c:v>
                </c:pt>
                <c:pt idx="8">
                  <c:v>6.82</c:v>
                </c:pt>
                <c:pt idx="9">
                  <c:v>6.82</c:v>
                </c:pt>
                <c:pt idx="10">
                  <c:v>5.61</c:v>
                </c:pt>
                <c:pt idx="11">
                  <c:v>6.84</c:v>
                </c:pt>
                <c:pt idx="12">
                  <c:v>6.83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9695104"/>
        <c:axId val="319729664"/>
      </c:barChart>
      <c:lineChart>
        <c:grouping val="standard"/>
        <c:varyColors val="0"/>
        <c:ser>
          <c:idx val="2"/>
          <c:order val="1"/>
          <c:tx>
            <c:strRef>
              <c:f>'2016-4 Paul do Belo Jardim'!$B$5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'2016-4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do Belo Jardim'!$C$5:$O$5</c:f>
              <c:numCache>
                <c:formatCode>0.000000</c:formatCode>
                <c:ptCount val="13"/>
                <c:pt idx="0">
                  <c:v>1.7982100000000001</c:v>
                </c:pt>
                <c:pt idx="1">
                  <c:v>1.7974250000000001</c:v>
                </c:pt>
                <c:pt idx="2">
                  <c:v>0.29999799999999999</c:v>
                </c:pt>
                <c:pt idx="3">
                  <c:v>0.29997400000000002</c:v>
                </c:pt>
                <c:pt idx="4">
                  <c:v>0.29992600000000003</c:v>
                </c:pt>
                <c:pt idx="5">
                  <c:v>0.29985299999999998</c:v>
                </c:pt>
                <c:pt idx="6">
                  <c:v>0.29975600000000002</c:v>
                </c:pt>
                <c:pt idx="7">
                  <c:v>0.29963400000000001</c:v>
                </c:pt>
                <c:pt idx="8">
                  <c:v>1.699989</c:v>
                </c:pt>
                <c:pt idx="9">
                  <c:v>1.699865</c:v>
                </c:pt>
                <c:pt idx="10">
                  <c:v>1.699603</c:v>
                </c:pt>
                <c:pt idx="11">
                  <c:v>1.699203</c:v>
                </c:pt>
                <c:pt idx="12">
                  <c:v>1.6956659999999999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'2016-4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do Belo Jardim'!$C$17:$O$17</c:f>
              <c:numCache>
                <c:formatCode>General</c:formatCode>
                <c:ptCount val="13"/>
                <c:pt idx="1">
                  <c:v>13.6</c:v>
                </c:pt>
                <c:pt idx="2">
                  <c:v>13.9</c:v>
                </c:pt>
                <c:pt idx="3">
                  <c:v>14</c:v>
                </c:pt>
                <c:pt idx="4">
                  <c:v>14.1</c:v>
                </c:pt>
                <c:pt idx="5">
                  <c:v>15.1</c:v>
                </c:pt>
                <c:pt idx="6">
                  <c:v>14.8</c:v>
                </c:pt>
                <c:pt idx="7">
                  <c:v>14.9</c:v>
                </c:pt>
                <c:pt idx="8">
                  <c:v>15.2</c:v>
                </c:pt>
                <c:pt idx="9">
                  <c:v>15.1</c:v>
                </c:pt>
                <c:pt idx="10">
                  <c:v>14.9</c:v>
                </c:pt>
                <c:pt idx="11">
                  <c:v>14.6</c:v>
                </c:pt>
                <c:pt idx="12">
                  <c:v>14.4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9695104"/>
        <c:axId val="319729664"/>
      </c:lineChart>
      <c:catAx>
        <c:axId val="31969510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19729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972966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1969510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7348755312"/>
          <c:y val="0.39147435384136303"/>
          <c:w val="0.99257869940170518"/>
          <c:h val="0.5186447795720450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pH</a:t>
            </a:r>
          </a:p>
        </c:rich>
      </c:tx>
      <c:layout>
        <c:manualLayout>
          <c:xMode val="edge"/>
          <c:yMode val="edge"/>
          <c:x val="0.4390978604454629"/>
          <c:y val="2.14288330237790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631578947368418E-2"/>
          <c:y val="0.20714321837196284"/>
          <c:w val="0.74285714285714288"/>
          <c:h val="0.564286698323622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'2016-4 Paul do Belo Jardim'!$B$11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'2016-4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do Belo Jardim'!$C$11:$O$11</c:f>
              <c:numCache>
                <c:formatCode>General</c:formatCode>
                <c:ptCount val="13"/>
                <c:pt idx="1">
                  <c:v>6.84</c:v>
                </c:pt>
                <c:pt idx="2">
                  <c:v>6.7</c:v>
                </c:pt>
                <c:pt idx="3">
                  <c:v>6.87</c:v>
                </c:pt>
                <c:pt idx="4">
                  <c:v>6.87</c:v>
                </c:pt>
                <c:pt idx="5">
                  <c:v>6.96</c:v>
                </c:pt>
                <c:pt idx="6">
                  <c:v>7.03</c:v>
                </c:pt>
                <c:pt idx="7">
                  <c:v>7.11</c:v>
                </c:pt>
                <c:pt idx="8">
                  <c:v>7.03</c:v>
                </c:pt>
                <c:pt idx="9">
                  <c:v>7.48</c:v>
                </c:pt>
                <c:pt idx="10">
                  <c:v>7.17</c:v>
                </c:pt>
                <c:pt idx="11">
                  <c:v>7.27</c:v>
                </c:pt>
                <c:pt idx="12">
                  <c:v>7.3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0114688"/>
        <c:axId val="320117760"/>
      </c:barChart>
      <c:lineChart>
        <c:grouping val="standard"/>
        <c:varyColors val="0"/>
        <c:ser>
          <c:idx val="1"/>
          <c:order val="1"/>
          <c:tx>
            <c:strRef>
              <c:f>'2016-4 Paul do Belo Jardim'!$B$5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'2016-4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do Belo Jardim'!$C$5:$O$5</c:f>
              <c:numCache>
                <c:formatCode>0.000000</c:formatCode>
                <c:ptCount val="13"/>
                <c:pt idx="0">
                  <c:v>1.7982100000000001</c:v>
                </c:pt>
                <c:pt idx="1">
                  <c:v>1.7974250000000001</c:v>
                </c:pt>
                <c:pt idx="2">
                  <c:v>0.29999799999999999</c:v>
                </c:pt>
                <c:pt idx="3">
                  <c:v>0.29997400000000002</c:v>
                </c:pt>
                <c:pt idx="4">
                  <c:v>0.29992600000000003</c:v>
                </c:pt>
                <c:pt idx="5">
                  <c:v>0.29985299999999998</c:v>
                </c:pt>
                <c:pt idx="6">
                  <c:v>0.29975600000000002</c:v>
                </c:pt>
                <c:pt idx="7">
                  <c:v>0.29963400000000001</c:v>
                </c:pt>
                <c:pt idx="8">
                  <c:v>1.699989</c:v>
                </c:pt>
                <c:pt idx="9">
                  <c:v>1.699865</c:v>
                </c:pt>
                <c:pt idx="10">
                  <c:v>1.699603</c:v>
                </c:pt>
                <c:pt idx="11">
                  <c:v>1.699203</c:v>
                </c:pt>
                <c:pt idx="12">
                  <c:v>1.6956659999999999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'2016-4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do Belo Jardim'!$C$12:$O$12</c:f>
              <c:numCache>
                <c:formatCode>General</c:formatCode>
                <c:ptCount val="13"/>
                <c:pt idx="1">
                  <c:v>13.9</c:v>
                </c:pt>
                <c:pt idx="2">
                  <c:v>14.1</c:v>
                </c:pt>
                <c:pt idx="3">
                  <c:v>14.2</c:v>
                </c:pt>
                <c:pt idx="4">
                  <c:v>14.2</c:v>
                </c:pt>
                <c:pt idx="5">
                  <c:v>15.4</c:v>
                </c:pt>
                <c:pt idx="6">
                  <c:v>15.1</c:v>
                </c:pt>
                <c:pt idx="7">
                  <c:v>15.1</c:v>
                </c:pt>
                <c:pt idx="8">
                  <c:v>15.4</c:v>
                </c:pt>
                <c:pt idx="9">
                  <c:v>15.3</c:v>
                </c:pt>
                <c:pt idx="10">
                  <c:v>15.1</c:v>
                </c:pt>
                <c:pt idx="11">
                  <c:v>14.8</c:v>
                </c:pt>
                <c:pt idx="12">
                  <c:v>14.5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114688"/>
        <c:axId val="320117760"/>
      </c:lineChart>
      <c:catAx>
        <c:axId val="32011468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20117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0117760"/>
        <c:scaling>
          <c:orientation val="minMax"/>
          <c:max val="18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201146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052631578947365"/>
          <c:y val="0.44642931261499286"/>
          <c:w val="0.18150605787279683"/>
          <c:h val="0.16207322921844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ORP (mV)</a:t>
            </a:r>
          </a:p>
        </c:rich>
      </c:tx>
      <c:layout>
        <c:manualLayout>
          <c:xMode val="edge"/>
          <c:yMode val="edge"/>
          <c:x val="0.38796994077140046"/>
          <c:y val="3.70371177651236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87969924812026E-2"/>
          <c:y val="0.22895698178721388"/>
          <c:w val="0.72030075187969922"/>
          <c:h val="0.683503930923594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'2016-4 Paul do Belo Jardim'!$B$13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1.5149104773787667E-16"/>
                  <c:y val="0.122154347035725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'2016-4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do Belo Jardim'!$C$13:$O$13</c:f>
              <c:numCache>
                <c:formatCode>General</c:formatCode>
                <c:ptCount val="13"/>
                <c:pt idx="1">
                  <c:v>27.1</c:v>
                </c:pt>
                <c:pt idx="2">
                  <c:v>25.4</c:v>
                </c:pt>
                <c:pt idx="3">
                  <c:v>25.2</c:v>
                </c:pt>
                <c:pt idx="4">
                  <c:v>25.2</c:v>
                </c:pt>
                <c:pt idx="5">
                  <c:v>19.899999999999999</c:v>
                </c:pt>
                <c:pt idx="6">
                  <c:v>15.9</c:v>
                </c:pt>
                <c:pt idx="7">
                  <c:v>11.5</c:v>
                </c:pt>
                <c:pt idx="8">
                  <c:v>16</c:v>
                </c:pt>
                <c:pt idx="9">
                  <c:v>15.1</c:v>
                </c:pt>
                <c:pt idx="10">
                  <c:v>7.6</c:v>
                </c:pt>
                <c:pt idx="11">
                  <c:v>2.2000000000000002</c:v>
                </c:pt>
                <c:pt idx="12">
                  <c:v>-0.01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0929152"/>
        <c:axId val="321287296"/>
      </c:barChart>
      <c:lineChart>
        <c:grouping val="standard"/>
        <c:varyColors val="0"/>
        <c:ser>
          <c:idx val="0"/>
          <c:order val="0"/>
          <c:tx>
            <c:strRef>
              <c:f>'2016-4 Paul do Belo Jardim'!$B$5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'2016-4 Paul do Belo Jardim'!$C$5:$O$5</c:f>
              <c:numCache>
                <c:formatCode>0.000000</c:formatCode>
                <c:ptCount val="13"/>
                <c:pt idx="0">
                  <c:v>1.7982100000000001</c:v>
                </c:pt>
                <c:pt idx="1">
                  <c:v>1.7974250000000001</c:v>
                </c:pt>
                <c:pt idx="2">
                  <c:v>0.29999799999999999</c:v>
                </c:pt>
                <c:pt idx="3">
                  <c:v>0.29997400000000002</c:v>
                </c:pt>
                <c:pt idx="4">
                  <c:v>0.29992600000000003</c:v>
                </c:pt>
                <c:pt idx="5">
                  <c:v>0.29985299999999998</c:v>
                </c:pt>
                <c:pt idx="6">
                  <c:v>0.29975600000000002</c:v>
                </c:pt>
                <c:pt idx="7">
                  <c:v>0.29963400000000001</c:v>
                </c:pt>
                <c:pt idx="8">
                  <c:v>1.699989</c:v>
                </c:pt>
                <c:pt idx="9">
                  <c:v>1.699865</c:v>
                </c:pt>
                <c:pt idx="10">
                  <c:v>1.699603</c:v>
                </c:pt>
                <c:pt idx="11">
                  <c:v>1.699203</c:v>
                </c:pt>
                <c:pt idx="12">
                  <c:v>1.6956659999999999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'2016-4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do Belo Jardim'!$C$14:$O$14</c:f>
              <c:numCache>
                <c:formatCode>General</c:formatCode>
                <c:ptCount val="13"/>
                <c:pt idx="1">
                  <c:v>13.9</c:v>
                </c:pt>
                <c:pt idx="2">
                  <c:v>14.1</c:v>
                </c:pt>
                <c:pt idx="3">
                  <c:v>14.2</c:v>
                </c:pt>
                <c:pt idx="4">
                  <c:v>14.2</c:v>
                </c:pt>
                <c:pt idx="5">
                  <c:v>15.4</c:v>
                </c:pt>
                <c:pt idx="6">
                  <c:v>15.1</c:v>
                </c:pt>
                <c:pt idx="7">
                  <c:v>15.1</c:v>
                </c:pt>
                <c:pt idx="8">
                  <c:v>15.4</c:v>
                </c:pt>
                <c:pt idx="9">
                  <c:v>15.3</c:v>
                </c:pt>
                <c:pt idx="10">
                  <c:v>15.1</c:v>
                </c:pt>
                <c:pt idx="11">
                  <c:v>14.8</c:v>
                </c:pt>
                <c:pt idx="12">
                  <c:v>14.6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929152"/>
        <c:axId val="321287296"/>
      </c:lineChart>
      <c:catAx>
        <c:axId val="32092915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212872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1287296"/>
        <c:scaling>
          <c:orientation val="minMax"/>
          <c:max val="30"/>
          <c:min val="-1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209291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20300592285995"/>
          <c:y val="0.50505226639057654"/>
          <c:w val="0.18059995999722434"/>
          <c:h val="0.1807525270413862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Temperatura (ºC)</a:t>
            </a:r>
          </a:p>
        </c:rich>
      </c:tx>
      <c:layout>
        <c:manualLayout>
          <c:xMode val="edge"/>
          <c:yMode val="edge"/>
          <c:x val="0.35459940652818989"/>
          <c:y val="3.62318840579710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3798219584569729E-2"/>
          <c:y val="0.24275448211928966"/>
          <c:w val="0.73442136498516319"/>
          <c:h val="0.528987378946511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'2013-3 Paul Pedreira'!$B$17</c:f>
              <c:strCache>
                <c:ptCount val="1"/>
                <c:pt idx="0">
                  <c:v>Temp. (ºC)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'2013-3 Paul Pedreira'!$C$7:$O$7</c:f>
              <c:numCache>
                <c:formatCode>h:mm</c:formatCode>
                <c:ptCount val="13"/>
                <c:pt idx="0">
                  <c:v>0.2951388888888889</c:v>
                </c:pt>
                <c:pt idx="1">
                  <c:v>0.33680555555555558</c:v>
                </c:pt>
                <c:pt idx="2">
                  <c:v>0.37847222222222227</c:v>
                </c:pt>
                <c:pt idx="3">
                  <c:v>0.4201388888888889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'2013-3 Paul Pedreira'!$C$17:$O$17</c:f>
              <c:numCache>
                <c:formatCode>General</c:formatCode>
                <c:ptCount val="13"/>
                <c:pt idx="0">
                  <c:v>19</c:v>
                </c:pt>
                <c:pt idx="1">
                  <c:v>19.7</c:v>
                </c:pt>
                <c:pt idx="2">
                  <c:v>19.899999999999999</c:v>
                </c:pt>
                <c:pt idx="3">
                  <c:v>20</c:v>
                </c:pt>
                <c:pt idx="8">
                  <c:v>21.2</c:v>
                </c:pt>
                <c:pt idx="9">
                  <c:v>21.1</c:v>
                </c:pt>
                <c:pt idx="10">
                  <c:v>21.3</c:v>
                </c:pt>
                <c:pt idx="11">
                  <c:v>21.7</c:v>
                </c:pt>
                <c:pt idx="12">
                  <c:v>22.6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3083136"/>
        <c:axId val="283084672"/>
      </c:barChart>
      <c:lineChart>
        <c:grouping val="standard"/>
        <c:varyColors val="0"/>
        <c:ser>
          <c:idx val="1"/>
          <c:order val="1"/>
          <c:tx>
            <c:strRef>
              <c:f>'2013-3 Paul Pedreira'!$B$5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'2013-3 Paul Pedreira'!$C$5:$O$5</c:f>
              <c:numCache>
                <c:formatCode>General</c:formatCode>
                <c:ptCount val="13"/>
                <c:pt idx="0">
                  <c:v>1.4994529999999999</c:v>
                </c:pt>
                <c:pt idx="1">
                  <c:v>1.4990270000000001</c:v>
                </c:pt>
                <c:pt idx="2">
                  <c:v>1.49848</c:v>
                </c:pt>
                <c:pt idx="3">
                  <c:v>1.4978119999999999</c:v>
                </c:pt>
                <c:pt idx="4">
                  <c:v>0.49995699999999998</c:v>
                </c:pt>
                <c:pt idx="5">
                  <c:v>0.49995600000000001</c:v>
                </c:pt>
                <c:pt idx="6">
                  <c:v>0.49987599999999999</c:v>
                </c:pt>
                <c:pt idx="7">
                  <c:v>0.499755</c:v>
                </c:pt>
                <c:pt idx="8">
                  <c:v>0.49959300000000001</c:v>
                </c:pt>
                <c:pt idx="9">
                  <c:v>0.49939</c:v>
                </c:pt>
                <c:pt idx="10">
                  <c:v>1.4999899999999999</c:v>
                </c:pt>
                <c:pt idx="11">
                  <c:v>1.4998819999999999</c:v>
                </c:pt>
                <c:pt idx="12">
                  <c:v>1.499652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3083136"/>
        <c:axId val="283084672"/>
      </c:lineChart>
      <c:catAx>
        <c:axId val="28308313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83084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30846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8308313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454005934718099"/>
          <c:y val="0.43840731865038607"/>
          <c:w val="0.17507418397626107"/>
          <c:h val="0.1413047282133211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Oxigénio (mg/l)</a:t>
            </a:r>
          </a:p>
        </c:rich>
      </c:tx>
      <c:layout>
        <c:manualLayout>
          <c:xMode val="edge"/>
          <c:yMode val="edge"/>
          <c:x val="0.37343961235614775"/>
          <c:y val="2.71316085489313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'2016-4 Paul do Belo Jardim'!$B$23</c:f>
              <c:strCache>
                <c:ptCount val="1"/>
                <c:pt idx="0">
                  <c:v>Oxigénio (mg/l)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'2016-4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do Belo Jardim'!$C$23:$O$23</c:f>
              <c:numCache>
                <c:formatCode>General</c:formatCode>
                <c:ptCount val="13"/>
                <c:pt idx="1">
                  <c:v>9.82</c:v>
                </c:pt>
                <c:pt idx="2">
                  <c:v>10.199999999999999</c:v>
                </c:pt>
                <c:pt idx="3">
                  <c:v>10.71</c:v>
                </c:pt>
                <c:pt idx="4">
                  <c:v>10.75</c:v>
                </c:pt>
                <c:pt idx="5">
                  <c:v>10.61</c:v>
                </c:pt>
                <c:pt idx="6">
                  <c:v>13.39</c:v>
                </c:pt>
                <c:pt idx="7">
                  <c:v>15.03</c:v>
                </c:pt>
                <c:pt idx="8">
                  <c:v>16.52</c:v>
                </c:pt>
                <c:pt idx="9">
                  <c:v>17.71</c:v>
                </c:pt>
                <c:pt idx="10">
                  <c:v>17.3</c:v>
                </c:pt>
                <c:pt idx="11">
                  <c:v>17.559999999999999</c:v>
                </c:pt>
                <c:pt idx="12">
                  <c:v>17.11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4951040"/>
        <c:axId val="343525632"/>
      </c:barChart>
      <c:lineChart>
        <c:grouping val="standard"/>
        <c:varyColors val="0"/>
        <c:ser>
          <c:idx val="2"/>
          <c:order val="1"/>
          <c:tx>
            <c:strRef>
              <c:f>'2016-4 Paul do Belo Jardim'!$B$5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'2016-4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do Belo Jardim'!$C$5:$O$5</c:f>
              <c:numCache>
                <c:formatCode>0.000000</c:formatCode>
                <c:ptCount val="13"/>
                <c:pt idx="0">
                  <c:v>1.7982100000000001</c:v>
                </c:pt>
                <c:pt idx="1">
                  <c:v>1.7974250000000001</c:v>
                </c:pt>
                <c:pt idx="2">
                  <c:v>0.29999799999999999</c:v>
                </c:pt>
                <c:pt idx="3">
                  <c:v>0.29997400000000002</c:v>
                </c:pt>
                <c:pt idx="4">
                  <c:v>0.29992600000000003</c:v>
                </c:pt>
                <c:pt idx="5">
                  <c:v>0.29985299999999998</c:v>
                </c:pt>
                <c:pt idx="6">
                  <c:v>0.29975600000000002</c:v>
                </c:pt>
                <c:pt idx="7">
                  <c:v>0.29963400000000001</c:v>
                </c:pt>
                <c:pt idx="8">
                  <c:v>1.699989</c:v>
                </c:pt>
                <c:pt idx="9">
                  <c:v>1.699865</c:v>
                </c:pt>
                <c:pt idx="10">
                  <c:v>1.699603</c:v>
                </c:pt>
                <c:pt idx="11">
                  <c:v>1.699203</c:v>
                </c:pt>
                <c:pt idx="12">
                  <c:v>1.6956659999999999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'2016-4 Paul do Belo Jardim'!$B$24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'2016-4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'2016-4 Paul do Belo Jardim'!$C$24:$O$24</c:f>
              <c:numCache>
                <c:formatCode>General</c:formatCode>
                <c:ptCount val="13"/>
                <c:pt idx="1">
                  <c:v>13.6</c:v>
                </c:pt>
                <c:pt idx="2">
                  <c:v>13.8</c:v>
                </c:pt>
                <c:pt idx="3">
                  <c:v>14.2</c:v>
                </c:pt>
                <c:pt idx="4">
                  <c:v>14.2</c:v>
                </c:pt>
                <c:pt idx="5">
                  <c:v>15.8</c:v>
                </c:pt>
                <c:pt idx="6">
                  <c:v>14.8</c:v>
                </c:pt>
                <c:pt idx="7">
                  <c:v>14.9</c:v>
                </c:pt>
                <c:pt idx="8">
                  <c:v>15.2</c:v>
                </c:pt>
                <c:pt idx="9">
                  <c:v>15.1</c:v>
                </c:pt>
                <c:pt idx="10">
                  <c:v>14.8</c:v>
                </c:pt>
                <c:pt idx="11">
                  <c:v>14.5</c:v>
                </c:pt>
                <c:pt idx="12">
                  <c:v>14.3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4951040"/>
        <c:axId val="343525632"/>
      </c:lineChart>
      <c:catAx>
        <c:axId val="32495104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435256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3525632"/>
        <c:scaling>
          <c:orientation val="minMax"/>
          <c:max val="2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2495104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40541086218"/>
          <c:y val="0.39147491178987237"/>
          <c:w val="0.99257888148596818"/>
          <c:h val="0.5175033889994519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Salinidade (ppm)</a:t>
            </a:r>
          </a:p>
        </c:rich>
      </c:tx>
      <c:layout>
        <c:manualLayout>
          <c:xMode val="edge"/>
          <c:yMode val="edge"/>
          <c:x val="0.37343963872647784"/>
          <c:y val="2.71314560256239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'2017-1 Paul da Praia da Vitória'!$B$20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'2017-1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da Praia da Vitória'!$C$20:$O$20</c:f>
              <c:numCache>
                <c:formatCode>General</c:formatCode>
                <c:ptCount val="13"/>
                <c:pt idx="0">
                  <c:v>26.5</c:v>
                </c:pt>
                <c:pt idx="1">
                  <c:v>26.3</c:v>
                </c:pt>
                <c:pt idx="2">
                  <c:v>25.9</c:v>
                </c:pt>
                <c:pt idx="3">
                  <c:v>25.6</c:v>
                </c:pt>
                <c:pt idx="4">
                  <c:v>26.6</c:v>
                </c:pt>
                <c:pt idx="5">
                  <c:v>25.5</c:v>
                </c:pt>
                <c:pt idx="6">
                  <c:v>25.6</c:v>
                </c:pt>
                <c:pt idx="7">
                  <c:v>25.7</c:v>
                </c:pt>
                <c:pt idx="8">
                  <c:v>26.1</c:v>
                </c:pt>
                <c:pt idx="9">
                  <c:v>31.8</c:v>
                </c:pt>
                <c:pt idx="10">
                  <c:v>32.5</c:v>
                </c:pt>
                <c:pt idx="11">
                  <c:v>29.1</c:v>
                </c:pt>
                <c:pt idx="12">
                  <c:v>28.4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1876096"/>
        <c:axId val="381877632"/>
      </c:barChart>
      <c:lineChart>
        <c:grouping val="standard"/>
        <c:varyColors val="0"/>
        <c:ser>
          <c:idx val="2"/>
          <c:order val="1"/>
          <c:tx>
            <c:strRef>
              <c:f>'2017-1 Paul da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'2017-1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da Praia da Vitória'!$C$5:$O$5</c:f>
              <c:numCache>
                <c:formatCode>0.000000</c:formatCode>
                <c:ptCount val="13"/>
                <c:pt idx="0">
                  <c:v>1.699141</c:v>
                </c:pt>
                <c:pt idx="1">
                  <c:v>1.698591</c:v>
                </c:pt>
                <c:pt idx="2">
                  <c:v>1.697905</c:v>
                </c:pt>
                <c:pt idx="3">
                  <c:v>0.29999799999999999</c:v>
                </c:pt>
                <c:pt idx="4">
                  <c:v>0.29997600000000002</c:v>
                </c:pt>
                <c:pt idx="5">
                  <c:v>0.299929</c:v>
                </c:pt>
                <c:pt idx="6">
                  <c:v>0.29985800000000001</c:v>
                </c:pt>
                <c:pt idx="7">
                  <c:v>0.299763</c:v>
                </c:pt>
                <c:pt idx="8">
                  <c:v>0.29964400000000002</c:v>
                </c:pt>
                <c:pt idx="9">
                  <c:v>1.499994</c:v>
                </c:pt>
                <c:pt idx="10">
                  <c:v>1.499892</c:v>
                </c:pt>
                <c:pt idx="11">
                  <c:v>1.4996670000000001</c:v>
                </c:pt>
                <c:pt idx="12">
                  <c:v>1.4993190000000001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'2017-1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da Praia da Vitória'!$C$21:$O$21</c:f>
              <c:numCache>
                <c:formatCode>General</c:formatCode>
                <c:ptCount val="13"/>
                <c:pt idx="0">
                  <c:v>15.6</c:v>
                </c:pt>
                <c:pt idx="1">
                  <c:v>15.5</c:v>
                </c:pt>
                <c:pt idx="2">
                  <c:v>15.4</c:v>
                </c:pt>
                <c:pt idx="3">
                  <c:v>15.6</c:v>
                </c:pt>
                <c:pt idx="4">
                  <c:v>15.6</c:v>
                </c:pt>
                <c:pt idx="5">
                  <c:v>16.399999999999999</c:v>
                </c:pt>
                <c:pt idx="6">
                  <c:v>16.8</c:v>
                </c:pt>
                <c:pt idx="7">
                  <c:v>17</c:v>
                </c:pt>
                <c:pt idx="8">
                  <c:v>17.3</c:v>
                </c:pt>
                <c:pt idx="9">
                  <c:v>16.899999999999999</c:v>
                </c:pt>
                <c:pt idx="10">
                  <c:v>16.600000000000001</c:v>
                </c:pt>
                <c:pt idx="11">
                  <c:v>16.600000000000001</c:v>
                </c:pt>
                <c:pt idx="12">
                  <c:v>16.399999999999999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1876096"/>
        <c:axId val="381877632"/>
      </c:lineChart>
      <c:catAx>
        <c:axId val="38187609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818776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1877632"/>
        <c:scaling>
          <c:orientation val="minMax"/>
          <c:max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8187609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33618874558"/>
          <c:y val="0.39147470972908049"/>
          <c:w val="0.99257872985657003"/>
          <c:h val="0.5175030917745451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TDS</a:t>
            </a:r>
          </a:p>
        </c:rich>
      </c:tx>
      <c:layout>
        <c:manualLayout>
          <c:xMode val="edge"/>
          <c:yMode val="edge"/>
          <c:x val="0.43572998687664038"/>
          <c:y val="2.41436662522447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'2017-1 Paul da Praia da Vitória'!$B$18</c:f>
              <c:strCache>
                <c:ptCount val="1"/>
                <c:pt idx="0">
                  <c:v>TDS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rgbClr val="008080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'2017-1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da Praia da Vitória'!$C$18:$O$18</c:f>
              <c:numCache>
                <c:formatCode>General</c:formatCode>
                <c:ptCount val="13"/>
                <c:pt idx="0">
                  <c:v>42</c:v>
                </c:pt>
                <c:pt idx="1">
                  <c:v>41.1</c:v>
                </c:pt>
                <c:pt idx="2">
                  <c:v>41.3</c:v>
                </c:pt>
                <c:pt idx="3">
                  <c:v>40.700000000000003</c:v>
                </c:pt>
                <c:pt idx="4">
                  <c:v>40.6</c:v>
                </c:pt>
                <c:pt idx="5">
                  <c:v>40.4</c:v>
                </c:pt>
                <c:pt idx="6">
                  <c:v>40.5</c:v>
                </c:pt>
                <c:pt idx="7">
                  <c:v>40.6</c:v>
                </c:pt>
                <c:pt idx="8">
                  <c:v>41.2</c:v>
                </c:pt>
                <c:pt idx="9">
                  <c:v>49.4</c:v>
                </c:pt>
                <c:pt idx="10">
                  <c:v>50.3</c:v>
                </c:pt>
                <c:pt idx="11">
                  <c:v>45.6</c:v>
                </c:pt>
                <c:pt idx="12">
                  <c:v>44.6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2008320"/>
        <c:axId val="382145280"/>
      </c:barChart>
      <c:lineChart>
        <c:grouping val="standard"/>
        <c:varyColors val="0"/>
        <c:ser>
          <c:idx val="2"/>
          <c:order val="0"/>
          <c:tx>
            <c:strRef>
              <c:f>'2017-1 Paul da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'2017-1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da Praia da Vitória'!$C$5:$O$5</c:f>
              <c:numCache>
                <c:formatCode>0.000000</c:formatCode>
                <c:ptCount val="13"/>
                <c:pt idx="0">
                  <c:v>1.699141</c:v>
                </c:pt>
                <c:pt idx="1">
                  <c:v>1.698591</c:v>
                </c:pt>
                <c:pt idx="2">
                  <c:v>1.697905</c:v>
                </c:pt>
                <c:pt idx="3">
                  <c:v>0.29999799999999999</c:v>
                </c:pt>
                <c:pt idx="4">
                  <c:v>0.29997600000000002</c:v>
                </c:pt>
                <c:pt idx="5">
                  <c:v>0.299929</c:v>
                </c:pt>
                <c:pt idx="6">
                  <c:v>0.29985800000000001</c:v>
                </c:pt>
                <c:pt idx="7">
                  <c:v>0.299763</c:v>
                </c:pt>
                <c:pt idx="8">
                  <c:v>0.29964400000000002</c:v>
                </c:pt>
                <c:pt idx="9">
                  <c:v>1.499994</c:v>
                </c:pt>
                <c:pt idx="10">
                  <c:v>1.499892</c:v>
                </c:pt>
                <c:pt idx="11">
                  <c:v>1.4996670000000001</c:v>
                </c:pt>
                <c:pt idx="12">
                  <c:v>1.4993190000000001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'2017-1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da Praia da Vitória'!$C$19:$O$19</c:f>
              <c:numCache>
                <c:formatCode>General</c:formatCode>
                <c:ptCount val="13"/>
                <c:pt idx="0">
                  <c:v>15.6</c:v>
                </c:pt>
                <c:pt idx="1">
                  <c:v>15.4</c:v>
                </c:pt>
                <c:pt idx="2">
                  <c:v>15.4</c:v>
                </c:pt>
                <c:pt idx="3">
                  <c:v>15.6</c:v>
                </c:pt>
                <c:pt idx="4">
                  <c:v>15.6</c:v>
                </c:pt>
                <c:pt idx="5">
                  <c:v>16.399999999999999</c:v>
                </c:pt>
                <c:pt idx="6">
                  <c:v>16.8</c:v>
                </c:pt>
                <c:pt idx="7">
                  <c:v>17</c:v>
                </c:pt>
                <c:pt idx="8">
                  <c:v>17.3</c:v>
                </c:pt>
                <c:pt idx="9">
                  <c:v>16.899999999999999</c:v>
                </c:pt>
                <c:pt idx="10">
                  <c:v>16.600000000000001</c:v>
                </c:pt>
                <c:pt idx="11">
                  <c:v>16.600000000000001</c:v>
                </c:pt>
                <c:pt idx="12">
                  <c:v>16.399999999999999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2008320"/>
        <c:axId val="382145280"/>
      </c:lineChart>
      <c:catAx>
        <c:axId val="38200832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821452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21452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8200832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40288713917"/>
          <c:y val="0.39147469724179218"/>
          <c:w val="0.99257890419947514"/>
          <c:h val="0.5175035225859925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</a:t>
            </a:r>
          </a:p>
        </c:rich>
      </c:tx>
      <c:layout>
        <c:manualLayout>
          <c:xMode val="edge"/>
          <c:yMode val="edge"/>
          <c:x val="0.32119622897605088"/>
          <c:y val="2.71309588106540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'2017-1 Paul da Praia da Vitória'!$B$16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'2017-1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da Praia da Vitória'!$C$16:$O$16</c:f>
              <c:numCache>
                <c:formatCode>General</c:formatCode>
                <c:ptCount val="13"/>
                <c:pt idx="0">
                  <c:v>41.9</c:v>
                </c:pt>
                <c:pt idx="1">
                  <c:v>41</c:v>
                </c:pt>
                <c:pt idx="2">
                  <c:v>41.1</c:v>
                </c:pt>
                <c:pt idx="3">
                  <c:v>40.6</c:v>
                </c:pt>
                <c:pt idx="4">
                  <c:v>40.5</c:v>
                </c:pt>
                <c:pt idx="5">
                  <c:v>40.5</c:v>
                </c:pt>
                <c:pt idx="6">
                  <c:v>40.5</c:v>
                </c:pt>
                <c:pt idx="7">
                  <c:v>40.6</c:v>
                </c:pt>
                <c:pt idx="8">
                  <c:v>41.2</c:v>
                </c:pt>
                <c:pt idx="9">
                  <c:v>49.1</c:v>
                </c:pt>
                <c:pt idx="10">
                  <c:v>50.3</c:v>
                </c:pt>
                <c:pt idx="11">
                  <c:v>45.2</c:v>
                </c:pt>
                <c:pt idx="12">
                  <c:v>44.5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2188544"/>
        <c:axId val="382202624"/>
      </c:barChart>
      <c:lineChart>
        <c:grouping val="standard"/>
        <c:varyColors val="0"/>
        <c:ser>
          <c:idx val="2"/>
          <c:order val="1"/>
          <c:tx>
            <c:strRef>
              <c:f>'2017-1 Paul da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'2017-1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da Praia da Vitória'!$C$5:$O$5</c:f>
              <c:numCache>
                <c:formatCode>0.000000</c:formatCode>
                <c:ptCount val="13"/>
                <c:pt idx="0">
                  <c:v>1.699141</c:v>
                </c:pt>
                <c:pt idx="1">
                  <c:v>1.698591</c:v>
                </c:pt>
                <c:pt idx="2">
                  <c:v>1.697905</c:v>
                </c:pt>
                <c:pt idx="3">
                  <c:v>0.29999799999999999</c:v>
                </c:pt>
                <c:pt idx="4">
                  <c:v>0.29997600000000002</c:v>
                </c:pt>
                <c:pt idx="5">
                  <c:v>0.299929</c:v>
                </c:pt>
                <c:pt idx="6">
                  <c:v>0.29985800000000001</c:v>
                </c:pt>
                <c:pt idx="7">
                  <c:v>0.299763</c:v>
                </c:pt>
                <c:pt idx="8">
                  <c:v>0.29964400000000002</c:v>
                </c:pt>
                <c:pt idx="9">
                  <c:v>1.499994</c:v>
                </c:pt>
                <c:pt idx="10">
                  <c:v>1.499892</c:v>
                </c:pt>
                <c:pt idx="11">
                  <c:v>1.4996670000000001</c:v>
                </c:pt>
                <c:pt idx="12">
                  <c:v>1.4993190000000001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'2017-1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da Praia da Vitória'!$C$17:$O$17</c:f>
              <c:numCache>
                <c:formatCode>General</c:formatCode>
                <c:ptCount val="13"/>
                <c:pt idx="0">
                  <c:v>15.6</c:v>
                </c:pt>
                <c:pt idx="1">
                  <c:v>15.4</c:v>
                </c:pt>
                <c:pt idx="2">
                  <c:v>15.4</c:v>
                </c:pt>
                <c:pt idx="3">
                  <c:v>15.7</c:v>
                </c:pt>
                <c:pt idx="4">
                  <c:v>15.6</c:v>
                </c:pt>
                <c:pt idx="5">
                  <c:v>16.399999999999999</c:v>
                </c:pt>
                <c:pt idx="6">
                  <c:v>16.8</c:v>
                </c:pt>
                <c:pt idx="7">
                  <c:v>17</c:v>
                </c:pt>
                <c:pt idx="8">
                  <c:v>17.3</c:v>
                </c:pt>
                <c:pt idx="9">
                  <c:v>16.899999999999999</c:v>
                </c:pt>
                <c:pt idx="10">
                  <c:v>16.600000000000001</c:v>
                </c:pt>
                <c:pt idx="11">
                  <c:v>16.600000000000001</c:v>
                </c:pt>
                <c:pt idx="12">
                  <c:v>16.399999999999999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2188544"/>
        <c:axId val="382202624"/>
      </c:lineChart>
      <c:catAx>
        <c:axId val="38218854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822026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220262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8218854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50151674965"/>
          <c:y val="0.39147445919440577"/>
          <c:w val="0.99257896501255094"/>
          <c:h val="0.5186446459535518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pH</a:t>
            </a:r>
          </a:p>
        </c:rich>
      </c:tx>
      <c:layout>
        <c:manualLayout>
          <c:xMode val="edge"/>
          <c:yMode val="edge"/>
          <c:x val="0.43909757361834473"/>
          <c:y val="2.14282589676290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631578947368418E-2"/>
          <c:y val="0.20714321837196284"/>
          <c:w val="0.74285714285714288"/>
          <c:h val="0.564286698323622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'2017-1 Paul da Praia da Vitória'!$B$11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'2017-1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da Praia da Vitória'!$C$11:$O$11</c:f>
              <c:numCache>
                <c:formatCode>General</c:formatCode>
                <c:ptCount val="13"/>
                <c:pt idx="0">
                  <c:v>8.24</c:v>
                </c:pt>
                <c:pt idx="1">
                  <c:v>8.32</c:v>
                </c:pt>
                <c:pt idx="2">
                  <c:v>8.43</c:v>
                </c:pt>
                <c:pt idx="3">
                  <c:v>8.25</c:v>
                </c:pt>
                <c:pt idx="4">
                  <c:v>8.31</c:v>
                </c:pt>
                <c:pt idx="5">
                  <c:v>8.34</c:v>
                </c:pt>
                <c:pt idx="6">
                  <c:v>8.81</c:v>
                </c:pt>
                <c:pt idx="7">
                  <c:v>8.86</c:v>
                </c:pt>
                <c:pt idx="8">
                  <c:v>8.99</c:v>
                </c:pt>
                <c:pt idx="9">
                  <c:v>9.26</c:v>
                </c:pt>
                <c:pt idx="10">
                  <c:v>9.23</c:v>
                </c:pt>
                <c:pt idx="11">
                  <c:v>9.35</c:v>
                </c:pt>
                <c:pt idx="12">
                  <c:v>9.18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2375040"/>
        <c:axId val="382376576"/>
      </c:barChart>
      <c:lineChart>
        <c:grouping val="standard"/>
        <c:varyColors val="0"/>
        <c:ser>
          <c:idx val="1"/>
          <c:order val="1"/>
          <c:tx>
            <c:strRef>
              <c:f>'2017-1 Paul da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'2017-1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da Praia da Vitória'!$C$5:$O$5</c:f>
              <c:numCache>
                <c:formatCode>0.000000</c:formatCode>
                <c:ptCount val="13"/>
                <c:pt idx="0">
                  <c:v>1.699141</c:v>
                </c:pt>
                <c:pt idx="1">
                  <c:v>1.698591</c:v>
                </c:pt>
                <c:pt idx="2">
                  <c:v>1.697905</c:v>
                </c:pt>
                <c:pt idx="3">
                  <c:v>0.29999799999999999</c:v>
                </c:pt>
                <c:pt idx="4">
                  <c:v>0.29997600000000002</c:v>
                </c:pt>
                <c:pt idx="5">
                  <c:v>0.299929</c:v>
                </c:pt>
                <c:pt idx="6">
                  <c:v>0.29985800000000001</c:v>
                </c:pt>
                <c:pt idx="7">
                  <c:v>0.299763</c:v>
                </c:pt>
                <c:pt idx="8">
                  <c:v>0.29964400000000002</c:v>
                </c:pt>
                <c:pt idx="9">
                  <c:v>1.499994</c:v>
                </c:pt>
                <c:pt idx="10">
                  <c:v>1.499892</c:v>
                </c:pt>
                <c:pt idx="11">
                  <c:v>1.4996670000000001</c:v>
                </c:pt>
                <c:pt idx="12">
                  <c:v>1.4993190000000001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'2017-1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da Praia da Vitória'!$C$12:$O$12</c:f>
              <c:numCache>
                <c:formatCode>General</c:formatCode>
                <c:ptCount val="13"/>
                <c:pt idx="0">
                  <c:v>15.6</c:v>
                </c:pt>
                <c:pt idx="1">
                  <c:v>15.4</c:v>
                </c:pt>
                <c:pt idx="2">
                  <c:v>15.6</c:v>
                </c:pt>
                <c:pt idx="3">
                  <c:v>15.8</c:v>
                </c:pt>
                <c:pt idx="4">
                  <c:v>15.7</c:v>
                </c:pt>
                <c:pt idx="5">
                  <c:v>16.600000000000001</c:v>
                </c:pt>
                <c:pt idx="6">
                  <c:v>17</c:v>
                </c:pt>
                <c:pt idx="7">
                  <c:v>17.100000000000001</c:v>
                </c:pt>
                <c:pt idx="8">
                  <c:v>17.5</c:v>
                </c:pt>
                <c:pt idx="9">
                  <c:v>16.899999999999999</c:v>
                </c:pt>
                <c:pt idx="10">
                  <c:v>16.899999999999999</c:v>
                </c:pt>
                <c:pt idx="11">
                  <c:v>16.899999999999999</c:v>
                </c:pt>
                <c:pt idx="12">
                  <c:v>16.5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2375040"/>
        <c:axId val="382376576"/>
      </c:lineChart>
      <c:catAx>
        <c:axId val="38237504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823765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2376576"/>
        <c:scaling>
          <c:orientation val="minMax"/>
          <c:max val="2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8237504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052616855494941"/>
          <c:y val="0.44642935258092742"/>
          <c:w val="0.1815061832004542"/>
          <c:h val="0.1620738553514143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ORP (mV)</a:t>
            </a:r>
          </a:p>
        </c:rich>
      </c:tx>
      <c:layout>
        <c:manualLayout>
          <c:xMode val="edge"/>
          <c:yMode val="edge"/>
          <c:x val="0.38796984489088399"/>
          <c:y val="3.7036575464038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87969924812026E-2"/>
          <c:y val="0.22895698178721388"/>
          <c:w val="0.72030075187969922"/>
          <c:h val="0.683503930923594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'2017-1 Paul da Praia da Vitória'!$B$13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'2017-1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da Praia da Vitória'!$C$13:$O$13</c:f>
              <c:numCache>
                <c:formatCode>General</c:formatCode>
                <c:ptCount val="13"/>
                <c:pt idx="0">
                  <c:v>-53.4</c:v>
                </c:pt>
                <c:pt idx="1">
                  <c:v>-58.3</c:v>
                </c:pt>
                <c:pt idx="2">
                  <c:v>-64.2</c:v>
                </c:pt>
                <c:pt idx="3">
                  <c:v>-53.8</c:v>
                </c:pt>
                <c:pt idx="4">
                  <c:v>-53.8</c:v>
                </c:pt>
                <c:pt idx="5">
                  <c:v>-58.1</c:v>
                </c:pt>
                <c:pt idx="6">
                  <c:v>-86.2</c:v>
                </c:pt>
                <c:pt idx="7">
                  <c:v>-89.4</c:v>
                </c:pt>
                <c:pt idx="8">
                  <c:v>-97</c:v>
                </c:pt>
                <c:pt idx="9">
                  <c:v>-102.8</c:v>
                </c:pt>
                <c:pt idx="10">
                  <c:v>-110.7</c:v>
                </c:pt>
                <c:pt idx="11">
                  <c:v>-115.7</c:v>
                </c:pt>
                <c:pt idx="12">
                  <c:v>-107.5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2621184"/>
        <c:axId val="382622720"/>
      </c:barChart>
      <c:lineChart>
        <c:grouping val="standard"/>
        <c:varyColors val="0"/>
        <c:ser>
          <c:idx val="0"/>
          <c:order val="0"/>
          <c:tx>
            <c:strRef>
              <c:f>'2017-1 Paul da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'2017-1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da Praia da Vitória'!$C$5:$O$5</c:f>
              <c:numCache>
                <c:formatCode>0.000000</c:formatCode>
                <c:ptCount val="13"/>
                <c:pt idx="0">
                  <c:v>1.699141</c:v>
                </c:pt>
                <c:pt idx="1">
                  <c:v>1.698591</c:v>
                </c:pt>
                <c:pt idx="2">
                  <c:v>1.697905</c:v>
                </c:pt>
                <c:pt idx="3">
                  <c:v>0.29999799999999999</c:v>
                </c:pt>
                <c:pt idx="4">
                  <c:v>0.29997600000000002</c:v>
                </c:pt>
                <c:pt idx="5">
                  <c:v>0.299929</c:v>
                </c:pt>
                <c:pt idx="6">
                  <c:v>0.29985800000000001</c:v>
                </c:pt>
                <c:pt idx="7">
                  <c:v>0.299763</c:v>
                </c:pt>
                <c:pt idx="8">
                  <c:v>0.29964400000000002</c:v>
                </c:pt>
                <c:pt idx="9">
                  <c:v>1.499994</c:v>
                </c:pt>
                <c:pt idx="10">
                  <c:v>1.499892</c:v>
                </c:pt>
                <c:pt idx="11">
                  <c:v>1.4996670000000001</c:v>
                </c:pt>
                <c:pt idx="12">
                  <c:v>1.4993190000000001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'2017-1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da Praia da Vitória'!$C$14:$O$14</c:f>
              <c:numCache>
                <c:formatCode>General</c:formatCode>
                <c:ptCount val="13"/>
                <c:pt idx="0">
                  <c:v>15.7</c:v>
                </c:pt>
                <c:pt idx="1">
                  <c:v>15.4</c:v>
                </c:pt>
                <c:pt idx="2">
                  <c:v>15.6</c:v>
                </c:pt>
                <c:pt idx="3">
                  <c:v>15.8</c:v>
                </c:pt>
                <c:pt idx="4">
                  <c:v>15.7</c:v>
                </c:pt>
                <c:pt idx="5">
                  <c:v>16.600000000000001</c:v>
                </c:pt>
                <c:pt idx="6">
                  <c:v>17</c:v>
                </c:pt>
                <c:pt idx="7">
                  <c:v>17.100000000000001</c:v>
                </c:pt>
                <c:pt idx="8">
                  <c:v>17.5</c:v>
                </c:pt>
                <c:pt idx="9">
                  <c:v>17</c:v>
                </c:pt>
                <c:pt idx="10">
                  <c:v>16.899999999999999</c:v>
                </c:pt>
                <c:pt idx="11">
                  <c:v>16.899999999999999</c:v>
                </c:pt>
                <c:pt idx="12">
                  <c:v>16.5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2621184"/>
        <c:axId val="382622720"/>
      </c:lineChart>
      <c:catAx>
        <c:axId val="38262118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826227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82622720"/>
        <c:scaling>
          <c:orientation val="minMax"/>
          <c:max val="30"/>
          <c:min val="-15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8262118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203015510911603"/>
          <c:y val="0.50505258785097906"/>
          <c:w val="0.18059999509407121"/>
          <c:h val="0.18075303536698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pH</a:t>
            </a:r>
          </a:p>
        </c:rich>
      </c:tx>
      <c:layout>
        <c:manualLayout>
          <c:xMode val="edge"/>
          <c:yMode val="edge"/>
          <c:x val="0.43909766713943366"/>
          <c:y val="2.14286235053951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631578947368418E-2"/>
          <c:y val="0.20714321837196284"/>
          <c:w val="0.74285714285714288"/>
          <c:h val="0.564286698323622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'2017-1 Paul da Praia da Vitória'!$B$51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'2017-1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'2017-1 Paul da Praia da Vitória'!$C$51:$O$51</c:f>
              <c:numCache>
                <c:formatCode>General</c:formatCode>
                <c:ptCount val="13"/>
                <c:pt idx="0">
                  <c:v>8.2899999999999991</c:v>
                </c:pt>
                <c:pt idx="1">
                  <c:v>8.43</c:v>
                </c:pt>
                <c:pt idx="2">
                  <c:v>8.51</c:v>
                </c:pt>
                <c:pt idx="3">
                  <c:v>8.43</c:v>
                </c:pt>
                <c:pt idx="4">
                  <c:v>8.43</c:v>
                </c:pt>
                <c:pt idx="5">
                  <c:v>8.6999999999999993</c:v>
                </c:pt>
                <c:pt idx="6">
                  <c:v>8.8699999999999992</c:v>
                </c:pt>
                <c:pt idx="7">
                  <c:v>8.92</c:v>
                </c:pt>
                <c:pt idx="8">
                  <c:v>9.14</c:v>
                </c:pt>
                <c:pt idx="9">
                  <c:v>9.33</c:v>
                </c:pt>
                <c:pt idx="10">
                  <c:v>9.33</c:v>
                </c:pt>
                <c:pt idx="11">
                  <c:v>9.25</c:v>
                </c:pt>
                <c:pt idx="12">
                  <c:v>9.2100000000000009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2675200"/>
        <c:axId val="382713856"/>
      </c:barChart>
      <c:lineChart>
        <c:grouping val="standard"/>
        <c:varyColors val="0"/>
        <c:ser>
          <c:idx val="1"/>
          <c:order val="1"/>
          <c:tx>
            <c:strRef>
              <c:f>'2017-1 Paul da Praia da Vitória'!$B$45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'2017-1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'2017-1 Paul da Praia da Vitória'!$C$45:$O$45</c:f>
              <c:numCache>
                <c:formatCode>General</c:formatCode>
                <c:ptCount val="13"/>
                <c:pt idx="0">
                  <c:v>1.6988829999999999</c:v>
                </c:pt>
                <c:pt idx="1">
                  <c:v>1.6982649999999999</c:v>
                </c:pt>
                <c:pt idx="2">
                  <c:v>1.697511</c:v>
                </c:pt>
                <c:pt idx="3">
                  <c:v>0.29999700000000001</c:v>
                </c:pt>
                <c:pt idx="4">
                  <c:v>0.29997200000000002</c:v>
                </c:pt>
                <c:pt idx="5">
                  <c:v>0.299923</c:v>
                </c:pt>
                <c:pt idx="6">
                  <c:v>0.29985000000000001</c:v>
                </c:pt>
                <c:pt idx="7">
                  <c:v>0.29975200000000002</c:v>
                </c:pt>
                <c:pt idx="8">
                  <c:v>0.29975200000000002</c:v>
                </c:pt>
                <c:pt idx="9">
                  <c:v>1.599988</c:v>
                </c:pt>
                <c:pt idx="10">
                  <c:v>1.5998669999999999</c:v>
                </c:pt>
                <c:pt idx="11">
                  <c:v>1.5961909999999999</c:v>
                </c:pt>
                <c:pt idx="12">
                  <c:v>1.599229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'2017-1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'2017-1 Paul da Praia da Vitória'!$C$52:$O$52</c:f>
              <c:numCache>
                <c:formatCode>General</c:formatCode>
                <c:ptCount val="13"/>
                <c:pt idx="0">
                  <c:v>16.100000000000001</c:v>
                </c:pt>
                <c:pt idx="1">
                  <c:v>16</c:v>
                </c:pt>
                <c:pt idx="2">
                  <c:v>16</c:v>
                </c:pt>
                <c:pt idx="3">
                  <c:v>16.600000000000001</c:v>
                </c:pt>
                <c:pt idx="4">
                  <c:v>16.5</c:v>
                </c:pt>
                <c:pt idx="5">
                  <c:v>17.7</c:v>
                </c:pt>
                <c:pt idx="6">
                  <c:v>18</c:v>
                </c:pt>
                <c:pt idx="7">
                  <c:v>18.100000000000001</c:v>
                </c:pt>
                <c:pt idx="8">
                  <c:v>18.5</c:v>
                </c:pt>
                <c:pt idx="9">
                  <c:v>18.7</c:v>
                </c:pt>
                <c:pt idx="10">
                  <c:v>18.5</c:v>
                </c:pt>
                <c:pt idx="11">
                  <c:v>17.899999999999999</c:v>
                </c:pt>
                <c:pt idx="12">
                  <c:v>16.7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2675200"/>
        <c:axId val="382713856"/>
      </c:lineChart>
      <c:catAx>
        <c:axId val="38267520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82713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2713856"/>
        <c:scaling>
          <c:orientation val="minMax"/>
          <c:max val="22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8267520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05262385680051"/>
          <c:y val="0.44642935258092742"/>
          <c:w val="0.99203257201545458"/>
          <c:h val="0.6085028433945757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ORP (mV)</a:t>
            </a:r>
          </a:p>
        </c:rich>
      </c:tx>
      <c:layout>
        <c:manualLayout>
          <c:xMode val="edge"/>
          <c:yMode val="edge"/>
          <c:x val="0.38797003635415139"/>
          <c:y val="3.7037120359955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87969924812026E-2"/>
          <c:y val="0.22895698178721388"/>
          <c:w val="0.72030075187969922"/>
          <c:h val="0.683503930923594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'2017-1 Paul da Praia da Vitória'!$B$53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'2017-1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'2017-1 Paul da Praia da Vitória'!$C$53:$O$53</c:f>
              <c:numCache>
                <c:formatCode>General</c:formatCode>
                <c:ptCount val="13"/>
                <c:pt idx="0">
                  <c:v>-56.1</c:v>
                </c:pt>
                <c:pt idx="1">
                  <c:v>-59.2</c:v>
                </c:pt>
                <c:pt idx="2">
                  <c:v>-68.5</c:v>
                </c:pt>
                <c:pt idx="3">
                  <c:v>-63.9</c:v>
                </c:pt>
                <c:pt idx="4">
                  <c:v>-63.7</c:v>
                </c:pt>
                <c:pt idx="5">
                  <c:v>-80</c:v>
                </c:pt>
                <c:pt idx="6">
                  <c:v>-90</c:v>
                </c:pt>
                <c:pt idx="7">
                  <c:v>-92.4</c:v>
                </c:pt>
                <c:pt idx="8">
                  <c:v>-105.9</c:v>
                </c:pt>
                <c:pt idx="9">
                  <c:v>-117.5</c:v>
                </c:pt>
                <c:pt idx="10">
                  <c:v>-116.8</c:v>
                </c:pt>
                <c:pt idx="11">
                  <c:v>-112.2</c:v>
                </c:pt>
                <c:pt idx="12">
                  <c:v>-109.4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2826752"/>
        <c:axId val="382853120"/>
      </c:barChart>
      <c:lineChart>
        <c:grouping val="standard"/>
        <c:varyColors val="0"/>
        <c:ser>
          <c:idx val="0"/>
          <c:order val="0"/>
          <c:tx>
            <c:strRef>
              <c:f>'2017-1 Paul da Praia da Vitória'!$B$45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1.4372698751074007E-3"/>
                  <c:y val="0.12014357888044698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2059814407597482E-3"/>
                  <c:y val="0.1206129037301066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4767119682772346E-3"/>
                  <c:y val="0.1327094993173458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7.6028578794100604E-4"/>
                  <c:y val="0.12964016039771128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9.7816391061463773E-6"/>
                  <c:y val="0.11833402380431271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2.2166456361418538E-4"/>
                  <c:y val="0.1206907445622154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5529140922813189E-3"/>
                  <c:y val="0.1213558114206506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3216256579335563E-3"/>
                  <c:y val="0.1233760904230373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0903372235859404E-3"/>
                  <c:y val="0.10790009536316175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8.5889102086557183E-4"/>
                  <c:y val="0.11982863291957178"/>
                </c:manualLayout>
              </c:layout>
              <c:tx>
                <c:rich>
                  <a:bodyPr rot="-54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t>-109,4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300011390877242E-4"/>
                  <c:y val="0.1178200788960801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0144506363271775E-4"/>
                  <c:y val="0.11652935413605145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1.6709248350454248E-3"/>
                  <c:y val="0.11316233103002636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'2017-1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'2017-1 Paul da Praia da Vitória'!$C$45:$O$45</c:f>
              <c:numCache>
                <c:formatCode>General</c:formatCode>
                <c:ptCount val="13"/>
                <c:pt idx="0">
                  <c:v>1.6988829999999999</c:v>
                </c:pt>
                <c:pt idx="1">
                  <c:v>1.6982649999999999</c:v>
                </c:pt>
                <c:pt idx="2">
                  <c:v>1.697511</c:v>
                </c:pt>
                <c:pt idx="3">
                  <c:v>0.29999700000000001</c:v>
                </c:pt>
                <c:pt idx="4">
                  <c:v>0.29997200000000002</c:v>
                </c:pt>
                <c:pt idx="5">
                  <c:v>0.299923</c:v>
                </c:pt>
                <c:pt idx="6">
                  <c:v>0.29985000000000001</c:v>
                </c:pt>
                <c:pt idx="7">
                  <c:v>0.29975200000000002</c:v>
                </c:pt>
                <c:pt idx="8">
                  <c:v>0.29975200000000002</c:v>
                </c:pt>
                <c:pt idx="9">
                  <c:v>1.599988</c:v>
                </c:pt>
                <c:pt idx="10">
                  <c:v>1.5998669999999999</c:v>
                </c:pt>
                <c:pt idx="11">
                  <c:v>1.5961909999999999</c:v>
                </c:pt>
                <c:pt idx="12">
                  <c:v>1.599229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'2017-1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'2017-1 Paul da Praia da Vitória'!$C$54:$O$54</c:f>
              <c:numCache>
                <c:formatCode>General</c:formatCode>
                <c:ptCount val="13"/>
                <c:pt idx="0">
                  <c:v>16.100000000000001</c:v>
                </c:pt>
                <c:pt idx="1">
                  <c:v>16</c:v>
                </c:pt>
                <c:pt idx="2">
                  <c:v>15.8</c:v>
                </c:pt>
                <c:pt idx="3">
                  <c:v>16.3</c:v>
                </c:pt>
                <c:pt idx="4">
                  <c:v>16.2</c:v>
                </c:pt>
                <c:pt idx="5">
                  <c:v>17.7</c:v>
                </c:pt>
                <c:pt idx="6">
                  <c:v>18</c:v>
                </c:pt>
                <c:pt idx="7">
                  <c:v>18.100000000000001</c:v>
                </c:pt>
                <c:pt idx="8">
                  <c:v>18.5</c:v>
                </c:pt>
                <c:pt idx="9">
                  <c:v>18.7</c:v>
                </c:pt>
                <c:pt idx="10">
                  <c:v>18.5</c:v>
                </c:pt>
                <c:pt idx="11">
                  <c:v>17.899999999999999</c:v>
                </c:pt>
                <c:pt idx="12">
                  <c:v>16.600000000000001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2826752"/>
        <c:axId val="382853120"/>
      </c:lineChart>
      <c:catAx>
        <c:axId val="38282675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82853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2853120"/>
        <c:scaling>
          <c:orientation val="minMax"/>
          <c:max val="25"/>
          <c:min val="-152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828267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202996364584867"/>
          <c:y val="0.50505286839145103"/>
          <c:w val="0.9926298886552225"/>
          <c:h val="0.6858057742782152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</a:t>
            </a:r>
          </a:p>
        </c:rich>
      </c:tx>
      <c:layout>
        <c:manualLayout>
          <c:xMode val="edge"/>
          <c:yMode val="edge"/>
          <c:x val="0.32119639604554839"/>
          <c:y val="2.71315545988406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'2017-1 Paul da Praia da Vitória'!$B$56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'2017-1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'2017-1 Paul da Praia da Vitória'!$C$56:$O$56</c:f>
              <c:numCache>
                <c:formatCode>General</c:formatCode>
                <c:ptCount val="13"/>
                <c:pt idx="0">
                  <c:v>36.5</c:v>
                </c:pt>
                <c:pt idx="1">
                  <c:v>36.5</c:v>
                </c:pt>
                <c:pt idx="2">
                  <c:v>36.6</c:v>
                </c:pt>
                <c:pt idx="3">
                  <c:v>36.5</c:v>
                </c:pt>
                <c:pt idx="4">
                  <c:v>36.5</c:v>
                </c:pt>
                <c:pt idx="5">
                  <c:v>36.299999999999997</c:v>
                </c:pt>
                <c:pt idx="6">
                  <c:v>36.4</c:v>
                </c:pt>
                <c:pt idx="7">
                  <c:v>36.4</c:v>
                </c:pt>
                <c:pt idx="8">
                  <c:v>36.4</c:v>
                </c:pt>
                <c:pt idx="9">
                  <c:v>36.4</c:v>
                </c:pt>
                <c:pt idx="10">
                  <c:v>36.6</c:v>
                </c:pt>
                <c:pt idx="11">
                  <c:v>36.5</c:v>
                </c:pt>
                <c:pt idx="12">
                  <c:v>35.5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2122624"/>
        <c:axId val="382656896"/>
      </c:barChart>
      <c:lineChart>
        <c:grouping val="standard"/>
        <c:varyColors val="0"/>
        <c:ser>
          <c:idx val="2"/>
          <c:order val="1"/>
          <c:tx>
            <c:strRef>
              <c:f>'2017-1 Paul da Praia da Vitória'!$B$45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'2017-1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'2017-1 Paul da Praia da Vitória'!$C$45:$O$45</c:f>
              <c:numCache>
                <c:formatCode>General</c:formatCode>
                <c:ptCount val="13"/>
                <c:pt idx="0">
                  <c:v>1.6988829999999999</c:v>
                </c:pt>
                <c:pt idx="1">
                  <c:v>1.6982649999999999</c:v>
                </c:pt>
                <c:pt idx="2">
                  <c:v>1.697511</c:v>
                </c:pt>
                <c:pt idx="3">
                  <c:v>0.29999700000000001</c:v>
                </c:pt>
                <c:pt idx="4">
                  <c:v>0.29997200000000002</c:v>
                </c:pt>
                <c:pt idx="5">
                  <c:v>0.299923</c:v>
                </c:pt>
                <c:pt idx="6">
                  <c:v>0.29985000000000001</c:v>
                </c:pt>
                <c:pt idx="7">
                  <c:v>0.29975200000000002</c:v>
                </c:pt>
                <c:pt idx="8">
                  <c:v>0.29975200000000002</c:v>
                </c:pt>
                <c:pt idx="9">
                  <c:v>1.599988</c:v>
                </c:pt>
                <c:pt idx="10">
                  <c:v>1.5998669999999999</c:v>
                </c:pt>
                <c:pt idx="11">
                  <c:v>1.5961909999999999</c:v>
                </c:pt>
                <c:pt idx="12">
                  <c:v>1.599229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'2017-1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'2017-1 Paul da Praia da Vitória'!$C$57:$O$57</c:f>
              <c:numCache>
                <c:formatCode>General</c:formatCode>
                <c:ptCount val="13"/>
                <c:pt idx="0">
                  <c:v>16</c:v>
                </c:pt>
                <c:pt idx="1">
                  <c:v>15.9</c:v>
                </c:pt>
                <c:pt idx="2">
                  <c:v>15.8</c:v>
                </c:pt>
                <c:pt idx="3">
                  <c:v>16.2</c:v>
                </c:pt>
                <c:pt idx="4">
                  <c:v>16.100000000000001</c:v>
                </c:pt>
                <c:pt idx="5">
                  <c:v>17.600000000000001</c:v>
                </c:pt>
                <c:pt idx="6">
                  <c:v>17.8</c:v>
                </c:pt>
                <c:pt idx="7">
                  <c:v>17.899999999999999</c:v>
                </c:pt>
                <c:pt idx="8">
                  <c:v>18.399999999999999</c:v>
                </c:pt>
                <c:pt idx="9">
                  <c:v>18.5</c:v>
                </c:pt>
                <c:pt idx="10">
                  <c:v>18.3</c:v>
                </c:pt>
                <c:pt idx="11">
                  <c:v>17.7</c:v>
                </c:pt>
                <c:pt idx="12">
                  <c:v>16.5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2122624"/>
        <c:axId val="382656896"/>
      </c:lineChart>
      <c:catAx>
        <c:axId val="38212262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82656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2656896"/>
        <c:scaling>
          <c:orientation val="minMax"/>
          <c:max val="52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8212262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17748786037"/>
          <c:y val="0.39147415925527296"/>
          <c:w val="0.99257838519798625"/>
          <c:h val="0.5186442342189241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Salinidade (ppm)</a:t>
            </a:r>
          </a:p>
        </c:rich>
      </c:tx>
      <c:layout>
        <c:manualLayout>
          <c:xMode val="edge"/>
          <c:yMode val="edge"/>
          <c:x val="0.37343960445311308"/>
          <c:y val="2.7131965647151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'2017-1 Paul da Praia da Vitória'!$B$60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'2017-1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da Praia da Vitória'!$C$60:$O$60</c:f>
              <c:numCache>
                <c:formatCode>General</c:formatCode>
                <c:ptCount val="13"/>
                <c:pt idx="0">
                  <c:v>22.8</c:v>
                </c:pt>
                <c:pt idx="1">
                  <c:v>22.8</c:v>
                </c:pt>
                <c:pt idx="2">
                  <c:v>22.8</c:v>
                </c:pt>
                <c:pt idx="3">
                  <c:v>22.8</c:v>
                </c:pt>
                <c:pt idx="4">
                  <c:v>22.8</c:v>
                </c:pt>
                <c:pt idx="5">
                  <c:v>22.7</c:v>
                </c:pt>
                <c:pt idx="6">
                  <c:v>22.8</c:v>
                </c:pt>
                <c:pt idx="7">
                  <c:v>22.8</c:v>
                </c:pt>
                <c:pt idx="8">
                  <c:v>22.7</c:v>
                </c:pt>
                <c:pt idx="9">
                  <c:v>22.8</c:v>
                </c:pt>
                <c:pt idx="10">
                  <c:v>22.9</c:v>
                </c:pt>
                <c:pt idx="11">
                  <c:v>22.8</c:v>
                </c:pt>
                <c:pt idx="12">
                  <c:v>22.1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2971904"/>
        <c:axId val="382973440"/>
      </c:barChart>
      <c:lineChart>
        <c:grouping val="standard"/>
        <c:varyColors val="0"/>
        <c:ser>
          <c:idx val="2"/>
          <c:order val="1"/>
          <c:tx>
            <c:strRef>
              <c:f>'2017-1 Paul da Praia da Vitória'!$B$45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'2017-1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'2017-1 Paul da Praia da Vitória'!$C$45:$O$45</c:f>
              <c:numCache>
                <c:formatCode>General</c:formatCode>
                <c:ptCount val="13"/>
                <c:pt idx="0">
                  <c:v>1.6988829999999999</c:v>
                </c:pt>
                <c:pt idx="1">
                  <c:v>1.6982649999999999</c:v>
                </c:pt>
                <c:pt idx="2">
                  <c:v>1.697511</c:v>
                </c:pt>
                <c:pt idx="3">
                  <c:v>0.29999700000000001</c:v>
                </c:pt>
                <c:pt idx="4">
                  <c:v>0.29997200000000002</c:v>
                </c:pt>
                <c:pt idx="5">
                  <c:v>0.299923</c:v>
                </c:pt>
                <c:pt idx="6">
                  <c:v>0.29985000000000001</c:v>
                </c:pt>
                <c:pt idx="7">
                  <c:v>0.29975200000000002</c:v>
                </c:pt>
                <c:pt idx="8">
                  <c:v>0.29975200000000002</c:v>
                </c:pt>
                <c:pt idx="9">
                  <c:v>1.599988</c:v>
                </c:pt>
                <c:pt idx="10">
                  <c:v>1.5998669999999999</c:v>
                </c:pt>
                <c:pt idx="11">
                  <c:v>1.5961909999999999</c:v>
                </c:pt>
                <c:pt idx="12">
                  <c:v>1.599229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'2017-1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'2017-1 Paul da Praia da Vitória'!$C$61:$O$61</c:f>
              <c:numCache>
                <c:formatCode>General</c:formatCode>
                <c:ptCount val="13"/>
                <c:pt idx="0">
                  <c:v>16</c:v>
                </c:pt>
                <c:pt idx="1">
                  <c:v>15.9</c:v>
                </c:pt>
                <c:pt idx="2">
                  <c:v>15.8</c:v>
                </c:pt>
                <c:pt idx="3">
                  <c:v>16.2</c:v>
                </c:pt>
                <c:pt idx="4">
                  <c:v>16.2</c:v>
                </c:pt>
                <c:pt idx="5">
                  <c:v>17.600000000000001</c:v>
                </c:pt>
                <c:pt idx="6">
                  <c:v>17.8</c:v>
                </c:pt>
                <c:pt idx="7">
                  <c:v>17.899999999999999</c:v>
                </c:pt>
                <c:pt idx="8">
                  <c:v>18.399999999999999</c:v>
                </c:pt>
                <c:pt idx="9">
                  <c:v>18.5</c:v>
                </c:pt>
                <c:pt idx="10">
                  <c:v>18.399999999999999</c:v>
                </c:pt>
                <c:pt idx="11">
                  <c:v>17.7</c:v>
                </c:pt>
                <c:pt idx="12">
                  <c:v>16.5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2971904"/>
        <c:axId val="382973440"/>
      </c:lineChart>
      <c:catAx>
        <c:axId val="38297190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829734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2973440"/>
        <c:scaling>
          <c:orientation val="minMax"/>
          <c:max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8297190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7797442744"/>
          <c:y val="0.39147463709893404"/>
          <c:w val="0.99257867995858307"/>
          <c:h val="0.5175031692467012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pH</a:t>
            </a:r>
          </a:p>
        </c:rich>
      </c:tx>
      <c:layout>
        <c:manualLayout>
          <c:xMode val="edge"/>
          <c:yMode val="edge"/>
          <c:x val="0.43934942303809654"/>
          <c:y val="2.12765957446808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3609513401379755E-2"/>
          <c:y val="0.23758947525167348"/>
          <c:w val="0.74704195971387855"/>
          <c:h val="0.531916735638074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'2013-3 Paul Pedreira'!$B$11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'2013-3 Paul Pedreira'!$C$25:$O$25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0.46597222222222223</c:v>
                </c:pt>
                <c:pt idx="5">
                  <c:v>0.50694444444444442</c:v>
                </c:pt>
                <c:pt idx="6">
                  <c:v>0.5493055555555556</c:v>
                </c:pt>
                <c:pt idx="7">
                  <c:v>0.59027777777777779</c:v>
                </c:pt>
                <c:pt idx="8">
                  <c:v>0.63263888888888886</c:v>
                </c:pt>
                <c:pt idx="9">
                  <c:v>0.67361111111111116</c:v>
                </c:pt>
                <c:pt idx="10">
                  <c:v>0.71666666666666667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'2013-3 Paul Pedreira'!$C$29:$O$29</c:f>
              <c:numCache>
                <c:formatCode>General</c:formatCode>
                <c:ptCount val="13"/>
                <c:pt idx="0">
                  <c:v>8.3699999999999992</c:v>
                </c:pt>
                <c:pt idx="1">
                  <c:v>8.4499999999999993</c:v>
                </c:pt>
                <c:pt idx="2">
                  <c:v>8.57</c:v>
                </c:pt>
                <c:pt idx="3">
                  <c:v>8.84</c:v>
                </c:pt>
                <c:pt idx="4">
                  <c:v>9.25</c:v>
                </c:pt>
                <c:pt idx="5">
                  <c:v>9.52</c:v>
                </c:pt>
                <c:pt idx="6">
                  <c:v>9.84</c:v>
                </c:pt>
                <c:pt idx="7">
                  <c:v>9.67</c:v>
                </c:pt>
                <c:pt idx="8">
                  <c:v>9.3699999999999992</c:v>
                </c:pt>
                <c:pt idx="9">
                  <c:v>9.18</c:v>
                </c:pt>
                <c:pt idx="10">
                  <c:v>9.3000000000000007</c:v>
                </c:pt>
                <c:pt idx="11">
                  <c:v>9.09</c:v>
                </c:pt>
                <c:pt idx="12">
                  <c:v>9.17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3676672"/>
        <c:axId val="283678208"/>
      </c:barChart>
      <c:lineChart>
        <c:grouping val="standard"/>
        <c:varyColors val="0"/>
        <c:ser>
          <c:idx val="1"/>
          <c:order val="1"/>
          <c:tx>
            <c:strRef>
              <c:f>'2013-3 Paul Pedreira'!$B$23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'2013-3 Paul Pedreira'!$C$23:$O$23</c:f>
              <c:numCache>
                <c:formatCode>General</c:formatCode>
                <c:ptCount val="13"/>
                <c:pt idx="0">
                  <c:v>1.4994160000000001</c:v>
                </c:pt>
                <c:pt idx="1">
                  <c:v>1.4989779999999999</c:v>
                </c:pt>
                <c:pt idx="2">
                  <c:v>1.4984189999999999</c:v>
                </c:pt>
                <c:pt idx="3">
                  <c:v>0.59999899999999995</c:v>
                </c:pt>
                <c:pt idx="4">
                  <c:v>0.59999199999999997</c:v>
                </c:pt>
                <c:pt idx="5">
                  <c:v>0.59994000000000003</c:v>
                </c:pt>
                <c:pt idx="6">
                  <c:v>0.59983799999999998</c:v>
                </c:pt>
                <c:pt idx="7">
                  <c:v>0.59968900000000003</c:v>
                </c:pt>
                <c:pt idx="8">
                  <c:v>0.59948699999999999</c:v>
                </c:pt>
                <c:pt idx="9">
                  <c:v>0.59923999999999999</c:v>
                </c:pt>
                <c:pt idx="10">
                  <c:v>1.499984</c:v>
                </c:pt>
                <c:pt idx="11">
                  <c:v>1.4998640000000001</c:v>
                </c:pt>
                <c:pt idx="12">
                  <c:v>1.4996229999999999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3676672"/>
        <c:axId val="283678208"/>
      </c:lineChart>
      <c:catAx>
        <c:axId val="28367667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8367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36782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8367667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804795850222867"/>
          <c:y val="0.43971780123229276"/>
          <c:w val="0.99260432682601074"/>
          <c:h val="0.5780160458666070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pH</a:t>
            </a:r>
          </a:p>
        </c:rich>
      </c:tx>
      <c:layout>
        <c:manualLayout>
          <c:xMode val="edge"/>
          <c:yMode val="edge"/>
          <c:x val="0.43909780508205704"/>
          <c:y val="2.14283354440834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631578947368418E-2"/>
          <c:y val="0.20714321837196284"/>
          <c:w val="0.74285714285714288"/>
          <c:h val="0.564286698323622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'2017-1 Paul da Praia da Vitória'!$B$90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'2017-1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'2017-1 Paul da Praia da Vitória'!$C$90:$O$90</c:f>
              <c:numCache>
                <c:formatCode>General</c:formatCode>
                <c:ptCount val="13"/>
                <c:pt idx="0">
                  <c:v>8.2899999999999991</c:v>
                </c:pt>
                <c:pt idx="1">
                  <c:v>8.3800000000000008</c:v>
                </c:pt>
                <c:pt idx="2">
                  <c:v>8.43</c:v>
                </c:pt>
                <c:pt idx="3">
                  <c:v>8.26</c:v>
                </c:pt>
                <c:pt idx="4">
                  <c:v>8.31</c:v>
                </c:pt>
                <c:pt idx="5">
                  <c:v>8.74</c:v>
                </c:pt>
                <c:pt idx="6">
                  <c:v>8.93</c:v>
                </c:pt>
                <c:pt idx="7">
                  <c:v>8.91</c:v>
                </c:pt>
                <c:pt idx="8">
                  <c:v>9.1199999999999992</c:v>
                </c:pt>
                <c:pt idx="9">
                  <c:v>9.18</c:v>
                </c:pt>
                <c:pt idx="10">
                  <c:v>9.36</c:v>
                </c:pt>
                <c:pt idx="11">
                  <c:v>9.24</c:v>
                </c:pt>
                <c:pt idx="12">
                  <c:v>9.2200000000000006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3026688"/>
        <c:axId val="383028224"/>
      </c:barChart>
      <c:lineChart>
        <c:grouping val="standard"/>
        <c:varyColors val="0"/>
        <c:ser>
          <c:idx val="1"/>
          <c:order val="1"/>
          <c:tx>
            <c:strRef>
              <c:f>'2017-1 Paul da Praia da Vitória'!$B$84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'2017-1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'2017-1 Paul da Praia da Vitória'!$C$84:$O$84</c:f>
              <c:numCache>
                <c:formatCode>General</c:formatCode>
                <c:ptCount val="13"/>
                <c:pt idx="0">
                  <c:v>1.6987989999999999</c:v>
                </c:pt>
                <c:pt idx="1">
                  <c:v>1.6981599999999999</c:v>
                </c:pt>
                <c:pt idx="2">
                  <c:v>0.29999900000000002</c:v>
                </c:pt>
                <c:pt idx="3">
                  <c:v>0.29998599999999997</c:v>
                </c:pt>
                <c:pt idx="4">
                  <c:v>0.29994799999999999</c:v>
                </c:pt>
                <c:pt idx="5">
                  <c:v>0.29988599999999999</c:v>
                </c:pt>
                <c:pt idx="6">
                  <c:v>0.29979899999999998</c:v>
                </c:pt>
                <c:pt idx="7">
                  <c:v>0.29968800000000001</c:v>
                </c:pt>
                <c:pt idx="8">
                  <c:v>0.29955300000000001</c:v>
                </c:pt>
                <c:pt idx="9">
                  <c:v>1.5999779999999999</c:v>
                </c:pt>
                <c:pt idx="10">
                  <c:v>1.599837</c:v>
                </c:pt>
                <c:pt idx="11">
                  <c:v>1.599564</c:v>
                </c:pt>
                <c:pt idx="12">
                  <c:v>1.5991599999999999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'2017-1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'2017-1 Paul da Praia da Vitória'!$C$91:$O$91</c:f>
              <c:numCache>
                <c:formatCode>General</c:formatCode>
                <c:ptCount val="13"/>
                <c:pt idx="0">
                  <c:v>16</c:v>
                </c:pt>
                <c:pt idx="1">
                  <c:v>16.3</c:v>
                </c:pt>
                <c:pt idx="2">
                  <c:v>16.3</c:v>
                </c:pt>
                <c:pt idx="3">
                  <c:v>16.3</c:v>
                </c:pt>
                <c:pt idx="4">
                  <c:v>16.3</c:v>
                </c:pt>
                <c:pt idx="5">
                  <c:v>17.399999999999999</c:v>
                </c:pt>
                <c:pt idx="6">
                  <c:v>17.899999999999999</c:v>
                </c:pt>
                <c:pt idx="7">
                  <c:v>18.100000000000001</c:v>
                </c:pt>
                <c:pt idx="8">
                  <c:v>18.3</c:v>
                </c:pt>
                <c:pt idx="9">
                  <c:v>18.399999999999999</c:v>
                </c:pt>
                <c:pt idx="10">
                  <c:v>17.899999999999999</c:v>
                </c:pt>
                <c:pt idx="11">
                  <c:v>17.3</c:v>
                </c:pt>
                <c:pt idx="12">
                  <c:v>17.100000000000001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026688"/>
        <c:axId val="383028224"/>
      </c:lineChart>
      <c:catAx>
        <c:axId val="38302668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830282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3028224"/>
        <c:scaling>
          <c:orientation val="minMax"/>
          <c:max val="2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830266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052637651062842"/>
          <c:y val="0.44642952847677259"/>
          <c:w val="0.99203253439473904"/>
          <c:h val="0.608503202833911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ORP (mV)</a:t>
            </a:r>
          </a:p>
        </c:rich>
      </c:tx>
      <c:layout>
        <c:manualLayout>
          <c:xMode val="edge"/>
          <c:yMode val="edge"/>
          <c:x val="0.38796988404618438"/>
          <c:y val="3.70372030898272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87969924812026E-2"/>
          <c:y val="0.22895698178721388"/>
          <c:w val="0.72030075187969922"/>
          <c:h val="0.683503930923594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'2017-1 Paul da Praia da Vitória'!$B$92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'2017-1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'2017-1 Paul da Praia da Vitória'!$C$92:$O$92</c:f>
              <c:numCache>
                <c:formatCode>General</c:formatCode>
                <c:ptCount val="13"/>
                <c:pt idx="0">
                  <c:v>-56.4</c:v>
                </c:pt>
                <c:pt idx="1">
                  <c:v>-57.5</c:v>
                </c:pt>
                <c:pt idx="2">
                  <c:v>-66.099999999999994</c:v>
                </c:pt>
                <c:pt idx="3">
                  <c:v>-54.7</c:v>
                </c:pt>
                <c:pt idx="4">
                  <c:v>-54.6</c:v>
                </c:pt>
                <c:pt idx="5">
                  <c:v>-82.4</c:v>
                </c:pt>
                <c:pt idx="6">
                  <c:v>-93.2</c:v>
                </c:pt>
                <c:pt idx="7">
                  <c:v>-92.4</c:v>
                </c:pt>
                <c:pt idx="8">
                  <c:v>-104.8</c:v>
                </c:pt>
                <c:pt idx="9">
                  <c:v>-108.3</c:v>
                </c:pt>
                <c:pt idx="10">
                  <c:v>-118.8</c:v>
                </c:pt>
                <c:pt idx="11">
                  <c:v>-111.8</c:v>
                </c:pt>
                <c:pt idx="12">
                  <c:v>-110.4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4711296"/>
        <c:axId val="384733568"/>
      </c:barChart>
      <c:lineChart>
        <c:grouping val="standard"/>
        <c:varyColors val="0"/>
        <c:ser>
          <c:idx val="0"/>
          <c:order val="0"/>
          <c:tx>
            <c:strRef>
              <c:f>'2017-1 Paul da Praia da Vitória'!$B$84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'2017-1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'2017-1 Paul da Praia da Vitória'!$C$84:$O$84</c:f>
              <c:numCache>
                <c:formatCode>General</c:formatCode>
                <c:ptCount val="13"/>
                <c:pt idx="0">
                  <c:v>1.6987989999999999</c:v>
                </c:pt>
                <c:pt idx="1">
                  <c:v>1.6981599999999999</c:v>
                </c:pt>
                <c:pt idx="2">
                  <c:v>0.29999900000000002</c:v>
                </c:pt>
                <c:pt idx="3">
                  <c:v>0.29998599999999997</c:v>
                </c:pt>
                <c:pt idx="4">
                  <c:v>0.29994799999999999</c:v>
                </c:pt>
                <c:pt idx="5">
                  <c:v>0.29988599999999999</c:v>
                </c:pt>
                <c:pt idx="6">
                  <c:v>0.29979899999999998</c:v>
                </c:pt>
                <c:pt idx="7">
                  <c:v>0.29968800000000001</c:v>
                </c:pt>
                <c:pt idx="8">
                  <c:v>0.29955300000000001</c:v>
                </c:pt>
                <c:pt idx="9">
                  <c:v>1.5999779999999999</c:v>
                </c:pt>
                <c:pt idx="10">
                  <c:v>1.599837</c:v>
                </c:pt>
                <c:pt idx="11">
                  <c:v>1.599564</c:v>
                </c:pt>
                <c:pt idx="12">
                  <c:v>1.5991599999999999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'2017-1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'2017-1 Paul da Praia da Vitória'!$C$93:$O$93</c:f>
              <c:numCache>
                <c:formatCode>General</c:formatCode>
                <c:ptCount val="13"/>
                <c:pt idx="0">
                  <c:v>16.100000000000001</c:v>
                </c:pt>
                <c:pt idx="1">
                  <c:v>16.3</c:v>
                </c:pt>
                <c:pt idx="2">
                  <c:v>16.399999999999999</c:v>
                </c:pt>
                <c:pt idx="3">
                  <c:v>16.100000000000001</c:v>
                </c:pt>
                <c:pt idx="4">
                  <c:v>16.2</c:v>
                </c:pt>
                <c:pt idx="5">
                  <c:v>17.3</c:v>
                </c:pt>
                <c:pt idx="6">
                  <c:v>17.899999999999999</c:v>
                </c:pt>
                <c:pt idx="7">
                  <c:v>18.100000000000001</c:v>
                </c:pt>
                <c:pt idx="8">
                  <c:v>18.3</c:v>
                </c:pt>
                <c:pt idx="9">
                  <c:v>18.399999999999999</c:v>
                </c:pt>
                <c:pt idx="10">
                  <c:v>18</c:v>
                </c:pt>
                <c:pt idx="11">
                  <c:v>17.399999999999999</c:v>
                </c:pt>
                <c:pt idx="12">
                  <c:v>17.100000000000001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4711296"/>
        <c:axId val="384733568"/>
      </c:lineChart>
      <c:catAx>
        <c:axId val="38471129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847335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4733568"/>
        <c:scaling>
          <c:orientation val="minMax"/>
          <c:max val="25"/>
          <c:min val="-15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8471129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203011595381558"/>
          <c:y val="0.50505263354536201"/>
          <c:w val="0.99263005269881166"/>
          <c:h val="0.6858052885738037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</a:t>
            </a:r>
          </a:p>
        </c:rich>
      </c:tx>
      <c:layout>
        <c:manualLayout>
          <c:xMode val="edge"/>
          <c:yMode val="edge"/>
          <c:x val="0.32119619422572182"/>
          <c:y val="2.71317141695316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'2017-1 Paul da Praia da Vitória'!$B$95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'2017-1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'2017-1 Paul da Praia da Vitória'!$C$95:$O$95</c:f>
              <c:numCache>
                <c:formatCode>General</c:formatCode>
                <c:ptCount val="13"/>
                <c:pt idx="0">
                  <c:v>40.299999999999997</c:v>
                </c:pt>
                <c:pt idx="1">
                  <c:v>40.299999999999997</c:v>
                </c:pt>
                <c:pt idx="2">
                  <c:v>40.4</c:v>
                </c:pt>
                <c:pt idx="3">
                  <c:v>40.299999999999997</c:v>
                </c:pt>
                <c:pt idx="4">
                  <c:v>40.299999999999997</c:v>
                </c:pt>
                <c:pt idx="5">
                  <c:v>40.4</c:v>
                </c:pt>
                <c:pt idx="6">
                  <c:v>40.5</c:v>
                </c:pt>
                <c:pt idx="7">
                  <c:v>40.5</c:v>
                </c:pt>
                <c:pt idx="8">
                  <c:v>39</c:v>
                </c:pt>
                <c:pt idx="9">
                  <c:v>40.1</c:v>
                </c:pt>
                <c:pt idx="10">
                  <c:v>40.299999999999997</c:v>
                </c:pt>
                <c:pt idx="11">
                  <c:v>40.4</c:v>
                </c:pt>
                <c:pt idx="12">
                  <c:v>40.5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3428352"/>
        <c:axId val="393446528"/>
      </c:barChart>
      <c:lineChart>
        <c:grouping val="standard"/>
        <c:varyColors val="0"/>
        <c:ser>
          <c:idx val="2"/>
          <c:order val="1"/>
          <c:tx>
            <c:strRef>
              <c:f>'2017-1 Paul da Praia da Vitória'!$B$84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'2017-1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'2017-1 Paul da Praia da Vitória'!$C$84:$O$84</c:f>
              <c:numCache>
                <c:formatCode>General</c:formatCode>
                <c:ptCount val="13"/>
                <c:pt idx="0">
                  <c:v>1.6987989999999999</c:v>
                </c:pt>
                <c:pt idx="1">
                  <c:v>1.6981599999999999</c:v>
                </c:pt>
                <c:pt idx="2">
                  <c:v>0.29999900000000002</c:v>
                </c:pt>
                <c:pt idx="3">
                  <c:v>0.29998599999999997</c:v>
                </c:pt>
                <c:pt idx="4">
                  <c:v>0.29994799999999999</c:v>
                </c:pt>
                <c:pt idx="5">
                  <c:v>0.29988599999999999</c:v>
                </c:pt>
                <c:pt idx="6">
                  <c:v>0.29979899999999998</c:v>
                </c:pt>
                <c:pt idx="7">
                  <c:v>0.29968800000000001</c:v>
                </c:pt>
                <c:pt idx="8">
                  <c:v>0.29955300000000001</c:v>
                </c:pt>
                <c:pt idx="9">
                  <c:v>1.5999779999999999</c:v>
                </c:pt>
                <c:pt idx="10">
                  <c:v>1.599837</c:v>
                </c:pt>
                <c:pt idx="11">
                  <c:v>1.599564</c:v>
                </c:pt>
                <c:pt idx="12">
                  <c:v>1.5991599999999999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'2017-1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'2017-1 Paul da Praia da Vitória'!$C$96:$O$96</c:f>
              <c:numCache>
                <c:formatCode>General</c:formatCode>
                <c:ptCount val="13"/>
                <c:pt idx="0">
                  <c:v>16.2</c:v>
                </c:pt>
                <c:pt idx="1">
                  <c:v>16.2</c:v>
                </c:pt>
                <c:pt idx="2">
                  <c:v>16.100000000000001</c:v>
                </c:pt>
                <c:pt idx="3">
                  <c:v>16.5</c:v>
                </c:pt>
                <c:pt idx="4">
                  <c:v>16.5</c:v>
                </c:pt>
                <c:pt idx="5">
                  <c:v>17.399999999999999</c:v>
                </c:pt>
                <c:pt idx="6">
                  <c:v>17.7</c:v>
                </c:pt>
                <c:pt idx="7">
                  <c:v>17.899999999999999</c:v>
                </c:pt>
                <c:pt idx="8">
                  <c:v>17.8</c:v>
                </c:pt>
                <c:pt idx="9">
                  <c:v>18.3</c:v>
                </c:pt>
                <c:pt idx="10">
                  <c:v>17.8</c:v>
                </c:pt>
                <c:pt idx="11">
                  <c:v>17.2</c:v>
                </c:pt>
                <c:pt idx="12">
                  <c:v>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3428352"/>
        <c:axId val="393446528"/>
      </c:lineChart>
      <c:catAx>
        <c:axId val="39342835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93446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3446528"/>
        <c:scaling>
          <c:orientation val="minMax"/>
          <c:max val="5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93428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3884514429"/>
          <c:y val="0.39147462201027688"/>
          <c:w val="0.9925785761154855"/>
          <c:h val="0.518644782078296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orientation="portrait"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Salinidade (ppm)</a:t>
            </a:r>
          </a:p>
        </c:rich>
      </c:tx>
      <c:layout>
        <c:manualLayout>
          <c:xMode val="edge"/>
          <c:yMode val="edge"/>
          <c:x val="0.37343962642305795"/>
          <c:y val="2.71316085489313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'2017-1 Paul da Praia da Vitória'!$B$99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'2017-1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da Praia da Vitória'!$C$99:$O$99</c:f>
              <c:numCache>
                <c:formatCode>General</c:formatCode>
                <c:ptCount val="13"/>
                <c:pt idx="0">
                  <c:v>25.4</c:v>
                </c:pt>
                <c:pt idx="1">
                  <c:v>25.4</c:v>
                </c:pt>
                <c:pt idx="2">
                  <c:v>25.5</c:v>
                </c:pt>
                <c:pt idx="3">
                  <c:v>25.4</c:v>
                </c:pt>
                <c:pt idx="4">
                  <c:v>25.5</c:v>
                </c:pt>
                <c:pt idx="5">
                  <c:v>25.5</c:v>
                </c:pt>
                <c:pt idx="6">
                  <c:v>25.6</c:v>
                </c:pt>
                <c:pt idx="7">
                  <c:v>25.6</c:v>
                </c:pt>
                <c:pt idx="8">
                  <c:v>24.6</c:v>
                </c:pt>
                <c:pt idx="9">
                  <c:v>25.4</c:v>
                </c:pt>
                <c:pt idx="10">
                  <c:v>25.5</c:v>
                </c:pt>
                <c:pt idx="11">
                  <c:v>25.5</c:v>
                </c:pt>
                <c:pt idx="12">
                  <c:v>25.6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3736192"/>
        <c:axId val="393737728"/>
      </c:barChart>
      <c:lineChart>
        <c:grouping val="standard"/>
        <c:varyColors val="0"/>
        <c:ser>
          <c:idx val="2"/>
          <c:order val="1"/>
          <c:tx>
            <c:strRef>
              <c:f>'2017-1 Paul da Praia da Vitória'!$B$84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'2017-1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'2017-1 Paul da Praia da Vitória'!$C$84:$O$84</c:f>
              <c:numCache>
                <c:formatCode>General</c:formatCode>
                <c:ptCount val="13"/>
                <c:pt idx="0">
                  <c:v>1.6987989999999999</c:v>
                </c:pt>
                <c:pt idx="1">
                  <c:v>1.6981599999999999</c:v>
                </c:pt>
                <c:pt idx="2">
                  <c:v>0.29999900000000002</c:v>
                </c:pt>
                <c:pt idx="3">
                  <c:v>0.29998599999999997</c:v>
                </c:pt>
                <c:pt idx="4">
                  <c:v>0.29994799999999999</c:v>
                </c:pt>
                <c:pt idx="5">
                  <c:v>0.29988599999999999</c:v>
                </c:pt>
                <c:pt idx="6">
                  <c:v>0.29979899999999998</c:v>
                </c:pt>
                <c:pt idx="7">
                  <c:v>0.29968800000000001</c:v>
                </c:pt>
                <c:pt idx="8">
                  <c:v>0.29955300000000001</c:v>
                </c:pt>
                <c:pt idx="9">
                  <c:v>1.5999779999999999</c:v>
                </c:pt>
                <c:pt idx="10">
                  <c:v>1.599837</c:v>
                </c:pt>
                <c:pt idx="11">
                  <c:v>1.599564</c:v>
                </c:pt>
                <c:pt idx="12">
                  <c:v>1.5991599999999999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'2017-1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'2017-1 Paul da Praia da Vitória'!$C$100:$O$100</c:f>
              <c:numCache>
                <c:formatCode>General</c:formatCode>
                <c:ptCount val="13"/>
                <c:pt idx="0">
                  <c:v>16.2</c:v>
                </c:pt>
                <c:pt idx="1">
                  <c:v>16.2</c:v>
                </c:pt>
                <c:pt idx="2">
                  <c:v>16.100000000000001</c:v>
                </c:pt>
                <c:pt idx="3">
                  <c:v>16.5</c:v>
                </c:pt>
                <c:pt idx="4">
                  <c:v>16.399999999999999</c:v>
                </c:pt>
                <c:pt idx="5">
                  <c:v>17.399999999999999</c:v>
                </c:pt>
                <c:pt idx="6">
                  <c:v>17.8</c:v>
                </c:pt>
                <c:pt idx="7">
                  <c:v>17.899999999999999</c:v>
                </c:pt>
                <c:pt idx="8">
                  <c:v>17.8</c:v>
                </c:pt>
                <c:pt idx="9">
                  <c:v>18.3</c:v>
                </c:pt>
                <c:pt idx="10">
                  <c:v>17.8</c:v>
                </c:pt>
                <c:pt idx="11">
                  <c:v>17.2</c:v>
                </c:pt>
                <c:pt idx="12">
                  <c:v>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3736192"/>
        <c:axId val="393737728"/>
      </c:lineChart>
      <c:catAx>
        <c:axId val="39373619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937377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3737728"/>
        <c:scaling>
          <c:orientation val="minMax"/>
          <c:max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9373619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30568651706"/>
          <c:y val="0.39147448032410587"/>
          <c:w val="0.99257875036227006"/>
          <c:h val="0.5175029950524476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TDS</a:t>
            </a:r>
          </a:p>
        </c:rich>
      </c:tx>
      <c:layout>
        <c:manualLayout>
          <c:xMode val="edge"/>
          <c:yMode val="edge"/>
          <c:x val="0.43373050676357766"/>
          <c:y val="2.71320838416324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'2017-1 Paul da Praia da Vitória'!$B$58</c:f>
              <c:strCache>
                <c:ptCount val="1"/>
                <c:pt idx="0">
                  <c:v>TDS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'2017-1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da Praia da Vitória'!$C$58:$O$58</c:f>
              <c:numCache>
                <c:formatCode>General</c:formatCode>
                <c:ptCount val="13"/>
                <c:pt idx="0">
                  <c:v>36.5</c:v>
                </c:pt>
                <c:pt idx="1">
                  <c:v>36.5</c:v>
                </c:pt>
                <c:pt idx="2">
                  <c:v>36.6</c:v>
                </c:pt>
                <c:pt idx="3">
                  <c:v>36.5</c:v>
                </c:pt>
                <c:pt idx="4">
                  <c:v>36.5</c:v>
                </c:pt>
                <c:pt idx="5">
                  <c:v>36.200000000000003</c:v>
                </c:pt>
                <c:pt idx="6">
                  <c:v>36.5</c:v>
                </c:pt>
                <c:pt idx="7">
                  <c:v>36.4</c:v>
                </c:pt>
                <c:pt idx="8">
                  <c:v>36.4</c:v>
                </c:pt>
                <c:pt idx="9">
                  <c:v>36.4</c:v>
                </c:pt>
                <c:pt idx="10">
                  <c:v>36.6</c:v>
                </c:pt>
                <c:pt idx="11">
                  <c:v>36.5</c:v>
                </c:pt>
                <c:pt idx="12">
                  <c:v>35.5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3717632"/>
        <c:axId val="393719168"/>
      </c:barChart>
      <c:lineChart>
        <c:grouping val="standard"/>
        <c:varyColors val="0"/>
        <c:ser>
          <c:idx val="2"/>
          <c:order val="1"/>
          <c:tx>
            <c:strRef>
              <c:f>'2017-1 Paul da Praia da Vitória'!$B$45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'2017-1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'2017-1 Paul da Praia da Vitória'!$C$45:$O$45</c:f>
              <c:numCache>
                <c:formatCode>General</c:formatCode>
                <c:ptCount val="13"/>
                <c:pt idx="0">
                  <c:v>1.6988829999999999</c:v>
                </c:pt>
                <c:pt idx="1">
                  <c:v>1.6982649999999999</c:v>
                </c:pt>
                <c:pt idx="2">
                  <c:v>1.697511</c:v>
                </c:pt>
                <c:pt idx="3">
                  <c:v>0.29999700000000001</c:v>
                </c:pt>
                <c:pt idx="4">
                  <c:v>0.29997200000000002</c:v>
                </c:pt>
                <c:pt idx="5">
                  <c:v>0.299923</c:v>
                </c:pt>
                <c:pt idx="6">
                  <c:v>0.29985000000000001</c:v>
                </c:pt>
                <c:pt idx="7">
                  <c:v>0.29975200000000002</c:v>
                </c:pt>
                <c:pt idx="8">
                  <c:v>0.29975200000000002</c:v>
                </c:pt>
                <c:pt idx="9">
                  <c:v>1.599988</c:v>
                </c:pt>
                <c:pt idx="10">
                  <c:v>1.5998669999999999</c:v>
                </c:pt>
                <c:pt idx="11">
                  <c:v>1.5961909999999999</c:v>
                </c:pt>
                <c:pt idx="12">
                  <c:v>1.599229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'2017-1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'2017-1 Paul da Praia da Vitória'!$C$59:$O$59</c:f>
              <c:numCache>
                <c:formatCode>General</c:formatCode>
                <c:ptCount val="13"/>
                <c:pt idx="0">
                  <c:v>16</c:v>
                </c:pt>
                <c:pt idx="1">
                  <c:v>15.9</c:v>
                </c:pt>
                <c:pt idx="2">
                  <c:v>15.8</c:v>
                </c:pt>
                <c:pt idx="3">
                  <c:v>16.2</c:v>
                </c:pt>
                <c:pt idx="4">
                  <c:v>16.100000000000001</c:v>
                </c:pt>
                <c:pt idx="5">
                  <c:v>17.600000000000001</c:v>
                </c:pt>
                <c:pt idx="6">
                  <c:v>17.8</c:v>
                </c:pt>
                <c:pt idx="7">
                  <c:v>17.899999999999999</c:v>
                </c:pt>
                <c:pt idx="8">
                  <c:v>18.3</c:v>
                </c:pt>
                <c:pt idx="9">
                  <c:v>18.5</c:v>
                </c:pt>
                <c:pt idx="10">
                  <c:v>18.399999999999999</c:v>
                </c:pt>
                <c:pt idx="11">
                  <c:v>17.7</c:v>
                </c:pt>
                <c:pt idx="12">
                  <c:v>16.5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3717632"/>
        <c:axId val="393719168"/>
      </c:lineChart>
      <c:catAx>
        <c:axId val="39371763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93719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3719168"/>
        <c:scaling>
          <c:orientation val="minMax"/>
          <c:max val="5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937176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4389259031"/>
          <c:y val="0.39147462201027688"/>
          <c:w val="0.99257855844942455"/>
          <c:h val="0.5175036043029832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TDS</a:t>
            </a:r>
          </a:p>
        </c:rich>
      </c:tx>
      <c:layout>
        <c:manualLayout>
          <c:xMode val="edge"/>
          <c:yMode val="edge"/>
          <c:x val="0.43373055003638566"/>
          <c:y val="2.71320237219482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'2017-1 Paul da Praia da Vitória'!$B$97</c:f>
              <c:strCache>
                <c:ptCount val="1"/>
                <c:pt idx="0">
                  <c:v>TDS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'2017-1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da Praia da Vitória'!$C$97:$O$97</c:f>
              <c:numCache>
                <c:formatCode>General</c:formatCode>
                <c:ptCount val="13"/>
                <c:pt idx="0">
                  <c:v>40.299999999999997</c:v>
                </c:pt>
                <c:pt idx="1">
                  <c:v>40.299999999999997</c:v>
                </c:pt>
                <c:pt idx="2">
                  <c:v>40.299999999999997</c:v>
                </c:pt>
                <c:pt idx="3">
                  <c:v>40.200000000000003</c:v>
                </c:pt>
                <c:pt idx="4">
                  <c:v>40.299999999999997</c:v>
                </c:pt>
                <c:pt idx="5">
                  <c:v>40.299999999999997</c:v>
                </c:pt>
                <c:pt idx="6">
                  <c:v>40.5</c:v>
                </c:pt>
                <c:pt idx="7">
                  <c:v>40.5</c:v>
                </c:pt>
                <c:pt idx="8">
                  <c:v>38.799999999999997</c:v>
                </c:pt>
                <c:pt idx="9">
                  <c:v>40.200000000000003</c:v>
                </c:pt>
                <c:pt idx="10">
                  <c:v>40.299999999999997</c:v>
                </c:pt>
                <c:pt idx="11">
                  <c:v>40.4</c:v>
                </c:pt>
                <c:pt idx="12">
                  <c:v>40.700000000000003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3517312"/>
        <c:axId val="393527296"/>
      </c:barChart>
      <c:lineChart>
        <c:grouping val="standard"/>
        <c:varyColors val="0"/>
        <c:ser>
          <c:idx val="2"/>
          <c:order val="1"/>
          <c:tx>
            <c:strRef>
              <c:f>'2017-1 Paul da Praia da Vitória'!$B$84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'2017-1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'2017-1 Paul da Praia da Vitória'!$C$84:$O$84</c:f>
              <c:numCache>
                <c:formatCode>General</c:formatCode>
                <c:ptCount val="13"/>
                <c:pt idx="0">
                  <c:v>1.6987989999999999</c:v>
                </c:pt>
                <c:pt idx="1">
                  <c:v>1.6981599999999999</c:v>
                </c:pt>
                <c:pt idx="2">
                  <c:v>0.29999900000000002</c:v>
                </c:pt>
                <c:pt idx="3">
                  <c:v>0.29998599999999997</c:v>
                </c:pt>
                <c:pt idx="4">
                  <c:v>0.29994799999999999</c:v>
                </c:pt>
                <c:pt idx="5">
                  <c:v>0.29988599999999999</c:v>
                </c:pt>
                <c:pt idx="6">
                  <c:v>0.29979899999999998</c:v>
                </c:pt>
                <c:pt idx="7">
                  <c:v>0.29968800000000001</c:v>
                </c:pt>
                <c:pt idx="8">
                  <c:v>0.29955300000000001</c:v>
                </c:pt>
                <c:pt idx="9">
                  <c:v>1.5999779999999999</c:v>
                </c:pt>
                <c:pt idx="10">
                  <c:v>1.599837</c:v>
                </c:pt>
                <c:pt idx="11">
                  <c:v>1.599564</c:v>
                </c:pt>
                <c:pt idx="12">
                  <c:v>1.5991599999999999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'2017-1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'2017-1 Paul da Praia da Vitória'!$C$98:$O$98</c:f>
              <c:numCache>
                <c:formatCode>General</c:formatCode>
                <c:ptCount val="13"/>
                <c:pt idx="0">
                  <c:v>16.2</c:v>
                </c:pt>
                <c:pt idx="1">
                  <c:v>16.2</c:v>
                </c:pt>
                <c:pt idx="2">
                  <c:v>16.2</c:v>
                </c:pt>
                <c:pt idx="3">
                  <c:v>16.600000000000001</c:v>
                </c:pt>
                <c:pt idx="4">
                  <c:v>16.600000000000001</c:v>
                </c:pt>
                <c:pt idx="5">
                  <c:v>17.5</c:v>
                </c:pt>
                <c:pt idx="6">
                  <c:v>17.7</c:v>
                </c:pt>
                <c:pt idx="7">
                  <c:v>17.899999999999999</c:v>
                </c:pt>
                <c:pt idx="8">
                  <c:v>17.8</c:v>
                </c:pt>
                <c:pt idx="9">
                  <c:v>18.3</c:v>
                </c:pt>
                <c:pt idx="10">
                  <c:v>17.8</c:v>
                </c:pt>
                <c:pt idx="11">
                  <c:v>17.2</c:v>
                </c:pt>
                <c:pt idx="12">
                  <c:v>16.899999999999999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3517312"/>
        <c:axId val="393527296"/>
      </c:lineChart>
      <c:catAx>
        <c:axId val="39351731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935272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3527296"/>
        <c:scaling>
          <c:orientation val="minMax"/>
          <c:max val="5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9351731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3379857891"/>
          <c:y val="0.39147462968513019"/>
          <c:w val="0.99257880148159039"/>
          <c:h val="0.5175032013731847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Oxigénip (mg/l)</a:t>
            </a:r>
          </a:p>
        </c:rich>
      </c:tx>
      <c:layout>
        <c:manualLayout>
          <c:xMode val="edge"/>
          <c:yMode val="edge"/>
          <c:x val="0.34424353648707295"/>
          <c:y val="2.71312727700082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'2017-1 Paul da Praia da Vitória'!$B$23</c:f>
              <c:strCache>
                <c:ptCount val="1"/>
                <c:pt idx="0">
                  <c:v>Oxigénio (mg/l)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dLbl>
              <c:idx val="8"/>
              <c:tx>
                <c:rich>
                  <a:bodyPr/>
                  <a:lstStyle/>
                  <a:p>
                    <a:r>
                      <a:t>OFL</a:t>
                    </a:r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'2017-1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da Praia da Vitória'!$C$23:$O$23</c:f>
              <c:numCache>
                <c:formatCode>General</c:formatCode>
                <c:ptCount val="13"/>
                <c:pt idx="0">
                  <c:v>7.8</c:v>
                </c:pt>
                <c:pt idx="1">
                  <c:v>8.4</c:v>
                </c:pt>
                <c:pt idx="2">
                  <c:v>9.1999999999999993</c:v>
                </c:pt>
                <c:pt idx="3">
                  <c:v>8.42</c:v>
                </c:pt>
                <c:pt idx="4">
                  <c:v>8.35</c:v>
                </c:pt>
                <c:pt idx="5">
                  <c:v>9.1300000000000008</c:v>
                </c:pt>
                <c:pt idx="6">
                  <c:v>9.56</c:v>
                </c:pt>
                <c:pt idx="7">
                  <c:v>9.9</c:v>
                </c:pt>
                <c:pt idx="8">
                  <c:v>8.6</c:v>
                </c:pt>
                <c:pt idx="9">
                  <c:v>9.81</c:v>
                </c:pt>
                <c:pt idx="10">
                  <c:v>9.98</c:v>
                </c:pt>
                <c:pt idx="11">
                  <c:v>10.61</c:v>
                </c:pt>
                <c:pt idx="12">
                  <c:v>10.210000000000001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3938816"/>
        <c:axId val="393940352"/>
      </c:barChart>
      <c:lineChart>
        <c:grouping val="standard"/>
        <c:varyColors val="0"/>
        <c:ser>
          <c:idx val="2"/>
          <c:order val="1"/>
          <c:tx>
            <c:strRef>
              <c:f>'2017-1 Paul da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'2017-1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da Praia da Vitória'!$C$5:$O$5</c:f>
              <c:numCache>
                <c:formatCode>0.000000</c:formatCode>
                <c:ptCount val="13"/>
                <c:pt idx="0">
                  <c:v>1.699141</c:v>
                </c:pt>
                <c:pt idx="1">
                  <c:v>1.698591</c:v>
                </c:pt>
                <c:pt idx="2">
                  <c:v>1.697905</c:v>
                </c:pt>
                <c:pt idx="3">
                  <c:v>0.29999799999999999</c:v>
                </c:pt>
                <c:pt idx="4">
                  <c:v>0.29997600000000002</c:v>
                </c:pt>
                <c:pt idx="5">
                  <c:v>0.299929</c:v>
                </c:pt>
                <c:pt idx="6">
                  <c:v>0.29985800000000001</c:v>
                </c:pt>
                <c:pt idx="7">
                  <c:v>0.299763</c:v>
                </c:pt>
                <c:pt idx="8">
                  <c:v>0.29964400000000002</c:v>
                </c:pt>
                <c:pt idx="9">
                  <c:v>1.499994</c:v>
                </c:pt>
                <c:pt idx="10">
                  <c:v>1.499892</c:v>
                </c:pt>
                <c:pt idx="11">
                  <c:v>1.4996670000000001</c:v>
                </c:pt>
                <c:pt idx="12">
                  <c:v>1.4993190000000001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'2017-1 Paul da Praia da Vitória'!$B$24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'2017-1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da Praia da Vitória'!$C$24:$O$24</c:f>
              <c:numCache>
                <c:formatCode>General</c:formatCode>
                <c:ptCount val="13"/>
                <c:pt idx="0">
                  <c:v>15.5</c:v>
                </c:pt>
                <c:pt idx="1">
                  <c:v>15.3</c:v>
                </c:pt>
                <c:pt idx="2">
                  <c:v>15.3</c:v>
                </c:pt>
                <c:pt idx="3">
                  <c:v>15.6</c:v>
                </c:pt>
                <c:pt idx="4">
                  <c:v>16.600000000000001</c:v>
                </c:pt>
                <c:pt idx="5">
                  <c:v>16.399999999999999</c:v>
                </c:pt>
                <c:pt idx="6">
                  <c:v>16.7</c:v>
                </c:pt>
                <c:pt idx="7">
                  <c:v>16.899999999999999</c:v>
                </c:pt>
                <c:pt idx="8">
                  <c:v>17.2</c:v>
                </c:pt>
                <c:pt idx="9">
                  <c:v>16.600000000000001</c:v>
                </c:pt>
                <c:pt idx="10">
                  <c:v>16.600000000000001</c:v>
                </c:pt>
                <c:pt idx="11">
                  <c:v>16.600000000000001</c:v>
                </c:pt>
                <c:pt idx="12">
                  <c:v>16.5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3938816"/>
        <c:axId val="393940352"/>
      </c:lineChart>
      <c:catAx>
        <c:axId val="39393881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939403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3940352"/>
        <c:scaling>
          <c:orientation val="minMax"/>
          <c:max val="2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9393881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40159546984"/>
          <c:y val="0.39147451717789006"/>
          <c:w val="0.99257883315766637"/>
          <c:h val="0.5186445724135229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Oxigénio (mg/l)</a:t>
            </a:r>
          </a:p>
        </c:rich>
      </c:tx>
      <c:layout>
        <c:manualLayout>
          <c:xMode val="edge"/>
          <c:yMode val="edge"/>
          <c:x val="0.33972022199515139"/>
          <c:y val="2.71314400306703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'2017-1 Paul da Praia da Vitória'!$B$63</c:f>
              <c:strCache>
                <c:ptCount val="1"/>
                <c:pt idx="0">
                  <c:v>Oxigénio (mg/l)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'2017-1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'2017-1 Paul da Praia da Vitória'!$C$63:$O$63</c:f>
              <c:numCache>
                <c:formatCode>General</c:formatCode>
                <c:ptCount val="13"/>
                <c:pt idx="0">
                  <c:v>10.35</c:v>
                </c:pt>
                <c:pt idx="1">
                  <c:v>10.64</c:v>
                </c:pt>
                <c:pt idx="2">
                  <c:v>11.03</c:v>
                </c:pt>
                <c:pt idx="3">
                  <c:v>12.74</c:v>
                </c:pt>
                <c:pt idx="4">
                  <c:v>12.74</c:v>
                </c:pt>
                <c:pt idx="5">
                  <c:v>13.36</c:v>
                </c:pt>
                <c:pt idx="6">
                  <c:v>17.63</c:v>
                </c:pt>
                <c:pt idx="7">
                  <c:v>16.2</c:v>
                </c:pt>
                <c:pt idx="8">
                  <c:v>15.2</c:v>
                </c:pt>
                <c:pt idx="9">
                  <c:v>16.53</c:v>
                </c:pt>
                <c:pt idx="10">
                  <c:v>17.77</c:v>
                </c:pt>
                <c:pt idx="11">
                  <c:v>15.3</c:v>
                </c:pt>
                <c:pt idx="12">
                  <c:v>15.29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3791744"/>
        <c:axId val="393957376"/>
      </c:barChart>
      <c:lineChart>
        <c:grouping val="standard"/>
        <c:varyColors val="0"/>
        <c:ser>
          <c:idx val="2"/>
          <c:order val="1"/>
          <c:tx>
            <c:strRef>
              <c:f>'2017-1 Paul da Praia da Vitória'!$B$45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'2017-1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'2017-1 Paul da Praia da Vitória'!$C$45:$O$45</c:f>
              <c:numCache>
                <c:formatCode>General</c:formatCode>
                <c:ptCount val="13"/>
                <c:pt idx="0">
                  <c:v>1.6988829999999999</c:v>
                </c:pt>
                <c:pt idx="1">
                  <c:v>1.6982649999999999</c:v>
                </c:pt>
                <c:pt idx="2">
                  <c:v>1.697511</c:v>
                </c:pt>
                <c:pt idx="3">
                  <c:v>0.29999700000000001</c:v>
                </c:pt>
                <c:pt idx="4">
                  <c:v>0.29997200000000002</c:v>
                </c:pt>
                <c:pt idx="5">
                  <c:v>0.299923</c:v>
                </c:pt>
                <c:pt idx="6">
                  <c:v>0.29985000000000001</c:v>
                </c:pt>
                <c:pt idx="7">
                  <c:v>0.29975200000000002</c:v>
                </c:pt>
                <c:pt idx="8">
                  <c:v>0.29975200000000002</c:v>
                </c:pt>
                <c:pt idx="9">
                  <c:v>1.599988</c:v>
                </c:pt>
                <c:pt idx="10">
                  <c:v>1.5998669999999999</c:v>
                </c:pt>
                <c:pt idx="11">
                  <c:v>1.5961909999999999</c:v>
                </c:pt>
                <c:pt idx="12">
                  <c:v>1.599229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'2017-1 Paul da Praia da Vitória'!$B$64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'2017-1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'2017-1 Paul da Praia da Vitória'!$C$64:$O$64</c:f>
              <c:numCache>
                <c:formatCode>General</c:formatCode>
                <c:ptCount val="13"/>
                <c:pt idx="0">
                  <c:v>15.5</c:v>
                </c:pt>
                <c:pt idx="1">
                  <c:v>15.6</c:v>
                </c:pt>
                <c:pt idx="2">
                  <c:v>15.7</c:v>
                </c:pt>
                <c:pt idx="3">
                  <c:v>16</c:v>
                </c:pt>
                <c:pt idx="4">
                  <c:v>16.100000000000001</c:v>
                </c:pt>
                <c:pt idx="5">
                  <c:v>17.5</c:v>
                </c:pt>
                <c:pt idx="6">
                  <c:v>17.8</c:v>
                </c:pt>
                <c:pt idx="7">
                  <c:v>17.899999999999999</c:v>
                </c:pt>
                <c:pt idx="8">
                  <c:v>18.399999999999999</c:v>
                </c:pt>
                <c:pt idx="9">
                  <c:v>18.5</c:v>
                </c:pt>
                <c:pt idx="10">
                  <c:v>18.3</c:v>
                </c:pt>
                <c:pt idx="11">
                  <c:v>17.600000000000001</c:v>
                </c:pt>
                <c:pt idx="12">
                  <c:v>16.3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3791744"/>
        <c:axId val="393957376"/>
      </c:lineChart>
      <c:catAx>
        <c:axId val="39379174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93957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3957376"/>
        <c:scaling>
          <c:orientation val="minMax"/>
          <c:max val="22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9379174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4635851822"/>
          <c:y val="0.39147482969123243"/>
          <c:w val="0.99257846967602337"/>
          <c:h val="0.518645000835569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Oxigénio (mg/l)</a:t>
            </a:r>
          </a:p>
        </c:rich>
      </c:tx>
      <c:layout>
        <c:manualLayout>
          <c:xMode val="edge"/>
          <c:yMode val="edge"/>
          <c:x val="0.36484317585301834"/>
          <c:y val="2.71315532052958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'2017-1 Paul da Praia da Vitória'!$B$141</c:f>
              <c:strCache>
                <c:ptCount val="1"/>
                <c:pt idx="0">
                  <c:v>Oxigénio (mg/l)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'2017-1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'2017-1 Paul da Praia da Vitória'!$C$141:$O$141</c:f>
              <c:numCache>
                <c:formatCode>General</c:formatCode>
                <c:ptCount val="13"/>
                <c:pt idx="0">
                  <c:v>9.98</c:v>
                </c:pt>
                <c:pt idx="1">
                  <c:v>10.1</c:v>
                </c:pt>
                <c:pt idx="2">
                  <c:v>10.23</c:v>
                </c:pt>
                <c:pt idx="3">
                  <c:v>9.6999999999999993</c:v>
                </c:pt>
                <c:pt idx="4">
                  <c:v>9.7100000000000009</c:v>
                </c:pt>
                <c:pt idx="5">
                  <c:v>11.11</c:v>
                </c:pt>
                <c:pt idx="6">
                  <c:v>12.73</c:v>
                </c:pt>
                <c:pt idx="7">
                  <c:v>12.1</c:v>
                </c:pt>
                <c:pt idx="8">
                  <c:v>16.2</c:v>
                </c:pt>
                <c:pt idx="9">
                  <c:v>14.47</c:v>
                </c:pt>
                <c:pt idx="10">
                  <c:v>16.5</c:v>
                </c:pt>
                <c:pt idx="11">
                  <c:v>13.67</c:v>
                </c:pt>
                <c:pt idx="12">
                  <c:v>13.39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3644672"/>
        <c:axId val="394043776"/>
      </c:barChart>
      <c:lineChart>
        <c:grouping val="standard"/>
        <c:varyColors val="0"/>
        <c:ser>
          <c:idx val="2"/>
          <c:order val="1"/>
          <c:tx>
            <c:strRef>
              <c:f>'2017-1 Paul da Praia da Vitória'!$B$84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'2017-1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'2017-1 Paul da Praia da Vitória'!$C$84:$O$84</c:f>
              <c:numCache>
                <c:formatCode>General</c:formatCode>
                <c:ptCount val="13"/>
                <c:pt idx="0">
                  <c:v>1.6987989999999999</c:v>
                </c:pt>
                <c:pt idx="1">
                  <c:v>1.6981599999999999</c:v>
                </c:pt>
                <c:pt idx="2">
                  <c:v>0.29999900000000002</c:v>
                </c:pt>
                <c:pt idx="3">
                  <c:v>0.29998599999999997</c:v>
                </c:pt>
                <c:pt idx="4">
                  <c:v>0.29994799999999999</c:v>
                </c:pt>
                <c:pt idx="5">
                  <c:v>0.29988599999999999</c:v>
                </c:pt>
                <c:pt idx="6">
                  <c:v>0.29979899999999998</c:v>
                </c:pt>
                <c:pt idx="7">
                  <c:v>0.29968800000000001</c:v>
                </c:pt>
                <c:pt idx="8">
                  <c:v>0.29955300000000001</c:v>
                </c:pt>
                <c:pt idx="9">
                  <c:v>1.5999779999999999</c:v>
                </c:pt>
                <c:pt idx="10">
                  <c:v>1.599837</c:v>
                </c:pt>
                <c:pt idx="11">
                  <c:v>1.599564</c:v>
                </c:pt>
                <c:pt idx="12">
                  <c:v>1.5991599999999999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'2017-1 Paul da Praia da Vitória'!$B$142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'2017-1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'2017-1 Paul da Praia da Vitória'!$C$142:$O$142</c:f>
              <c:numCache>
                <c:formatCode>General</c:formatCode>
                <c:ptCount val="13"/>
                <c:pt idx="0">
                  <c:v>15.2</c:v>
                </c:pt>
                <c:pt idx="1">
                  <c:v>16</c:v>
                </c:pt>
                <c:pt idx="2">
                  <c:v>16.2</c:v>
                </c:pt>
                <c:pt idx="3">
                  <c:v>16.899999999999999</c:v>
                </c:pt>
                <c:pt idx="4">
                  <c:v>16.899999999999999</c:v>
                </c:pt>
                <c:pt idx="5">
                  <c:v>17.8</c:v>
                </c:pt>
                <c:pt idx="6">
                  <c:v>17.8</c:v>
                </c:pt>
                <c:pt idx="7">
                  <c:v>18</c:v>
                </c:pt>
                <c:pt idx="8">
                  <c:v>18.899999999999999</c:v>
                </c:pt>
                <c:pt idx="9">
                  <c:v>18.7</c:v>
                </c:pt>
                <c:pt idx="10">
                  <c:v>18.2</c:v>
                </c:pt>
                <c:pt idx="11">
                  <c:v>17.2</c:v>
                </c:pt>
                <c:pt idx="12">
                  <c:v>16.3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3644672"/>
        <c:axId val="394043776"/>
      </c:lineChart>
      <c:catAx>
        <c:axId val="39364467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94043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4043776"/>
        <c:scaling>
          <c:orientation val="minMax"/>
          <c:max val="2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9364467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3884514429"/>
          <c:y val="0.39147475569243884"/>
          <c:w val="0.9925785761154855"/>
          <c:h val="0.5186448557398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orientation="portrait"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pH</a:t>
            </a:r>
          </a:p>
        </c:rich>
      </c:tx>
      <c:layout>
        <c:manualLayout>
          <c:xMode val="edge"/>
          <c:yMode val="edge"/>
          <c:x val="0.43909780508205704"/>
          <c:y val="2.14283354440834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631578947368418E-2"/>
          <c:y val="0.20714321837196284"/>
          <c:w val="0.74285714285714288"/>
          <c:h val="0.564286698323622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'2017-1 Paul da Praia da Vitória'!$B$129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'2017-1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'2017-1 Paul da Praia da Vitória'!$C$129:$O$129</c:f>
              <c:numCache>
                <c:formatCode>General</c:formatCode>
                <c:ptCount val="13"/>
                <c:pt idx="0">
                  <c:v>8.34</c:v>
                </c:pt>
                <c:pt idx="1">
                  <c:v>8.35</c:v>
                </c:pt>
                <c:pt idx="2">
                  <c:v>8.3699999999999992</c:v>
                </c:pt>
                <c:pt idx="3">
                  <c:v>8.11</c:v>
                </c:pt>
                <c:pt idx="4">
                  <c:v>8.15</c:v>
                </c:pt>
                <c:pt idx="5">
                  <c:v>8.85</c:v>
                </c:pt>
                <c:pt idx="6">
                  <c:v>8.93</c:v>
                </c:pt>
                <c:pt idx="7">
                  <c:v>8.84</c:v>
                </c:pt>
                <c:pt idx="8">
                  <c:v>9.18</c:v>
                </c:pt>
                <c:pt idx="9">
                  <c:v>9.1999999999999993</c:v>
                </c:pt>
                <c:pt idx="10">
                  <c:v>9.27</c:v>
                </c:pt>
                <c:pt idx="11">
                  <c:v>9.2200000000000006</c:v>
                </c:pt>
                <c:pt idx="12">
                  <c:v>9.26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3985024"/>
        <c:axId val="394011392"/>
      </c:barChart>
      <c:lineChart>
        <c:grouping val="standard"/>
        <c:varyColors val="0"/>
        <c:ser>
          <c:idx val="1"/>
          <c:order val="1"/>
          <c:tx>
            <c:strRef>
              <c:f>'2017-1 Paul da Praia da Vitória'!$B$123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'2017-1 Paul da Praia da Vitória'!$C$125:$O$125</c:f>
              <c:numCache>
                <c:formatCode>h:mm</c:formatCode>
                <c:ptCount val="13"/>
                <c:pt idx="0">
                  <c:v>0.31597222222222221</c:v>
                </c:pt>
                <c:pt idx="1">
                  <c:v>0.3576388888888889</c:v>
                </c:pt>
                <c:pt idx="2">
                  <c:v>0.39930555555555558</c:v>
                </c:pt>
                <c:pt idx="3">
                  <c:v>0.44097222222222227</c:v>
                </c:pt>
                <c:pt idx="4">
                  <c:v>0.4826388888888889</c:v>
                </c:pt>
                <c:pt idx="5">
                  <c:v>0.52430555555555558</c:v>
                </c:pt>
                <c:pt idx="6">
                  <c:v>0.56597222222222221</c:v>
                </c:pt>
                <c:pt idx="7">
                  <c:v>0.60763888888888895</c:v>
                </c:pt>
                <c:pt idx="8">
                  <c:v>0.64930555555555558</c:v>
                </c:pt>
                <c:pt idx="9">
                  <c:v>0.69097222222222221</c:v>
                </c:pt>
                <c:pt idx="10">
                  <c:v>0.73263888888888884</c:v>
                </c:pt>
                <c:pt idx="11">
                  <c:v>0.77430555555555547</c:v>
                </c:pt>
                <c:pt idx="12">
                  <c:v>0.81597222222222221</c:v>
                </c:pt>
              </c:numCache>
            </c:numRef>
          </c:cat>
          <c:val>
            <c:numRef>
              <c:f>'2017-1 Paul da Praia da Vitória'!$C$123:$O$123</c:f>
              <c:numCache>
                <c:formatCode>General</c:formatCode>
                <c:ptCount val="13"/>
                <c:pt idx="0">
                  <c:v>1.6988449999999999</c:v>
                </c:pt>
                <c:pt idx="1">
                  <c:v>1.698089</c:v>
                </c:pt>
                <c:pt idx="2">
                  <c:v>0.29999900000000002</c:v>
                </c:pt>
                <c:pt idx="3">
                  <c:v>0.299983</c:v>
                </c:pt>
                <c:pt idx="4">
                  <c:v>0.29994300000000002</c:v>
                </c:pt>
                <c:pt idx="5">
                  <c:v>0.29987799999999998</c:v>
                </c:pt>
                <c:pt idx="6">
                  <c:v>0.29978900000000003</c:v>
                </c:pt>
                <c:pt idx="7">
                  <c:v>0.299676</c:v>
                </c:pt>
                <c:pt idx="8">
                  <c:v>1.5999989999999999</c:v>
                </c:pt>
                <c:pt idx="9">
                  <c:v>1.5999239999999999</c:v>
                </c:pt>
                <c:pt idx="10">
                  <c:v>1.5997170000000001</c:v>
                </c:pt>
                <c:pt idx="11">
                  <c:v>1.5993790000000001</c:v>
                </c:pt>
                <c:pt idx="12">
                  <c:v>1.598908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'2017-1 Paul da Praia da Vitória'!$B$130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'2017-1 Paul da Praia da Vitória'!$C$125:$O$125</c:f>
              <c:numCache>
                <c:formatCode>h:mm</c:formatCode>
                <c:ptCount val="13"/>
                <c:pt idx="0">
                  <c:v>0.31597222222222221</c:v>
                </c:pt>
                <c:pt idx="1">
                  <c:v>0.3576388888888889</c:v>
                </c:pt>
                <c:pt idx="2">
                  <c:v>0.39930555555555558</c:v>
                </c:pt>
                <c:pt idx="3">
                  <c:v>0.44097222222222227</c:v>
                </c:pt>
                <c:pt idx="4">
                  <c:v>0.4826388888888889</c:v>
                </c:pt>
                <c:pt idx="5">
                  <c:v>0.52430555555555558</c:v>
                </c:pt>
                <c:pt idx="6">
                  <c:v>0.56597222222222221</c:v>
                </c:pt>
                <c:pt idx="7">
                  <c:v>0.60763888888888895</c:v>
                </c:pt>
                <c:pt idx="8">
                  <c:v>0.64930555555555558</c:v>
                </c:pt>
                <c:pt idx="9">
                  <c:v>0.69097222222222221</c:v>
                </c:pt>
                <c:pt idx="10">
                  <c:v>0.73263888888888884</c:v>
                </c:pt>
                <c:pt idx="11">
                  <c:v>0.77430555555555547</c:v>
                </c:pt>
                <c:pt idx="12">
                  <c:v>0.81597222222222221</c:v>
                </c:pt>
              </c:numCache>
            </c:numRef>
          </c:cat>
          <c:val>
            <c:numRef>
              <c:f>'2017-1 Paul da Praia da Vitória'!$C$130:$O$130</c:f>
              <c:numCache>
                <c:formatCode>General</c:formatCode>
                <c:ptCount val="13"/>
                <c:pt idx="0">
                  <c:v>15.9</c:v>
                </c:pt>
                <c:pt idx="1">
                  <c:v>16.2</c:v>
                </c:pt>
                <c:pt idx="2">
                  <c:v>16.5</c:v>
                </c:pt>
                <c:pt idx="3">
                  <c:v>17.2</c:v>
                </c:pt>
                <c:pt idx="4">
                  <c:v>17.100000000000001</c:v>
                </c:pt>
                <c:pt idx="5">
                  <c:v>18</c:v>
                </c:pt>
                <c:pt idx="6">
                  <c:v>18.2</c:v>
                </c:pt>
                <c:pt idx="7">
                  <c:v>18.2</c:v>
                </c:pt>
                <c:pt idx="8">
                  <c:v>18.899999999999999</c:v>
                </c:pt>
                <c:pt idx="9">
                  <c:v>18.899999999999999</c:v>
                </c:pt>
                <c:pt idx="10">
                  <c:v>18.399999999999999</c:v>
                </c:pt>
                <c:pt idx="11">
                  <c:v>17.399999999999999</c:v>
                </c:pt>
                <c:pt idx="12">
                  <c:v>16.600000000000001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3985024"/>
        <c:axId val="394011392"/>
      </c:lineChart>
      <c:catAx>
        <c:axId val="39398502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94011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4011392"/>
        <c:scaling>
          <c:orientation val="minMax"/>
          <c:max val="2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9398502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052637651062842"/>
          <c:y val="0.44642952847677259"/>
          <c:w val="0.99203253439473904"/>
          <c:h val="0.608503202833911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ORP (mV)</a:t>
            </a:r>
          </a:p>
        </c:rich>
      </c:tx>
      <c:layout>
        <c:manualLayout>
          <c:xMode val="edge"/>
          <c:yMode val="edge"/>
          <c:x val="0.38963025177408378"/>
          <c:y val="3.6789297658862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26050240234725E-2"/>
          <c:y val="0.22742474916387959"/>
          <c:w val="0.71259362354401556"/>
          <c:h val="0.685618729096989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'2013-3 Paul Pedreira'!$B$12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'2013-3 Paul Pedreira'!$C$25:$O$25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0.46597222222222223</c:v>
                </c:pt>
                <c:pt idx="5">
                  <c:v>0.50694444444444442</c:v>
                </c:pt>
                <c:pt idx="6">
                  <c:v>0.5493055555555556</c:v>
                </c:pt>
                <c:pt idx="7">
                  <c:v>0.59027777777777779</c:v>
                </c:pt>
                <c:pt idx="8">
                  <c:v>0.63263888888888886</c:v>
                </c:pt>
                <c:pt idx="9">
                  <c:v>0.67361111111111116</c:v>
                </c:pt>
                <c:pt idx="10">
                  <c:v>0.71666666666666667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'2013-3 Paul Pedreira'!$C$30:$O$30</c:f>
              <c:numCache>
                <c:formatCode>General</c:formatCode>
                <c:ptCount val="13"/>
                <c:pt idx="0">
                  <c:v>-80</c:v>
                </c:pt>
                <c:pt idx="1">
                  <c:v>-84</c:v>
                </c:pt>
                <c:pt idx="2">
                  <c:v>-89</c:v>
                </c:pt>
                <c:pt idx="3">
                  <c:v>-108</c:v>
                </c:pt>
                <c:pt idx="4">
                  <c:v>-146</c:v>
                </c:pt>
                <c:pt idx="5">
                  <c:v>-149</c:v>
                </c:pt>
                <c:pt idx="6">
                  <c:v>-167</c:v>
                </c:pt>
                <c:pt idx="7">
                  <c:v>-157</c:v>
                </c:pt>
                <c:pt idx="8">
                  <c:v>-143</c:v>
                </c:pt>
                <c:pt idx="9">
                  <c:v>-125</c:v>
                </c:pt>
                <c:pt idx="10">
                  <c:v>-120</c:v>
                </c:pt>
                <c:pt idx="11">
                  <c:v>-122</c:v>
                </c:pt>
                <c:pt idx="12">
                  <c:v>-122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4122496"/>
        <c:axId val="284161152"/>
      </c:barChart>
      <c:lineChart>
        <c:grouping val="standard"/>
        <c:varyColors val="0"/>
        <c:ser>
          <c:idx val="1"/>
          <c:order val="1"/>
          <c:tx>
            <c:strRef>
              <c:f>'2013-3 Paul Pedreira'!$B$23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'2013-3 Paul Pedreira'!$C$23:$O$23</c:f>
              <c:numCache>
                <c:formatCode>General</c:formatCode>
                <c:ptCount val="13"/>
                <c:pt idx="0">
                  <c:v>1.4994160000000001</c:v>
                </c:pt>
                <c:pt idx="1">
                  <c:v>1.4989779999999999</c:v>
                </c:pt>
                <c:pt idx="2">
                  <c:v>1.4984189999999999</c:v>
                </c:pt>
                <c:pt idx="3">
                  <c:v>0.59999899999999995</c:v>
                </c:pt>
                <c:pt idx="4">
                  <c:v>0.59999199999999997</c:v>
                </c:pt>
                <c:pt idx="5">
                  <c:v>0.59994000000000003</c:v>
                </c:pt>
                <c:pt idx="6">
                  <c:v>0.59983799999999998</c:v>
                </c:pt>
                <c:pt idx="7">
                  <c:v>0.59968900000000003</c:v>
                </c:pt>
                <c:pt idx="8">
                  <c:v>0.59948699999999999</c:v>
                </c:pt>
                <c:pt idx="9">
                  <c:v>0.59923999999999999</c:v>
                </c:pt>
                <c:pt idx="10">
                  <c:v>1.499984</c:v>
                </c:pt>
                <c:pt idx="11">
                  <c:v>1.4998640000000001</c:v>
                </c:pt>
                <c:pt idx="12">
                  <c:v>1.4996229999999999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4122496"/>
        <c:axId val="284161152"/>
      </c:lineChart>
      <c:catAx>
        <c:axId val="28412249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84161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4161152"/>
        <c:scaling>
          <c:orientation val="minMax"/>
          <c:max val="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8412249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481605910372312"/>
          <c:y val="0.50501672240802675"/>
          <c:w val="0.98963118499076497"/>
          <c:h val="0.635451505016722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ORP (mV)</a:t>
            </a:r>
          </a:p>
        </c:rich>
      </c:tx>
      <c:layout>
        <c:manualLayout>
          <c:xMode val="edge"/>
          <c:yMode val="edge"/>
          <c:x val="0.38796988404618438"/>
          <c:y val="3.70372030898272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87969924812026E-2"/>
          <c:y val="0.22895698178721388"/>
          <c:w val="0.72030075187969922"/>
          <c:h val="0.683503930923594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'2017-1 Paul da Praia da Vitória'!$B$131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'2017-1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'2017-1 Paul da Praia da Vitória'!$C$131:$O$131</c:f>
              <c:numCache>
                <c:formatCode>General</c:formatCode>
                <c:ptCount val="13"/>
                <c:pt idx="0">
                  <c:v>-59.4</c:v>
                </c:pt>
                <c:pt idx="1">
                  <c:v>-60.2</c:v>
                </c:pt>
                <c:pt idx="2">
                  <c:v>-61.3</c:v>
                </c:pt>
                <c:pt idx="3">
                  <c:v>-45.7</c:v>
                </c:pt>
                <c:pt idx="4">
                  <c:v>-45.6</c:v>
                </c:pt>
                <c:pt idx="5">
                  <c:v>-88.5</c:v>
                </c:pt>
                <c:pt idx="6">
                  <c:v>-93.9</c:v>
                </c:pt>
                <c:pt idx="7">
                  <c:v>-88.7</c:v>
                </c:pt>
                <c:pt idx="8">
                  <c:v>-108.3</c:v>
                </c:pt>
                <c:pt idx="9">
                  <c:v>-109.3</c:v>
                </c:pt>
                <c:pt idx="10">
                  <c:v>-113.4</c:v>
                </c:pt>
                <c:pt idx="11">
                  <c:v>-110.3</c:v>
                </c:pt>
                <c:pt idx="12">
                  <c:v>-11.9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4289536"/>
        <c:axId val="394291072"/>
      </c:barChart>
      <c:lineChart>
        <c:grouping val="standard"/>
        <c:varyColors val="0"/>
        <c:ser>
          <c:idx val="0"/>
          <c:order val="0"/>
          <c:tx>
            <c:strRef>
              <c:f>'2017-1 Paul da Praia da Vitória'!$B$123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'2017-1 Paul da Praia da Vitória'!$C$125:$O$125</c:f>
              <c:numCache>
                <c:formatCode>h:mm</c:formatCode>
                <c:ptCount val="13"/>
                <c:pt idx="0">
                  <c:v>0.31597222222222221</c:v>
                </c:pt>
                <c:pt idx="1">
                  <c:v>0.3576388888888889</c:v>
                </c:pt>
                <c:pt idx="2">
                  <c:v>0.39930555555555558</c:v>
                </c:pt>
                <c:pt idx="3">
                  <c:v>0.44097222222222227</c:v>
                </c:pt>
                <c:pt idx="4">
                  <c:v>0.4826388888888889</c:v>
                </c:pt>
                <c:pt idx="5">
                  <c:v>0.52430555555555558</c:v>
                </c:pt>
                <c:pt idx="6">
                  <c:v>0.56597222222222221</c:v>
                </c:pt>
                <c:pt idx="7">
                  <c:v>0.60763888888888895</c:v>
                </c:pt>
                <c:pt idx="8">
                  <c:v>0.64930555555555558</c:v>
                </c:pt>
                <c:pt idx="9">
                  <c:v>0.69097222222222221</c:v>
                </c:pt>
                <c:pt idx="10">
                  <c:v>0.73263888888888884</c:v>
                </c:pt>
                <c:pt idx="11">
                  <c:v>0.77430555555555547</c:v>
                </c:pt>
                <c:pt idx="12">
                  <c:v>0.81597222222222221</c:v>
                </c:pt>
              </c:numCache>
            </c:numRef>
          </c:cat>
          <c:val>
            <c:numRef>
              <c:f>'2017-1 Paul da Praia da Vitória'!$C$123:$O$123</c:f>
              <c:numCache>
                <c:formatCode>General</c:formatCode>
                <c:ptCount val="13"/>
                <c:pt idx="0">
                  <c:v>1.6988449999999999</c:v>
                </c:pt>
                <c:pt idx="1">
                  <c:v>1.698089</c:v>
                </c:pt>
                <c:pt idx="2">
                  <c:v>0.29999900000000002</c:v>
                </c:pt>
                <c:pt idx="3">
                  <c:v>0.299983</c:v>
                </c:pt>
                <c:pt idx="4">
                  <c:v>0.29994300000000002</c:v>
                </c:pt>
                <c:pt idx="5">
                  <c:v>0.29987799999999998</c:v>
                </c:pt>
                <c:pt idx="6">
                  <c:v>0.29978900000000003</c:v>
                </c:pt>
                <c:pt idx="7">
                  <c:v>0.299676</c:v>
                </c:pt>
                <c:pt idx="8">
                  <c:v>1.5999989999999999</c:v>
                </c:pt>
                <c:pt idx="9">
                  <c:v>1.5999239999999999</c:v>
                </c:pt>
                <c:pt idx="10">
                  <c:v>1.5997170000000001</c:v>
                </c:pt>
                <c:pt idx="11">
                  <c:v>1.5993790000000001</c:v>
                </c:pt>
                <c:pt idx="12">
                  <c:v>1.598908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'2017-1 Paul da Praia da Vitória'!$B$132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'2017-1 Paul da Praia da Vitória'!$C$125:$O$125</c:f>
              <c:numCache>
                <c:formatCode>h:mm</c:formatCode>
                <c:ptCount val="13"/>
                <c:pt idx="0">
                  <c:v>0.31597222222222221</c:v>
                </c:pt>
                <c:pt idx="1">
                  <c:v>0.3576388888888889</c:v>
                </c:pt>
                <c:pt idx="2">
                  <c:v>0.39930555555555558</c:v>
                </c:pt>
                <c:pt idx="3">
                  <c:v>0.44097222222222227</c:v>
                </c:pt>
                <c:pt idx="4">
                  <c:v>0.4826388888888889</c:v>
                </c:pt>
                <c:pt idx="5">
                  <c:v>0.52430555555555558</c:v>
                </c:pt>
                <c:pt idx="6">
                  <c:v>0.56597222222222221</c:v>
                </c:pt>
                <c:pt idx="7">
                  <c:v>0.60763888888888895</c:v>
                </c:pt>
                <c:pt idx="8">
                  <c:v>0.64930555555555558</c:v>
                </c:pt>
                <c:pt idx="9">
                  <c:v>0.69097222222222221</c:v>
                </c:pt>
                <c:pt idx="10">
                  <c:v>0.73263888888888884</c:v>
                </c:pt>
                <c:pt idx="11">
                  <c:v>0.77430555555555547</c:v>
                </c:pt>
                <c:pt idx="12">
                  <c:v>0.81597222222222221</c:v>
                </c:pt>
              </c:numCache>
            </c:numRef>
          </c:cat>
          <c:val>
            <c:numRef>
              <c:f>'2017-1 Paul da Praia da Vitória'!$C$132:$O$132</c:f>
              <c:numCache>
                <c:formatCode>General</c:formatCode>
                <c:ptCount val="13"/>
                <c:pt idx="0">
                  <c:v>15.9</c:v>
                </c:pt>
                <c:pt idx="1">
                  <c:v>16.2</c:v>
                </c:pt>
                <c:pt idx="2">
                  <c:v>16.5</c:v>
                </c:pt>
                <c:pt idx="3">
                  <c:v>17.399999999999999</c:v>
                </c:pt>
                <c:pt idx="4">
                  <c:v>17.2</c:v>
                </c:pt>
                <c:pt idx="5">
                  <c:v>18</c:v>
                </c:pt>
                <c:pt idx="6">
                  <c:v>18.2</c:v>
                </c:pt>
                <c:pt idx="7">
                  <c:v>18.2</c:v>
                </c:pt>
                <c:pt idx="8">
                  <c:v>18.899999999999999</c:v>
                </c:pt>
                <c:pt idx="9">
                  <c:v>18.899999999999999</c:v>
                </c:pt>
                <c:pt idx="10">
                  <c:v>18.399999999999999</c:v>
                </c:pt>
                <c:pt idx="11">
                  <c:v>17.399999999999999</c:v>
                </c:pt>
                <c:pt idx="12">
                  <c:v>16.600000000000001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289536"/>
        <c:axId val="394291072"/>
      </c:lineChart>
      <c:catAx>
        <c:axId val="39428953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94291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4291072"/>
        <c:scaling>
          <c:orientation val="minMax"/>
          <c:max val="25"/>
          <c:min val="-15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9428953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203011595381558"/>
          <c:y val="0.50505263354536201"/>
          <c:w val="0.99263005269881166"/>
          <c:h val="0.6858052885738037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</a:t>
            </a:r>
          </a:p>
        </c:rich>
      </c:tx>
      <c:layout>
        <c:manualLayout>
          <c:xMode val="edge"/>
          <c:yMode val="edge"/>
          <c:x val="0.32119619422572182"/>
          <c:y val="2.71316085489313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'2017-1 Paul da Praia da Vitória'!$B$134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'2017-1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'2017-1 Paul da Praia da Vitória'!$C$134:$O$134</c:f>
              <c:numCache>
                <c:formatCode>General</c:formatCode>
                <c:ptCount val="13"/>
                <c:pt idx="0">
                  <c:v>31.9</c:v>
                </c:pt>
                <c:pt idx="1">
                  <c:v>31.9</c:v>
                </c:pt>
                <c:pt idx="2">
                  <c:v>31.9</c:v>
                </c:pt>
                <c:pt idx="3">
                  <c:v>32</c:v>
                </c:pt>
                <c:pt idx="4">
                  <c:v>31.8</c:v>
                </c:pt>
                <c:pt idx="5">
                  <c:v>32.1</c:v>
                </c:pt>
                <c:pt idx="6">
                  <c:v>32.1</c:v>
                </c:pt>
                <c:pt idx="7">
                  <c:v>32.299999999999997</c:v>
                </c:pt>
                <c:pt idx="8">
                  <c:v>32</c:v>
                </c:pt>
                <c:pt idx="9">
                  <c:v>32.1</c:v>
                </c:pt>
                <c:pt idx="10">
                  <c:v>32.1</c:v>
                </c:pt>
                <c:pt idx="11">
                  <c:v>32.200000000000003</c:v>
                </c:pt>
                <c:pt idx="12">
                  <c:v>31.8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4110080"/>
        <c:axId val="394111616"/>
      </c:barChart>
      <c:lineChart>
        <c:grouping val="standard"/>
        <c:varyColors val="0"/>
        <c:ser>
          <c:idx val="2"/>
          <c:order val="1"/>
          <c:tx>
            <c:strRef>
              <c:f>'2017-1 Paul da Praia da Vitória'!$B$123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'2017-1 Paul da Praia da Vitória'!$C$125:$O$125</c:f>
              <c:numCache>
                <c:formatCode>h:mm</c:formatCode>
                <c:ptCount val="13"/>
                <c:pt idx="0">
                  <c:v>0.31597222222222221</c:v>
                </c:pt>
                <c:pt idx="1">
                  <c:v>0.3576388888888889</c:v>
                </c:pt>
                <c:pt idx="2">
                  <c:v>0.39930555555555558</c:v>
                </c:pt>
                <c:pt idx="3">
                  <c:v>0.44097222222222227</c:v>
                </c:pt>
                <c:pt idx="4">
                  <c:v>0.4826388888888889</c:v>
                </c:pt>
                <c:pt idx="5">
                  <c:v>0.52430555555555558</c:v>
                </c:pt>
                <c:pt idx="6">
                  <c:v>0.56597222222222221</c:v>
                </c:pt>
                <c:pt idx="7">
                  <c:v>0.60763888888888895</c:v>
                </c:pt>
                <c:pt idx="8">
                  <c:v>0.64930555555555558</c:v>
                </c:pt>
                <c:pt idx="9">
                  <c:v>0.69097222222222221</c:v>
                </c:pt>
                <c:pt idx="10">
                  <c:v>0.73263888888888884</c:v>
                </c:pt>
                <c:pt idx="11">
                  <c:v>0.77430555555555547</c:v>
                </c:pt>
                <c:pt idx="12">
                  <c:v>0.81597222222222221</c:v>
                </c:pt>
              </c:numCache>
            </c:numRef>
          </c:cat>
          <c:val>
            <c:numRef>
              <c:f>'2017-1 Paul da Praia da Vitória'!$C$123:$O$123</c:f>
              <c:numCache>
                <c:formatCode>General</c:formatCode>
                <c:ptCount val="13"/>
                <c:pt idx="0">
                  <c:v>1.6988449999999999</c:v>
                </c:pt>
                <c:pt idx="1">
                  <c:v>1.698089</c:v>
                </c:pt>
                <c:pt idx="2">
                  <c:v>0.29999900000000002</c:v>
                </c:pt>
                <c:pt idx="3">
                  <c:v>0.299983</c:v>
                </c:pt>
                <c:pt idx="4">
                  <c:v>0.29994300000000002</c:v>
                </c:pt>
                <c:pt idx="5">
                  <c:v>0.29987799999999998</c:v>
                </c:pt>
                <c:pt idx="6">
                  <c:v>0.29978900000000003</c:v>
                </c:pt>
                <c:pt idx="7">
                  <c:v>0.299676</c:v>
                </c:pt>
                <c:pt idx="8">
                  <c:v>1.5999989999999999</c:v>
                </c:pt>
                <c:pt idx="9">
                  <c:v>1.5999239999999999</c:v>
                </c:pt>
                <c:pt idx="10">
                  <c:v>1.5997170000000001</c:v>
                </c:pt>
                <c:pt idx="11">
                  <c:v>1.5993790000000001</c:v>
                </c:pt>
                <c:pt idx="12">
                  <c:v>1.598908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'2017-1 Paul da Praia da Vitória'!$B$135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'2017-1 Paul da Praia da Vitória'!$C$125:$O$125</c:f>
              <c:numCache>
                <c:formatCode>h:mm</c:formatCode>
                <c:ptCount val="13"/>
                <c:pt idx="0">
                  <c:v>0.31597222222222221</c:v>
                </c:pt>
                <c:pt idx="1">
                  <c:v>0.3576388888888889</c:v>
                </c:pt>
                <c:pt idx="2">
                  <c:v>0.39930555555555558</c:v>
                </c:pt>
                <c:pt idx="3">
                  <c:v>0.44097222222222227</c:v>
                </c:pt>
                <c:pt idx="4">
                  <c:v>0.4826388888888889</c:v>
                </c:pt>
                <c:pt idx="5">
                  <c:v>0.52430555555555558</c:v>
                </c:pt>
                <c:pt idx="6">
                  <c:v>0.56597222222222221</c:v>
                </c:pt>
                <c:pt idx="7">
                  <c:v>0.60763888888888895</c:v>
                </c:pt>
                <c:pt idx="8">
                  <c:v>0.64930555555555558</c:v>
                </c:pt>
                <c:pt idx="9">
                  <c:v>0.69097222222222221</c:v>
                </c:pt>
                <c:pt idx="10">
                  <c:v>0.73263888888888884</c:v>
                </c:pt>
                <c:pt idx="11">
                  <c:v>0.77430555555555547</c:v>
                </c:pt>
                <c:pt idx="12">
                  <c:v>0.81597222222222221</c:v>
                </c:pt>
              </c:numCache>
            </c:numRef>
          </c:cat>
          <c:val>
            <c:numRef>
              <c:f>'2017-1 Paul da Praia da Vitória'!$C$135:$O$135</c:f>
              <c:numCache>
                <c:formatCode>General</c:formatCode>
                <c:ptCount val="13"/>
                <c:pt idx="0">
                  <c:v>16</c:v>
                </c:pt>
                <c:pt idx="1">
                  <c:v>16.100000000000001</c:v>
                </c:pt>
                <c:pt idx="2">
                  <c:v>16.3</c:v>
                </c:pt>
                <c:pt idx="3">
                  <c:v>17.100000000000001</c:v>
                </c:pt>
                <c:pt idx="4">
                  <c:v>17.100000000000001</c:v>
                </c:pt>
                <c:pt idx="5">
                  <c:v>17.8</c:v>
                </c:pt>
                <c:pt idx="6">
                  <c:v>17.899999999999999</c:v>
                </c:pt>
                <c:pt idx="7">
                  <c:v>17.899999999999999</c:v>
                </c:pt>
                <c:pt idx="8">
                  <c:v>18.8</c:v>
                </c:pt>
                <c:pt idx="9">
                  <c:v>18.8</c:v>
                </c:pt>
                <c:pt idx="10">
                  <c:v>18.3</c:v>
                </c:pt>
                <c:pt idx="11">
                  <c:v>17.3</c:v>
                </c:pt>
                <c:pt idx="12">
                  <c:v>16.3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110080"/>
        <c:axId val="394111616"/>
      </c:lineChart>
      <c:catAx>
        <c:axId val="39411008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94111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4111616"/>
        <c:scaling>
          <c:orientation val="minMax"/>
          <c:max val="5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9411008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3884514429"/>
          <c:y val="0.39147448032410587"/>
          <c:w val="0.9925785761154855"/>
          <c:h val="0.5186446816099207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orientation="portrait"/>
  </c:printSettings>
</c:chartSpace>
</file>

<file path=xl/charts/chart1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Salinidade (ppm)</a:t>
            </a:r>
          </a:p>
        </c:rich>
      </c:tx>
      <c:layout>
        <c:manualLayout>
          <c:xMode val="edge"/>
          <c:yMode val="edge"/>
          <c:x val="0.37343962237278477"/>
          <c:y val="2.71316085489313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'2017-1 Paul da Praia da Vitória'!$B$99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'2017-1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da Praia da Vitória'!$C$99:$O$99</c:f>
              <c:numCache>
                <c:formatCode>General</c:formatCode>
                <c:ptCount val="13"/>
                <c:pt idx="0">
                  <c:v>25.4</c:v>
                </c:pt>
                <c:pt idx="1">
                  <c:v>25.4</c:v>
                </c:pt>
                <c:pt idx="2">
                  <c:v>25.5</c:v>
                </c:pt>
                <c:pt idx="3">
                  <c:v>25.4</c:v>
                </c:pt>
                <c:pt idx="4">
                  <c:v>25.5</c:v>
                </c:pt>
                <c:pt idx="5">
                  <c:v>25.5</c:v>
                </c:pt>
                <c:pt idx="6">
                  <c:v>25.6</c:v>
                </c:pt>
                <c:pt idx="7">
                  <c:v>25.6</c:v>
                </c:pt>
                <c:pt idx="8">
                  <c:v>24.6</c:v>
                </c:pt>
                <c:pt idx="9">
                  <c:v>25.4</c:v>
                </c:pt>
                <c:pt idx="10">
                  <c:v>25.5</c:v>
                </c:pt>
                <c:pt idx="11">
                  <c:v>25.5</c:v>
                </c:pt>
                <c:pt idx="12">
                  <c:v>25.6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4331264"/>
        <c:axId val="394332800"/>
      </c:barChart>
      <c:lineChart>
        <c:grouping val="standard"/>
        <c:varyColors val="0"/>
        <c:ser>
          <c:idx val="2"/>
          <c:order val="1"/>
          <c:tx>
            <c:strRef>
              <c:f>'2017-1 Paul da Praia da Vitória'!$B$84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'2017-1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'2017-1 Paul da Praia da Vitória'!$C$84:$O$84</c:f>
              <c:numCache>
                <c:formatCode>General</c:formatCode>
                <c:ptCount val="13"/>
                <c:pt idx="0">
                  <c:v>1.6987989999999999</c:v>
                </c:pt>
                <c:pt idx="1">
                  <c:v>1.6981599999999999</c:v>
                </c:pt>
                <c:pt idx="2">
                  <c:v>0.29999900000000002</c:v>
                </c:pt>
                <c:pt idx="3">
                  <c:v>0.29998599999999997</c:v>
                </c:pt>
                <c:pt idx="4">
                  <c:v>0.29994799999999999</c:v>
                </c:pt>
                <c:pt idx="5">
                  <c:v>0.29988599999999999</c:v>
                </c:pt>
                <c:pt idx="6">
                  <c:v>0.29979899999999998</c:v>
                </c:pt>
                <c:pt idx="7">
                  <c:v>0.29968800000000001</c:v>
                </c:pt>
                <c:pt idx="8">
                  <c:v>0.29955300000000001</c:v>
                </c:pt>
                <c:pt idx="9">
                  <c:v>1.5999779999999999</c:v>
                </c:pt>
                <c:pt idx="10">
                  <c:v>1.599837</c:v>
                </c:pt>
                <c:pt idx="11">
                  <c:v>1.599564</c:v>
                </c:pt>
                <c:pt idx="12">
                  <c:v>1.5991599999999999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'2017-1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'2017-1 Paul da Praia da Vitória'!$C$100:$O$100</c:f>
              <c:numCache>
                <c:formatCode>General</c:formatCode>
                <c:ptCount val="13"/>
                <c:pt idx="0">
                  <c:v>16.2</c:v>
                </c:pt>
                <c:pt idx="1">
                  <c:v>16.2</c:v>
                </c:pt>
                <c:pt idx="2">
                  <c:v>16.100000000000001</c:v>
                </c:pt>
                <c:pt idx="3">
                  <c:v>16.5</c:v>
                </c:pt>
                <c:pt idx="4">
                  <c:v>16.399999999999999</c:v>
                </c:pt>
                <c:pt idx="5">
                  <c:v>17.399999999999999</c:v>
                </c:pt>
                <c:pt idx="6">
                  <c:v>17.8</c:v>
                </c:pt>
                <c:pt idx="7">
                  <c:v>17.899999999999999</c:v>
                </c:pt>
                <c:pt idx="8">
                  <c:v>17.8</c:v>
                </c:pt>
                <c:pt idx="9">
                  <c:v>18.3</c:v>
                </c:pt>
                <c:pt idx="10">
                  <c:v>17.8</c:v>
                </c:pt>
                <c:pt idx="11">
                  <c:v>17.2</c:v>
                </c:pt>
                <c:pt idx="12">
                  <c:v>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331264"/>
        <c:axId val="394332800"/>
      </c:lineChart>
      <c:catAx>
        <c:axId val="39433126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94332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4332800"/>
        <c:scaling>
          <c:orientation val="minMax"/>
          <c:max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9433126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413884311"/>
          <c:y val="0.39147448032410587"/>
          <c:w val="0.99257864859915768"/>
          <c:h val="0.5175029950524476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1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TDS</a:t>
            </a:r>
          </a:p>
        </c:rich>
      </c:tx>
      <c:layout>
        <c:manualLayout>
          <c:xMode val="edge"/>
          <c:yMode val="edge"/>
          <c:x val="0.43373062062894313"/>
          <c:y val="2.71318671372974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'2017-1 Paul da Praia da Vitória'!$B$97</c:f>
              <c:strCache>
                <c:ptCount val="1"/>
                <c:pt idx="0">
                  <c:v>TDS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'2017-1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da Praia da Vitória'!$C$97:$O$97</c:f>
              <c:numCache>
                <c:formatCode>General</c:formatCode>
                <c:ptCount val="13"/>
                <c:pt idx="0">
                  <c:v>40.299999999999997</c:v>
                </c:pt>
                <c:pt idx="1">
                  <c:v>40.299999999999997</c:v>
                </c:pt>
                <c:pt idx="2">
                  <c:v>40.299999999999997</c:v>
                </c:pt>
                <c:pt idx="3">
                  <c:v>40.200000000000003</c:v>
                </c:pt>
                <c:pt idx="4">
                  <c:v>40.299999999999997</c:v>
                </c:pt>
                <c:pt idx="5">
                  <c:v>40.299999999999997</c:v>
                </c:pt>
                <c:pt idx="6">
                  <c:v>40.5</c:v>
                </c:pt>
                <c:pt idx="7">
                  <c:v>40.5</c:v>
                </c:pt>
                <c:pt idx="8">
                  <c:v>38.799999999999997</c:v>
                </c:pt>
                <c:pt idx="9">
                  <c:v>40.200000000000003</c:v>
                </c:pt>
                <c:pt idx="10">
                  <c:v>40.299999999999997</c:v>
                </c:pt>
                <c:pt idx="11">
                  <c:v>40.4</c:v>
                </c:pt>
                <c:pt idx="12">
                  <c:v>40.700000000000003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4394240"/>
        <c:axId val="394400128"/>
      </c:barChart>
      <c:lineChart>
        <c:grouping val="standard"/>
        <c:varyColors val="0"/>
        <c:ser>
          <c:idx val="2"/>
          <c:order val="1"/>
          <c:tx>
            <c:strRef>
              <c:f>'2017-1 Paul da Praia da Vitória'!$B$84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'2017-1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'2017-1 Paul da Praia da Vitória'!$C$84:$O$84</c:f>
              <c:numCache>
                <c:formatCode>General</c:formatCode>
                <c:ptCount val="13"/>
                <c:pt idx="0">
                  <c:v>1.6987989999999999</c:v>
                </c:pt>
                <c:pt idx="1">
                  <c:v>1.6981599999999999</c:v>
                </c:pt>
                <c:pt idx="2">
                  <c:v>0.29999900000000002</c:v>
                </c:pt>
                <c:pt idx="3">
                  <c:v>0.29998599999999997</c:v>
                </c:pt>
                <c:pt idx="4">
                  <c:v>0.29994799999999999</c:v>
                </c:pt>
                <c:pt idx="5">
                  <c:v>0.29988599999999999</c:v>
                </c:pt>
                <c:pt idx="6">
                  <c:v>0.29979899999999998</c:v>
                </c:pt>
                <c:pt idx="7">
                  <c:v>0.29968800000000001</c:v>
                </c:pt>
                <c:pt idx="8">
                  <c:v>0.29955300000000001</c:v>
                </c:pt>
                <c:pt idx="9">
                  <c:v>1.5999779999999999</c:v>
                </c:pt>
                <c:pt idx="10">
                  <c:v>1.599837</c:v>
                </c:pt>
                <c:pt idx="11">
                  <c:v>1.599564</c:v>
                </c:pt>
                <c:pt idx="12">
                  <c:v>1.5991599999999999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'2017-1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'2017-1 Paul da Praia da Vitória'!$C$98:$O$98</c:f>
              <c:numCache>
                <c:formatCode>General</c:formatCode>
                <c:ptCount val="13"/>
                <c:pt idx="0">
                  <c:v>16.2</c:v>
                </c:pt>
                <c:pt idx="1">
                  <c:v>16.2</c:v>
                </c:pt>
                <c:pt idx="2">
                  <c:v>16.2</c:v>
                </c:pt>
                <c:pt idx="3">
                  <c:v>16.600000000000001</c:v>
                </c:pt>
                <c:pt idx="4">
                  <c:v>16.600000000000001</c:v>
                </c:pt>
                <c:pt idx="5">
                  <c:v>17.5</c:v>
                </c:pt>
                <c:pt idx="6">
                  <c:v>17.7</c:v>
                </c:pt>
                <c:pt idx="7">
                  <c:v>17.899999999999999</c:v>
                </c:pt>
                <c:pt idx="8">
                  <c:v>17.8</c:v>
                </c:pt>
                <c:pt idx="9">
                  <c:v>18.3</c:v>
                </c:pt>
                <c:pt idx="10">
                  <c:v>17.8</c:v>
                </c:pt>
                <c:pt idx="11">
                  <c:v>17.2</c:v>
                </c:pt>
                <c:pt idx="12">
                  <c:v>16.899999999999999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394240"/>
        <c:axId val="394400128"/>
      </c:lineChart>
      <c:catAx>
        <c:axId val="39439424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94400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4400128"/>
        <c:scaling>
          <c:orientation val="minMax"/>
          <c:max val="5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9439424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7348755312"/>
          <c:y val="0.39147470359308539"/>
          <c:w val="0.99257869940170518"/>
          <c:h val="0.5175034844782333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1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Oxigénio (mg/l)</a:t>
            </a:r>
          </a:p>
        </c:rich>
      </c:tx>
      <c:layout>
        <c:manualLayout>
          <c:xMode val="edge"/>
          <c:yMode val="edge"/>
          <c:x val="0.36068631513940014"/>
          <c:y val="2.71316630875686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'2017-1 Paul da Praia da Vitória'!$B$141</c:f>
              <c:strCache>
                <c:ptCount val="1"/>
                <c:pt idx="0">
                  <c:v>Oxigénio (mg/l)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'2017-1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'2017-1 Paul da Praia da Vitória'!$C$141:$O$141</c:f>
              <c:numCache>
                <c:formatCode>General</c:formatCode>
                <c:ptCount val="13"/>
                <c:pt idx="0">
                  <c:v>9.98</c:v>
                </c:pt>
                <c:pt idx="1">
                  <c:v>10.1</c:v>
                </c:pt>
                <c:pt idx="2">
                  <c:v>10.23</c:v>
                </c:pt>
                <c:pt idx="3">
                  <c:v>9.6999999999999993</c:v>
                </c:pt>
                <c:pt idx="4">
                  <c:v>9.7100000000000009</c:v>
                </c:pt>
                <c:pt idx="5">
                  <c:v>11.11</c:v>
                </c:pt>
                <c:pt idx="6">
                  <c:v>12.73</c:v>
                </c:pt>
                <c:pt idx="7">
                  <c:v>12.1</c:v>
                </c:pt>
                <c:pt idx="8">
                  <c:v>16.2</c:v>
                </c:pt>
                <c:pt idx="9">
                  <c:v>14.47</c:v>
                </c:pt>
                <c:pt idx="10">
                  <c:v>16.5</c:v>
                </c:pt>
                <c:pt idx="11">
                  <c:v>13.67</c:v>
                </c:pt>
                <c:pt idx="12">
                  <c:v>13.39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3894912"/>
        <c:axId val="393921280"/>
      </c:barChart>
      <c:lineChart>
        <c:grouping val="standard"/>
        <c:varyColors val="0"/>
        <c:ser>
          <c:idx val="2"/>
          <c:order val="1"/>
          <c:tx>
            <c:strRef>
              <c:f>'2017-1 Paul da Praia da Vitória'!$B$123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'2017-1 Paul da Praia da Vitória'!$C$125:$O$125</c:f>
              <c:numCache>
                <c:formatCode>h:mm</c:formatCode>
                <c:ptCount val="13"/>
                <c:pt idx="0">
                  <c:v>0.31597222222222221</c:v>
                </c:pt>
                <c:pt idx="1">
                  <c:v>0.3576388888888889</c:v>
                </c:pt>
                <c:pt idx="2">
                  <c:v>0.39930555555555558</c:v>
                </c:pt>
                <c:pt idx="3">
                  <c:v>0.44097222222222227</c:v>
                </c:pt>
                <c:pt idx="4">
                  <c:v>0.4826388888888889</c:v>
                </c:pt>
                <c:pt idx="5">
                  <c:v>0.52430555555555558</c:v>
                </c:pt>
                <c:pt idx="6">
                  <c:v>0.56597222222222221</c:v>
                </c:pt>
                <c:pt idx="7">
                  <c:v>0.60763888888888895</c:v>
                </c:pt>
                <c:pt idx="8">
                  <c:v>0.64930555555555558</c:v>
                </c:pt>
                <c:pt idx="9">
                  <c:v>0.69097222222222221</c:v>
                </c:pt>
                <c:pt idx="10">
                  <c:v>0.73263888888888884</c:v>
                </c:pt>
                <c:pt idx="11">
                  <c:v>0.77430555555555547</c:v>
                </c:pt>
                <c:pt idx="12">
                  <c:v>0.81597222222222221</c:v>
                </c:pt>
              </c:numCache>
            </c:numRef>
          </c:cat>
          <c:val>
            <c:numRef>
              <c:f>'2017-1 Paul da Praia da Vitória'!$C$123:$O$123</c:f>
              <c:numCache>
                <c:formatCode>General</c:formatCode>
                <c:ptCount val="13"/>
                <c:pt idx="0">
                  <c:v>1.6988449999999999</c:v>
                </c:pt>
                <c:pt idx="1">
                  <c:v>1.698089</c:v>
                </c:pt>
                <c:pt idx="2">
                  <c:v>0.29999900000000002</c:v>
                </c:pt>
                <c:pt idx="3">
                  <c:v>0.299983</c:v>
                </c:pt>
                <c:pt idx="4">
                  <c:v>0.29994300000000002</c:v>
                </c:pt>
                <c:pt idx="5">
                  <c:v>0.29987799999999998</c:v>
                </c:pt>
                <c:pt idx="6">
                  <c:v>0.29978900000000003</c:v>
                </c:pt>
                <c:pt idx="7">
                  <c:v>0.299676</c:v>
                </c:pt>
                <c:pt idx="8">
                  <c:v>1.5999989999999999</c:v>
                </c:pt>
                <c:pt idx="9">
                  <c:v>1.5999239999999999</c:v>
                </c:pt>
                <c:pt idx="10">
                  <c:v>1.5997170000000001</c:v>
                </c:pt>
                <c:pt idx="11">
                  <c:v>1.5993790000000001</c:v>
                </c:pt>
                <c:pt idx="12">
                  <c:v>1.598908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'2017-1 Paul da Praia da Vitória'!$B$142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'2017-1 Paul da Praia da Vitória'!$C$125:$O$125</c:f>
              <c:numCache>
                <c:formatCode>h:mm</c:formatCode>
                <c:ptCount val="13"/>
                <c:pt idx="0">
                  <c:v>0.31597222222222221</c:v>
                </c:pt>
                <c:pt idx="1">
                  <c:v>0.3576388888888889</c:v>
                </c:pt>
                <c:pt idx="2">
                  <c:v>0.39930555555555558</c:v>
                </c:pt>
                <c:pt idx="3">
                  <c:v>0.44097222222222227</c:v>
                </c:pt>
                <c:pt idx="4">
                  <c:v>0.4826388888888889</c:v>
                </c:pt>
                <c:pt idx="5">
                  <c:v>0.52430555555555558</c:v>
                </c:pt>
                <c:pt idx="6">
                  <c:v>0.56597222222222221</c:v>
                </c:pt>
                <c:pt idx="7">
                  <c:v>0.60763888888888895</c:v>
                </c:pt>
                <c:pt idx="8">
                  <c:v>0.64930555555555558</c:v>
                </c:pt>
                <c:pt idx="9">
                  <c:v>0.69097222222222221</c:v>
                </c:pt>
                <c:pt idx="10">
                  <c:v>0.73263888888888884</c:v>
                </c:pt>
                <c:pt idx="11">
                  <c:v>0.77430555555555547</c:v>
                </c:pt>
                <c:pt idx="12">
                  <c:v>0.81597222222222221</c:v>
                </c:pt>
              </c:numCache>
            </c:numRef>
          </c:cat>
          <c:val>
            <c:numRef>
              <c:f>'2017-1 Paul da Praia da Vitória'!$C$142:$O$142</c:f>
              <c:numCache>
                <c:formatCode>General</c:formatCode>
                <c:ptCount val="13"/>
                <c:pt idx="0">
                  <c:v>15.2</c:v>
                </c:pt>
                <c:pt idx="1">
                  <c:v>16</c:v>
                </c:pt>
                <c:pt idx="2">
                  <c:v>16.2</c:v>
                </c:pt>
                <c:pt idx="3">
                  <c:v>16.899999999999999</c:v>
                </c:pt>
                <c:pt idx="4">
                  <c:v>16.899999999999999</c:v>
                </c:pt>
                <c:pt idx="5">
                  <c:v>17.8</c:v>
                </c:pt>
                <c:pt idx="6">
                  <c:v>17.8</c:v>
                </c:pt>
                <c:pt idx="7">
                  <c:v>18</c:v>
                </c:pt>
                <c:pt idx="8">
                  <c:v>18.899999999999999</c:v>
                </c:pt>
                <c:pt idx="9">
                  <c:v>18.7</c:v>
                </c:pt>
                <c:pt idx="10">
                  <c:v>18.2</c:v>
                </c:pt>
                <c:pt idx="11">
                  <c:v>17.2</c:v>
                </c:pt>
                <c:pt idx="12">
                  <c:v>16.3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3894912"/>
        <c:axId val="393921280"/>
      </c:lineChart>
      <c:catAx>
        <c:axId val="39389491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939212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3921280"/>
        <c:scaling>
          <c:orientation val="minMax"/>
          <c:max val="2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9389491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0938868713"/>
          <c:y val="0.39147468384633738"/>
          <c:w val="0.99257859795389358"/>
          <c:h val="0.5186447148651872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orientation="portrait"/>
  </c:printSettings>
</c:chartSpace>
</file>

<file path=xl/charts/chart1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Salinidade (ppm)</a:t>
            </a:r>
          </a:p>
        </c:rich>
      </c:tx>
      <c:layout>
        <c:manualLayout>
          <c:xMode val="edge"/>
          <c:yMode val="edge"/>
          <c:x val="0.37343961235614775"/>
          <c:y val="2.7131880254098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'2017-1 Paul do Belo Jardim'!$B$20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'2017-1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do Belo Jardim'!$C$20:$O$20</c:f>
              <c:numCache>
                <c:formatCode>General</c:formatCode>
                <c:ptCount val="13"/>
                <c:pt idx="0">
                  <c:v>2.4</c:v>
                </c:pt>
                <c:pt idx="1">
                  <c:v>2.4</c:v>
                </c:pt>
                <c:pt idx="2">
                  <c:v>2.4</c:v>
                </c:pt>
                <c:pt idx="3">
                  <c:v>2.4</c:v>
                </c:pt>
                <c:pt idx="4">
                  <c:v>2.4</c:v>
                </c:pt>
                <c:pt idx="5">
                  <c:v>2.4</c:v>
                </c:pt>
                <c:pt idx="6">
                  <c:v>2.4</c:v>
                </c:pt>
                <c:pt idx="7">
                  <c:v>2.4</c:v>
                </c:pt>
                <c:pt idx="8">
                  <c:v>2.4</c:v>
                </c:pt>
                <c:pt idx="9">
                  <c:v>2.4</c:v>
                </c:pt>
                <c:pt idx="10">
                  <c:v>1.9</c:v>
                </c:pt>
                <c:pt idx="11">
                  <c:v>2.2999999999999998</c:v>
                </c:pt>
                <c:pt idx="12">
                  <c:v>2.2999999999999998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5060864"/>
        <c:axId val="345062400"/>
      </c:barChart>
      <c:lineChart>
        <c:grouping val="standard"/>
        <c:varyColors val="0"/>
        <c:ser>
          <c:idx val="2"/>
          <c:order val="1"/>
          <c:tx>
            <c:strRef>
              <c:f>'2017-1 Paul do Belo Jardim'!$B$5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'2017-1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do Belo Jardim'!$C$5:$O$5</c:f>
              <c:numCache>
                <c:formatCode>0.000000</c:formatCode>
                <c:ptCount val="13"/>
                <c:pt idx="0">
                  <c:v>1.6993339999999999</c:v>
                </c:pt>
                <c:pt idx="1">
                  <c:v>1.698842</c:v>
                </c:pt>
                <c:pt idx="2">
                  <c:v>1.698215</c:v>
                </c:pt>
                <c:pt idx="3">
                  <c:v>1.6974530000000001</c:v>
                </c:pt>
                <c:pt idx="4">
                  <c:v>0.39999400000000002</c:v>
                </c:pt>
                <c:pt idx="5">
                  <c:v>0.39995900000000001</c:v>
                </c:pt>
                <c:pt idx="6">
                  <c:v>0.39989200000000003</c:v>
                </c:pt>
                <c:pt idx="7">
                  <c:v>0.39979199999999998</c:v>
                </c:pt>
                <c:pt idx="8">
                  <c:v>0.39966000000000002</c:v>
                </c:pt>
                <c:pt idx="9">
                  <c:v>0.39949499999999999</c:v>
                </c:pt>
                <c:pt idx="10">
                  <c:v>1.5999840000000001</c:v>
                </c:pt>
                <c:pt idx="11">
                  <c:v>1.5998540000000001</c:v>
                </c:pt>
                <c:pt idx="12">
                  <c:v>1.599594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'2017-1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do Belo Jardim'!$C$21:$O$21</c:f>
              <c:numCache>
                <c:formatCode>General</c:formatCode>
                <c:ptCount val="13"/>
                <c:pt idx="0">
                  <c:v>15.5</c:v>
                </c:pt>
                <c:pt idx="1">
                  <c:v>15.4</c:v>
                </c:pt>
                <c:pt idx="2">
                  <c:v>15.3</c:v>
                </c:pt>
                <c:pt idx="3">
                  <c:v>15.6</c:v>
                </c:pt>
                <c:pt idx="4">
                  <c:v>15.6</c:v>
                </c:pt>
                <c:pt idx="5">
                  <c:v>15.8</c:v>
                </c:pt>
                <c:pt idx="6">
                  <c:v>16</c:v>
                </c:pt>
                <c:pt idx="7">
                  <c:v>16</c:v>
                </c:pt>
                <c:pt idx="8">
                  <c:v>16.100000000000001</c:v>
                </c:pt>
                <c:pt idx="9">
                  <c:v>16.100000000000001</c:v>
                </c:pt>
                <c:pt idx="10">
                  <c:v>15.7</c:v>
                </c:pt>
                <c:pt idx="11">
                  <c:v>15.5</c:v>
                </c:pt>
                <c:pt idx="12">
                  <c:v>15.2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5060864"/>
        <c:axId val="345062400"/>
      </c:lineChart>
      <c:catAx>
        <c:axId val="34506086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45062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5062400"/>
        <c:scaling>
          <c:orientation val="minMax"/>
          <c:max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4506086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40541086218"/>
          <c:y val="0.39147476130701053"/>
          <c:w val="0.99257888148596818"/>
          <c:h val="0.5175031381946821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TDS</a:t>
            </a:r>
          </a:p>
        </c:rich>
      </c:tx>
      <c:layout>
        <c:manualLayout>
          <c:xMode val="edge"/>
          <c:yMode val="edge"/>
          <c:x val="0.43572972359936485"/>
          <c:y val="2.41435077968195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'2017-1 Paul do Belo Jardim'!$B$18</c:f>
              <c:strCache>
                <c:ptCount val="1"/>
                <c:pt idx="0">
                  <c:v>TDS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rgbClr val="008080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'2017-1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do Belo Jardim'!$C$18:$O$18</c:f>
              <c:numCache>
                <c:formatCode>General</c:formatCode>
                <c:ptCount val="13"/>
                <c:pt idx="0">
                  <c:v>9.59</c:v>
                </c:pt>
                <c:pt idx="1">
                  <c:v>9.58</c:v>
                </c:pt>
                <c:pt idx="2">
                  <c:v>4.58</c:v>
                </c:pt>
                <c:pt idx="3">
                  <c:v>4.57</c:v>
                </c:pt>
                <c:pt idx="4">
                  <c:v>4.57</c:v>
                </c:pt>
                <c:pt idx="5">
                  <c:v>4.57</c:v>
                </c:pt>
                <c:pt idx="6">
                  <c:v>4.57</c:v>
                </c:pt>
                <c:pt idx="7">
                  <c:v>4.3899999999999997</c:v>
                </c:pt>
                <c:pt idx="8">
                  <c:v>4.4800000000000004</c:v>
                </c:pt>
                <c:pt idx="9">
                  <c:v>4.58</c:v>
                </c:pt>
                <c:pt idx="10">
                  <c:v>4.3600000000000003</c:v>
                </c:pt>
                <c:pt idx="11">
                  <c:v>4.3499999999999996</c:v>
                </c:pt>
                <c:pt idx="12">
                  <c:v>4.33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6512768"/>
        <c:axId val="346850816"/>
      </c:barChart>
      <c:lineChart>
        <c:grouping val="standard"/>
        <c:varyColors val="0"/>
        <c:ser>
          <c:idx val="2"/>
          <c:order val="0"/>
          <c:tx>
            <c:strRef>
              <c:f>'2017-1 Paul do Belo Jardim'!$B$5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'2017-1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do Belo Jardim'!$C$5:$O$5</c:f>
              <c:numCache>
                <c:formatCode>0.000000</c:formatCode>
                <c:ptCount val="13"/>
                <c:pt idx="0">
                  <c:v>1.6993339999999999</c:v>
                </c:pt>
                <c:pt idx="1">
                  <c:v>1.698842</c:v>
                </c:pt>
                <c:pt idx="2">
                  <c:v>1.698215</c:v>
                </c:pt>
                <c:pt idx="3">
                  <c:v>1.6974530000000001</c:v>
                </c:pt>
                <c:pt idx="4">
                  <c:v>0.39999400000000002</c:v>
                </c:pt>
                <c:pt idx="5">
                  <c:v>0.39995900000000001</c:v>
                </c:pt>
                <c:pt idx="6">
                  <c:v>0.39989200000000003</c:v>
                </c:pt>
                <c:pt idx="7">
                  <c:v>0.39979199999999998</c:v>
                </c:pt>
                <c:pt idx="8">
                  <c:v>0.39966000000000002</c:v>
                </c:pt>
                <c:pt idx="9">
                  <c:v>0.39949499999999999</c:v>
                </c:pt>
                <c:pt idx="10">
                  <c:v>1.5999840000000001</c:v>
                </c:pt>
                <c:pt idx="11">
                  <c:v>1.5998540000000001</c:v>
                </c:pt>
                <c:pt idx="12">
                  <c:v>1.599594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'2017-1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do Belo Jardim'!$C$19:$O$19</c:f>
              <c:numCache>
                <c:formatCode>General</c:formatCode>
                <c:ptCount val="13"/>
                <c:pt idx="0">
                  <c:v>15.5</c:v>
                </c:pt>
                <c:pt idx="1">
                  <c:v>15.4</c:v>
                </c:pt>
                <c:pt idx="2">
                  <c:v>15.3</c:v>
                </c:pt>
                <c:pt idx="3">
                  <c:v>15.6</c:v>
                </c:pt>
                <c:pt idx="4">
                  <c:v>15.6</c:v>
                </c:pt>
                <c:pt idx="5">
                  <c:v>15.8</c:v>
                </c:pt>
                <c:pt idx="6">
                  <c:v>16</c:v>
                </c:pt>
                <c:pt idx="7">
                  <c:v>16</c:v>
                </c:pt>
                <c:pt idx="8">
                  <c:v>16.100000000000001</c:v>
                </c:pt>
                <c:pt idx="9">
                  <c:v>16.2</c:v>
                </c:pt>
                <c:pt idx="10">
                  <c:v>15.6</c:v>
                </c:pt>
                <c:pt idx="11">
                  <c:v>15.5</c:v>
                </c:pt>
                <c:pt idx="12">
                  <c:v>15.2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6512768"/>
        <c:axId val="346850816"/>
      </c:lineChart>
      <c:catAx>
        <c:axId val="34651276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46850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68508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4651276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30770227795"/>
          <c:y val="0.39147444804693526"/>
          <c:w val="0.99257865914908783"/>
          <c:h val="0.5175034738304770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</a:t>
            </a:r>
          </a:p>
        </c:rich>
      </c:tx>
      <c:layout>
        <c:manualLayout>
          <c:xMode val="edge"/>
          <c:yMode val="edge"/>
          <c:x val="0.32119626351053943"/>
          <c:y val="2.71314560256239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'2017-1 Paul do Belo Jardim'!$B$16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'2017-1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do Belo Jardim'!$C$16:$O$16</c:f>
              <c:numCache>
                <c:formatCode>General</c:formatCode>
                <c:ptCount val="13"/>
                <c:pt idx="0">
                  <c:v>4.5999999999999996</c:v>
                </c:pt>
                <c:pt idx="1">
                  <c:v>4.58</c:v>
                </c:pt>
                <c:pt idx="2">
                  <c:v>4.58</c:v>
                </c:pt>
                <c:pt idx="3">
                  <c:v>4.57</c:v>
                </c:pt>
                <c:pt idx="4">
                  <c:v>4.58</c:v>
                </c:pt>
                <c:pt idx="5">
                  <c:v>4.57</c:v>
                </c:pt>
                <c:pt idx="6">
                  <c:v>4.58</c:v>
                </c:pt>
                <c:pt idx="7">
                  <c:v>4.5599999999999996</c:v>
                </c:pt>
                <c:pt idx="8">
                  <c:v>4.5</c:v>
                </c:pt>
                <c:pt idx="9">
                  <c:v>4.58</c:v>
                </c:pt>
                <c:pt idx="10">
                  <c:v>3.56</c:v>
                </c:pt>
                <c:pt idx="11">
                  <c:v>4.57</c:v>
                </c:pt>
                <c:pt idx="12">
                  <c:v>4.42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1912960"/>
        <c:axId val="381936000"/>
      </c:barChart>
      <c:lineChart>
        <c:grouping val="standard"/>
        <c:varyColors val="0"/>
        <c:ser>
          <c:idx val="2"/>
          <c:order val="1"/>
          <c:tx>
            <c:strRef>
              <c:f>'2017-1 Paul do Belo Jardim'!$B$5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'2017-1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do Belo Jardim'!$C$5:$O$5</c:f>
              <c:numCache>
                <c:formatCode>0.000000</c:formatCode>
                <c:ptCount val="13"/>
                <c:pt idx="0">
                  <c:v>1.6993339999999999</c:v>
                </c:pt>
                <c:pt idx="1">
                  <c:v>1.698842</c:v>
                </c:pt>
                <c:pt idx="2">
                  <c:v>1.698215</c:v>
                </c:pt>
                <c:pt idx="3">
                  <c:v>1.6974530000000001</c:v>
                </c:pt>
                <c:pt idx="4">
                  <c:v>0.39999400000000002</c:v>
                </c:pt>
                <c:pt idx="5">
                  <c:v>0.39995900000000001</c:v>
                </c:pt>
                <c:pt idx="6">
                  <c:v>0.39989200000000003</c:v>
                </c:pt>
                <c:pt idx="7">
                  <c:v>0.39979199999999998</c:v>
                </c:pt>
                <c:pt idx="8">
                  <c:v>0.39966000000000002</c:v>
                </c:pt>
                <c:pt idx="9">
                  <c:v>0.39949499999999999</c:v>
                </c:pt>
                <c:pt idx="10">
                  <c:v>1.5999840000000001</c:v>
                </c:pt>
                <c:pt idx="11">
                  <c:v>1.5998540000000001</c:v>
                </c:pt>
                <c:pt idx="12">
                  <c:v>1.599594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'2017-1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do Belo Jardim'!$C$17:$O$17</c:f>
              <c:numCache>
                <c:formatCode>General</c:formatCode>
                <c:ptCount val="13"/>
                <c:pt idx="0">
                  <c:v>15.5</c:v>
                </c:pt>
                <c:pt idx="1">
                  <c:v>15.4</c:v>
                </c:pt>
                <c:pt idx="2">
                  <c:v>15.4</c:v>
                </c:pt>
                <c:pt idx="3">
                  <c:v>15.6</c:v>
                </c:pt>
                <c:pt idx="4">
                  <c:v>15.6</c:v>
                </c:pt>
                <c:pt idx="5">
                  <c:v>15.9</c:v>
                </c:pt>
                <c:pt idx="6">
                  <c:v>16</c:v>
                </c:pt>
                <c:pt idx="7">
                  <c:v>16</c:v>
                </c:pt>
                <c:pt idx="8">
                  <c:v>16.100000000000001</c:v>
                </c:pt>
                <c:pt idx="9">
                  <c:v>16.2</c:v>
                </c:pt>
                <c:pt idx="10">
                  <c:v>15.7</c:v>
                </c:pt>
                <c:pt idx="11">
                  <c:v>15.3</c:v>
                </c:pt>
                <c:pt idx="12">
                  <c:v>15.2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1912960"/>
        <c:axId val="381936000"/>
      </c:lineChart>
      <c:catAx>
        <c:axId val="38191296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81936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193600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8191296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7348755312"/>
          <c:y val="0.39147435384136303"/>
          <c:w val="0.99257869940170518"/>
          <c:h val="0.5186447795720450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pH</a:t>
            </a:r>
          </a:p>
        </c:rich>
      </c:tx>
      <c:layout>
        <c:manualLayout>
          <c:xMode val="edge"/>
          <c:yMode val="edge"/>
          <c:x val="0.4390978604454629"/>
          <c:y val="2.14288330237790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631578947368418E-2"/>
          <c:y val="0.20714321837196284"/>
          <c:w val="0.74285714285714288"/>
          <c:h val="0.564286698323622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'2017-1 Paul do Belo Jardim'!$B$11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'2017-1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do Belo Jardim'!$C$11:$O$11</c:f>
              <c:numCache>
                <c:formatCode>General</c:formatCode>
                <c:ptCount val="13"/>
                <c:pt idx="0">
                  <c:v>8.98</c:v>
                </c:pt>
                <c:pt idx="1">
                  <c:v>9.0299999999999994</c:v>
                </c:pt>
                <c:pt idx="2">
                  <c:v>8.8800000000000008</c:v>
                </c:pt>
                <c:pt idx="3">
                  <c:v>8.66</c:v>
                </c:pt>
                <c:pt idx="4">
                  <c:v>8.48</c:v>
                </c:pt>
                <c:pt idx="5">
                  <c:v>8.26</c:v>
                </c:pt>
                <c:pt idx="6">
                  <c:v>8.16</c:v>
                </c:pt>
                <c:pt idx="7">
                  <c:v>9.6</c:v>
                </c:pt>
                <c:pt idx="8">
                  <c:v>9.9499999999999993</c:v>
                </c:pt>
                <c:pt idx="9">
                  <c:v>7.99</c:v>
                </c:pt>
                <c:pt idx="10">
                  <c:v>7.93</c:v>
                </c:pt>
                <c:pt idx="11">
                  <c:v>7.96</c:v>
                </c:pt>
                <c:pt idx="12">
                  <c:v>7.92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4590080"/>
        <c:axId val="264591616"/>
      </c:barChart>
      <c:lineChart>
        <c:grouping val="standard"/>
        <c:varyColors val="0"/>
        <c:ser>
          <c:idx val="1"/>
          <c:order val="1"/>
          <c:tx>
            <c:strRef>
              <c:f>'2017-1 Paul do Belo Jardim'!$B$5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'2017-1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do Belo Jardim'!$C$5:$O$5</c:f>
              <c:numCache>
                <c:formatCode>0.000000</c:formatCode>
                <c:ptCount val="13"/>
                <c:pt idx="0">
                  <c:v>1.6993339999999999</c:v>
                </c:pt>
                <c:pt idx="1">
                  <c:v>1.698842</c:v>
                </c:pt>
                <c:pt idx="2">
                  <c:v>1.698215</c:v>
                </c:pt>
                <c:pt idx="3">
                  <c:v>1.6974530000000001</c:v>
                </c:pt>
                <c:pt idx="4">
                  <c:v>0.39999400000000002</c:v>
                </c:pt>
                <c:pt idx="5">
                  <c:v>0.39995900000000001</c:v>
                </c:pt>
                <c:pt idx="6">
                  <c:v>0.39989200000000003</c:v>
                </c:pt>
                <c:pt idx="7">
                  <c:v>0.39979199999999998</c:v>
                </c:pt>
                <c:pt idx="8">
                  <c:v>0.39966000000000002</c:v>
                </c:pt>
                <c:pt idx="9">
                  <c:v>0.39949499999999999</c:v>
                </c:pt>
                <c:pt idx="10">
                  <c:v>1.5999840000000001</c:v>
                </c:pt>
                <c:pt idx="11">
                  <c:v>1.5998540000000001</c:v>
                </c:pt>
                <c:pt idx="12">
                  <c:v>1.599594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'2017-1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do Belo Jardim'!$C$12:$O$12</c:f>
              <c:numCache>
                <c:formatCode>General</c:formatCode>
                <c:ptCount val="13"/>
                <c:pt idx="0">
                  <c:v>15.7</c:v>
                </c:pt>
                <c:pt idx="1">
                  <c:v>15.5</c:v>
                </c:pt>
                <c:pt idx="2">
                  <c:v>15.4</c:v>
                </c:pt>
                <c:pt idx="3">
                  <c:v>15.7</c:v>
                </c:pt>
                <c:pt idx="4">
                  <c:v>15.8</c:v>
                </c:pt>
                <c:pt idx="5">
                  <c:v>16.100000000000001</c:v>
                </c:pt>
                <c:pt idx="6">
                  <c:v>16.2</c:v>
                </c:pt>
                <c:pt idx="7">
                  <c:v>16.100000000000001</c:v>
                </c:pt>
                <c:pt idx="8">
                  <c:v>16.399999999999999</c:v>
                </c:pt>
                <c:pt idx="9">
                  <c:v>16.2</c:v>
                </c:pt>
                <c:pt idx="10">
                  <c:v>15.8</c:v>
                </c:pt>
                <c:pt idx="11">
                  <c:v>15.5</c:v>
                </c:pt>
                <c:pt idx="12">
                  <c:v>15.1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590080"/>
        <c:axId val="264591616"/>
      </c:lineChart>
      <c:catAx>
        <c:axId val="26459008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64591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4591616"/>
        <c:scaling>
          <c:orientation val="minMax"/>
          <c:max val="18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6459008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052631578947365"/>
          <c:y val="0.44642931261499286"/>
          <c:w val="0.18150605787279683"/>
          <c:h val="0.16207322921844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ORP (mV)</a:t>
            </a:r>
          </a:p>
        </c:rich>
      </c:tx>
      <c:layout>
        <c:manualLayout>
          <c:xMode val="edge"/>
          <c:yMode val="edge"/>
          <c:x val="0.38796994077140046"/>
          <c:y val="3.70371177651236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87969924812026E-2"/>
          <c:y val="0.22895698178721388"/>
          <c:w val="0.72030075187969922"/>
          <c:h val="0.683503930923594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'2017-1 Paul do Belo Jardim'!$B$13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1.5149104773787667E-16"/>
                  <c:y val="0.122154347035725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'2017-1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do Belo Jardim'!$C$13:$O$13</c:f>
              <c:numCache>
                <c:formatCode>General</c:formatCode>
                <c:ptCount val="13"/>
                <c:pt idx="0">
                  <c:v>-96.2</c:v>
                </c:pt>
                <c:pt idx="1">
                  <c:v>-98.4</c:v>
                </c:pt>
                <c:pt idx="2">
                  <c:v>-90</c:v>
                </c:pt>
                <c:pt idx="3">
                  <c:v>-77.599999999999994</c:v>
                </c:pt>
                <c:pt idx="4">
                  <c:v>-67.400000000000006</c:v>
                </c:pt>
                <c:pt idx="5">
                  <c:v>-54.7</c:v>
                </c:pt>
                <c:pt idx="6">
                  <c:v>-49</c:v>
                </c:pt>
                <c:pt idx="7">
                  <c:v>-42.3</c:v>
                </c:pt>
                <c:pt idx="8">
                  <c:v>-36.9</c:v>
                </c:pt>
                <c:pt idx="9">
                  <c:v>-39</c:v>
                </c:pt>
                <c:pt idx="10">
                  <c:v>-35.6</c:v>
                </c:pt>
                <c:pt idx="11">
                  <c:v>-37.5</c:v>
                </c:pt>
                <c:pt idx="12">
                  <c:v>-36.799999999999997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8293632"/>
        <c:axId val="268295168"/>
      </c:barChart>
      <c:lineChart>
        <c:grouping val="standard"/>
        <c:varyColors val="0"/>
        <c:ser>
          <c:idx val="0"/>
          <c:order val="0"/>
          <c:tx>
            <c:strRef>
              <c:f>'2017-1 Paul do Belo Jardim'!$B$5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'2017-1 Paul do Belo Jardim'!$C$5:$O$5</c:f>
              <c:numCache>
                <c:formatCode>0.000000</c:formatCode>
                <c:ptCount val="13"/>
                <c:pt idx="0">
                  <c:v>1.6993339999999999</c:v>
                </c:pt>
                <c:pt idx="1">
                  <c:v>1.698842</c:v>
                </c:pt>
                <c:pt idx="2">
                  <c:v>1.698215</c:v>
                </c:pt>
                <c:pt idx="3">
                  <c:v>1.6974530000000001</c:v>
                </c:pt>
                <c:pt idx="4">
                  <c:v>0.39999400000000002</c:v>
                </c:pt>
                <c:pt idx="5">
                  <c:v>0.39995900000000001</c:v>
                </c:pt>
                <c:pt idx="6">
                  <c:v>0.39989200000000003</c:v>
                </c:pt>
                <c:pt idx="7">
                  <c:v>0.39979199999999998</c:v>
                </c:pt>
                <c:pt idx="8">
                  <c:v>0.39966000000000002</c:v>
                </c:pt>
                <c:pt idx="9">
                  <c:v>0.39949499999999999</c:v>
                </c:pt>
                <c:pt idx="10">
                  <c:v>1.5999840000000001</c:v>
                </c:pt>
                <c:pt idx="11">
                  <c:v>1.5998540000000001</c:v>
                </c:pt>
                <c:pt idx="12">
                  <c:v>1.599594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'2017-1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do Belo Jardim'!$C$14:$O$14</c:f>
              <c:numCache>
                <c:formatCode>General</c:formatCode>
                <c:ptCount val="13"/>
                <c:pt idx="0">
                  <c:v>15.7</c:v>
                </c:pt>
                <c:pt idx="1">
                  <c:v>15.5</c:v>
                </c:pt>
                <c:pt idx="2">
                  <c:v>15.5</c:v>
                </c:pt>
                <c:pt idx="3">
                  <c:v>15.7</c:v>
                </c:pt>
                <c:pt idx="4">
                  <c:v>15.8</c:v>
                </c:pt>
                <c:pt idx="5">
                  <c:v>16.100000000000001</c:v>
                </c:pt>
                <c:pt idx="6">
                  <c:v>16.2</c:v>
                </c:pt>
                <c:pt idx="7">
                  <c:v>16.100000000000001</c:v>
                </c:pt>
                <c:pt idx="8">
                  <c:v>16.399999999999999</c:v>
                </c:pt>
                <c:pt idx="9">
                  <c:v>16.3</c:v>
                </c:pt>
                <c:pt idx="10">
                  <c:v>15.8</c:v>
                </c:pt>
                <c:pt idx="11">
                  <c:v>15.6</c:v>
                </c:pt>
                <c:pt idx="12">
                  <c:v>15.2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8293632"/>
        <c:axId val="268295168"/>
      </c:lineChart>
      <c:catAx>
        <c:axId val="26829363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68295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8295168"/>
        <c:scaling>
          <c:orientation val="minMax"/>
          <c:max val="30"/>
          <c:min val="-1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682936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20300592285995"/>
          <c:y val="0.50505226639057654"/>
          <c:w val="0.18059995999722434"/>
          <c:h val="0.1807525270413862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Temperatura (ºC)</a:t>
            </a:r>
          </a:p>
        </c:rich>
      </c:tx>
      <c:layout>
        <c:manualLayout>
          <c:xMode val="edge"/>
          <c:yMode val="edge"/>
          <c:x val="0.35469448584202684"/>
          <c:y val="3.69003690036900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102831594634872E-2"/>
          <c:y val="0.23985283068501839"/>
          <c:w val="0.73621460506706404"/>
          <c:h val="0.542436401703041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'2013-3 Paul Pedreira'!$B$17</c:f>
              <c:strCache>
                <c:ptCount val="1"/>
                <c:pt idx="0">
                  <c:v>Temp. (ºC)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'2013-3 Paul Pedreira'!$C$25:$O$25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0.46597222222222223</c:v>
                </c:pt>
                <c:pt idx="5">
                  <c:v>0.50694444444444442</c:v>
                </c:pt>
                <c:pt idx="6">
                  <c:v>0.5493055555555556</c:v>
                </c:pt>
                <c:pt idx="7">
                  <c:v>0.59027777777777779</c:v>
                </c:pt>
                <c:pt idx="8">
                  <c:v>0.63263888888888886</c:v>
                </c:pt>
                <c:pt idx="9">
                  <c:v>0.67361111111111116</c:v>
                </c:pt>
                <c:pt idx="10">
                  <c:v>0.71666666666666667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'2013-3 Paul Pedreira'!$C$35:$O$35</c:f>
              <c:numCache>
                <c:formatCode>General</c:formatCode>
                <c:ptCount val="13"/>
                <c:pt idx="0">
                  <c:v>19.5</c:v>
                </c:pt>
                <c:pt idx="1">
                  <c:v>19.8</c:v>
                </c:pt>
                <c:pt idx="2">
                  <c:v>20.3</c:v>
                </c:pt>
                <c:pt idx="3">
                  <c:v>20.8</c:v>
                </c:pt>
                <c:pt idx="4">
                  <c:v>22</c:v>
                </c:pt>
                <c:pt idx="5">
                  <c:v>25.3</c:v>
                </c:pt>
                <c:pt idx="6">
                  <c:v>27.2</c:v>
                </c:pt>
                <c:pt idx="7">
                  <c:v>25.5</c:v>
                </c:pt>
                <c:pt idx="8">
                  <c:v>25.8</c:v>
                </c:pt>
                <c:pt idx="9">
                  <c:v>23.2</c:v>
                </c:pt>
                <c:pt idx="10">
                  <c:v>23</c:v>
                </c:pt>
                <c:pt idx="11">
                  <c:v>21.8</c:v>
                </c:pt>
                <c:pt idx="12">
                  <c:v>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4171264"/>
        <c:axId val="284177152"/>
      </c:barChart>
      <c:lineChart>
        <c:grouping val="standard"/>
        <c:varyColors val="0"/>
        <c:ser>
          <c:idx val="1"/>
          <c:order val="1"/>
          <c:tx>
            <c:strRef>
              <c:f>'2013-3 Paul Pedreira'!$B$23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'2013-3 Paul Pedreira'!$C$23:$O$23</c:f>
              <c:numCache>
                <c:formatCode>General</c:formatCode>
                <c:ptCount val="13"/>
                <c:pt idx="0">
                  <c:v>1.4994160000000001</c:v>
                </c:pt>
                <c:pt idx="1">
                  <c:v>1.4989779999999999</c:v>
                </c:pt>
                <c:pt idx="2">
                  <c:v>1.4984189999999999</c:v>
                </c:pt>
                <c:pt idx="3">
                  <c:v>0.59999899999999995</c:v>
                </c:pt>
                <c:pt idx="4">
                  <c:v>0.59999199999999997</c:v>
                </c:pt>
                <c:pt idx="5">
                  <c:v>0.59994000000000003</c:v>
                </c:pt>
                <c:pt idx="6">
                  <c:v>0.59983799999999998</c:v>
                </c:pt>
                <c:pt idx="7">
                  <c:v>0.59968900000000003</c:v>
                </c:pt>
                <c:pt idx="8">
                  <c:v>0.59948699999999999</c:v>
                </c:pt>
                <c:pt idx="9">
                  <c:v>0.59923999999999999</c:v>
                </c:pt>
                <c:pt idx="10">
                  <c:v>1.499984</c:v>
                </c:pt>
                <c:pt idx="11">
                  <c:v>1.4998640000000001</c:v>
                </c:pt>
                <c:pt idx="12">
                  <c:v>1.4996229999999999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4171264"/>
        <c:axId val="284177152"/>
      </c:lineChart>
      <c:catAx>
        <c:axId val="28417126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84177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41771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8417126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37108792846498"/>
          <c:y val="0.43911516595480909"/>
          <c:w val="0.98956780923994048"/>
          <c:h val="0.5830269924746490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Oxigénio (mg/l)</a:t>
            </a:r>
          </a:p>
        </c:rich>
      </c:tx>
      <c:layout>
        <c:manualLayout>
          <c:xMode val="edge"/>
          <c:yMode val="edge"/>
          <c:x val="0.37343961235614775"/>
          <c:y val="2.71316085489313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'2017-1 Paul do Belo Jardim'!$B$23</c:f>
              <c:strCache>
                <c:ptCount val="1"/>
                <c:pt idx="0">
                  <c:v>Oxigénio (mg/l)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'2017-1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do Belo Jardim'!$C$23:$O$23</c:f>
              <c:numCache>
                <c:formatCode>General</c:formatCode>
                <c:ptCount val="13"/>
                <c:pt idx="0">
                  <c:v>10.71</c:v>
                </c:pt>
                <c:pt idx="1">
                  <c:v>10.71</c:v>
                </c:pt>
                <c:pt idx="2">
                  <c:v>10.57</c:v>
                </c:pt>
                <c:pt idx="3">
                  <c:v>10.72</c:v>
                </c:pt>
                <c:pt idx="4">
                  <c:v>10.69</c:v>
                </c:pt>
                <c:pt idx="5">
                  <c:v>10.95</c:v>
                </c:pt>
                <c:pt idx="6">
                  <c:v>10.92</c:v>
                </c:pt>
                <c:pt idx="7">
                  <c:v>10.86</c:v>
                </c:pt>
                <c:pt idx="8">
                  <c:v>10.61</c:v>
                </c:pt>
                <c:pt idx="9">
                  <c:v>10.7</c:v>
                </c:pt>
                <c:pt idx="10">
                  <c:v>11.07</c:v>
                </c:pt>
                <c:pt idx="11">
                  <c:v>10.82</c:v>
                </c:pt>
                <c:pt idx="12">
                  <c:v>10.79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7809024"/>
        <c:axId val="317810560"/>
      </c:barChart>
      <c:lineChart>
        <c:grouping val="standard"/>
        <c:varyColors val="0"/>
        <c:ser>
          <c:idx val="2"/>
          <c:order val="1"/>
          <c:tx>
            <c:strRef>
              <c:f>'2017-1 Paul do Belo Jardim'!$B$5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'2017-1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do Belo Jardim'!$C$5:$O$5</c:f>
              <c:numCache>
                <c:formatCode>0.000000</c:formatCode>
                <c:ptCount val="13"/>
                <c:pt idx="0">
                  <c:v>1.6993339999999999</c:v>
                </c:pt>
                <c:pt idx="1">
                  <c:v>1.698842</c:v>
                </c:pt>
                <c:pt idx="2">
                  <c:v>1.698215</c:v>
                </c:pt>
                <c:pt idx="3">
                  <c:v>1.6974530000000001</c:v>
                </c:pt>
                <c:pt idx="4">
                  <c:v>0.39999400000000002</c:v>
                </c:pt>
                <c:pt idx="5">
                  <c:v>0.39995900000000001</c:v>
                </c:pt>
                <c:pt idx="6">
                  <c:v>0.39989200000000003</c:v>
                </c:pt>
                <c:pt idx="7">
                  <c:v>0.39979199999999998</c:v>
                </c:pt>
                <c:pt idx="8">
                  <c:v>0.39966000000000002</c:v>
                </c:pt>
                <c:pt idx="9">
                  <c:v>0.39949499999999999</c:v>
                </c:pt>
                <c:pt idx="10">
                  <c:v>1.5999840000000001</c:v>
                </c:pt>
                <c:pt idx="11">
                  <c:v>1.5998540000000001</c:v>
                </c:pt>
                <c:pt idx="12">
                  <c:v>1.599594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'2017-1 Paul do Belo Jardim'!$B$24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'2017-1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do Belo Jardim'!$C$24:$O$24</c:f>
              <c:numCache>
                <c:formatCode>General</c:formatCode>
                <c:ptCount val="13"/>
                <c:pt idx="0">
                  <c:v>15.4</c:v>
                </c:pt>
                <c:pt idx="1">
                  <c:v>15.4</c:v>
                </c:pt>
                <c:pt idx="2">
                  <c:v>15.3</c:v>
                </c:pt>
                <c:pt idx="3">
                  <c:v>15.5</c:v>
                </c:pt>
                <c:pt idx="4">
                  <c:v>15.6</c:v>
                </c:pt>
                <c:pt idx="5">
                  <c:v>15.9</c:v>
                </c:pt>
                <c:pt idx="6">
                  <c:v>16.100000000000001</c:v>
                </c:pt>
                <c:pt idx="7">
                  <c:v>16</c:v>
                </c:pt>
                <c:pt idx="8">
                  <c:v>16.2</c:v>
                </c:pt>
                <c:pt idx="9">
                  <c:v>16</c:v>
                </c:pt>
                <c:pt idx="10">
                  <c:v>15.7</c:v>
                </c:pt>
                <c:pt idx="11">
                  <c:v>15.5</c:v>
                </c:pt>
                <c:pt idx="12">
                  <c:v>15.2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809024"/>
        <c:axId val="317810560"/>
      </c:lineChart>
      <c:catAx>
        <c:axId val="31780902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17810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7810560"/>
        <c:scaling>
          <c:orientation val="minMax"/>
          <c:max val="2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1780902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40541086218"/>
          <c:y val="0.39147491178987237"/>
          <c:w val="0.99257888148596818"/>
          <c:h val="0.5175033889994519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Salinidade (ppm)</a:t>
            </a:r>
          </a:p>
        </c:rich>
      </c:tx>
      <c:layout>
        <c:manualLayout>
          <c:xMode val="edge"/>
          <c:yMode val="edge"/>
          <c:x val="0.37343961235614775"/>
          <c:y val="2.71317658719233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'2017-1 Paul Pedreira Cabo Praia'!$B$20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'2017-1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Pedreira Cabo Praia'!$C$20:$O$20</c:f>
              <c:numCache>
                <c:formatCode>General</c:formatCode>
                <c:ptCount val="13"/>
                <c:pt idx="0">
                  <c:v>27.6</c:v>
                </c:pt>
                <c:pt idx="1">
                  <c:v>28.1</c:v>
                </c:pt>
                <c:pt idx="6">
                  <c:v>27.2</c:v>
                </c:pt>
                <c:pt idx="7">
                  <c:v>26.9</c:v>
                </c:pt>
                <c:pt idx="8">
                  <c:v>26.7</c:v>
                </c:pt>
                <c:pt idx="9">
                  <c:v>27.4</c:v>
                </c:pt>
                <c:pt idx="10">
                  <c:v>28.7</c:v>
                </c:pt>
                <c:pt idx="11">
                  <c:v>28.3</c:v>
                </c:pt>
                <c:pt idx="12">
                  <c:v>28.6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8190464"/>
        <c:axId val="268192000"/>
      </c:barChart>
      <c:lineChart>
        <c:grouping val="standard"/>
        <c:varyColors val="0"/>
        <c:ser>
          <c:idx val="2"/>
          <c:order val="1"/>
          <c:tx>
            <c:strRef>
              <c:f>'2017-1 Paul Pedreira Cabo Praia'!$B$5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'2017-1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Pedreira Cabo Praia'!$C$5:$O$5</c:f>
              <c:numCache>
                <c:formatCode>0.000000</c:formatCode>
                <c:ptCount val="13"/>
                <c:pt idx="0">
                  <c:v>1.5996699999999999</c:v>
                </c:pt>
                <c:pt idx="1">
                  <c:v>1.599318</c:v>
                </c:pt>
                <c:pt idx="2">
                  <c:v>1.5988389999999999</c:v>
                </c:pt>
                <c:pt idx="3">
                  <c:v>1.598233</c:v>
                </c:pt>
                <c:pt idx="4">
                  <c:v>0.49999900000000003</c:v>
                </c:pt>
                <c:pt idx="5">
                  <c:v>0.49999900000000003</c:v>
                </c:pt>
                <c:pt idx="6">
                  <c:v>0.49990899999999999</c:v>
                </c:pt>
                <c:pt idx="7">
                  <c:v>0.499805</c:v>
                </c:pt>
                <c:pt idx="8">
                  <c:v>0.49965900000000002</c:v>
                </c:pt>
                <c:pt idx="9">
                  <c:v>0.49947399999999997</c:v>
                </c:pt>
                <c:pt idx="10">
                  <c:v>1.5</c:v>
                </c:pt>
                <c:pt idx="11">
                  <c:v>1.4999389999999999</c:v>
                </c:pt>
                <c:pt idx="12">
                  <c:v>1.4997579999999999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'2017-1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Pedreira Cabo Praia'!$C$21:$O$21</c:f>
              <c:numCache>
                <c:formatCode>General</c:formatCode>
                <c:ptCount val="13"/>
                <c:pt idx="0">
                  <c:v>13.2</c:v>
                </c:pt>
                <c:pt idx="1">
                  <c:v>13.1</c:v>
                </c:pt>
                <c:pt idx="6">
                  <c:v>15.6</c:v>
                </c:pt>
                <c:pt idx="7">
                  <c:v>15.3</c:v>
                </c:pt>
                <c:pt idx="8">
                  <c:v>16.100000000000001</c:v>
                </c:pt>
                <c:pt idx="9">
                  <c:v>15.5</c:v>
                </c:pt>
                <c:pt idx="10">
                  <c:v>15.8</c:v>
                </c:pt>
                <c:pt idx="11">
                  <c:v>15.9</c:v>
                </c:pt>
                <c:pt idx="12">
                  <c:v>15.6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8190464"/>
        <c:axId val="268192000"/>
      </c:lineChart>
      <c:catAx>
        <c:axId val="26819046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68192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8192000"/>
        <c:scaling>
          <c:orientation val="minMax"/>
          <c:max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6819046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40541086218"/>
          <c:y val="0.39147477194721286"/>
          <c:w val="0.99257888148596818"/>
          <c:h val="0.5175030743534679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TDS</a:t>
            </a:r>
          </a:p>
        </c:rich>
      </c:tx>
      <c:layout>
        <c:manualLayout>
          <c:xMode val="edge"/>
          <c:yMode val="edge"/>
          <c:x val="0.43572972359936485"/>
          <c:y val="2.41435331532463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'2017-1 Paul Pedreira Cabo Praia'!$B$18</c:f>
              <c:strCache>
                <c:ptCount val="1"/>
                <c:pt idx="0">
                  <c:v>TDS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rgbClr val="008080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'2017-1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Pedreira Cabo Praia'!$C$18:$O$18</c:f>
              <c:numCache>
                <c:formatCode>General</c:formatCode>
                <c:ptCount val="13"/>
                <c:pt idx="0">
                  <c:v>43.7</c:v>
                </c:pt>
                <c:pt idx="1">
                  <c:v>44.4</c:v>
                </c:pt>
                <c:pt idx="6">
                  <c:v>43.1</c:v>
                </c:pt>
                <c:pt idx="7">
                  <c:v>42.7</c:v>
                </c:pt>
                <c:pt idx="8">
                  <c:v>43.1</c:v>
                </c:pt>
                <c:pt idx="9">
                  <c:v>43.2</c:v>
                </c:pt>
                <c:pt idx="10">
                  <c:v>45</c:v>
                </c:pt>
                <c:pt idx="11">
                  <c:v>44.5</c:v>
                </c:pt>
                <c:pt idx="12">
                  <c:v>44.9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8207616"/>
        <c:axId val="268209152"/>
      </c:barChart>
      <c:lineChart>
        <c:grouping val="standard"/>
        <c:varyColors val="0"/>
        <c:ser>
          <c:idx val="2"/>
          <c:order val="0"/>
          <c:tx>
            <c:strRef>
              <c:f>'2017-1 Paul Pedreira Cabo Praia'!$B$5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'2017-1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Pedreira Cabo Praia'!$C$5:$O$5</c:f>
              <c:numCache>
                <c:formatCode>0.000000</c:formatCode>
                <c:ptCount val="13"/>
                <c:pt idx="0">
                  <c:v>1.5996699999999999</c:v>
                </c:pt>
                <c:pt idx="1">
                  <c:v>1.599318</c:v>
                </c:pt>
                <c:pt idx="2">
                  <c:v>1.5988389999999999</c:v>
                </c:pt>
                <c:pt idx="3">
                  <c:v>1.598233</c:v>
                </c:pt>
                <c:pt idx="4">
                  <c:v>0.49999900000000003</c:v>
                </c:pt>
                <c:pt idx="5">
                  <c:v>0.49999900000000003</c:v>
                </c:pt>
                <c:pt idx="6">
                  <c:v>0.49990899999999999</c:v>
                </c:pt>
                <c:pt idx="7">
                  <c:v>0.499805</c:v>
                </c:pt>
                <c:pt idx="8">
                  <c:v>0.49965900000000002</c:v>
                </c:pt>
                <c:pt idx="9">
                  <c:v>0.49947399999999997</c:v>
                </c:pt>
                <c:pt idx="10">
                  <c:v>1.5</c:v>
                </c:pt>
                <c:pt idx="11">
                  <c:v>1.4999389999999999</c:v>
                </c:pt>
                <c:pt idx="12">
                  <c:v>1.4997579999999999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'2017-1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Pedreira Cabo Praia'!$C$19:$O$19</c:f>
              <c:numCache>
                <c:formatCode>General</c:formatCode>
                <c:ptCount val="13"/>
                <c:pt idx="0">
                  <c:v>13.2</c:v>
                </c:pt>
                <c:pt idx="1">
                  <c:v>13.2</c:v>
                </c:pt>
                <c:pt idx="6">
                  <c:v>15.6</c:v>
                </c:pt>
                <c:pt idx="7">
                  <c:v>15.3</c:v>
                </c:pt>
                <c:pt idx="8">
                  <c:v>16.5</c:v>
                </c:pt>
                <c:pt idx="9">
                  <c:v>15.5</c:v>
                </c:pt>
                <c:pt idx="10">
                  <c:v>15.8</c:v>
                </c:pt>
                <c:pt idx="11">
                  <c:v>15.9</c:v>
                </c:pt>
                <c:pt idx="12">
                  <c:v>15.6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8207616"/>
        <c:axId val="268209152"/>
      </c:lineChart>
      <c:catAx>
        <c:axId val="26820761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68209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82091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6820761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30770227795"/>
          <c:y val="0.39147460582025789"/>
          <c:w val="0.99257865914908783"/>
          <c:h val="0.5175033047876315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</a:t>
            </a:r>
          </a:p>
        </c:rich>
      </c:tx>
      <c:layout>
        <c:manualLayout>
          <c:xMode val="edge"/>
          <c:yMode val="edge"/>
          <c:x val="0.32119626351053943"/>
          <c:y val="2.71316085489313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'2017-1 Paul Pedreira Cabo Praia'!$B$16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'2017-1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Pedreira Cabo Praia'!$C$16:$O$16</c:f>
              <c:numCache>
                <c:formatCode>General</c:formatCode>
                <c:ptCount val="13"/>
                <c:pt idx="0">
                  <c:v>43.7</c:v>
                </c:pt>
                <c:pt idx="1">
                  <c:v>44.5</c:v>
                </c:pt>
                <c:pt idx="6">
                  <c:v>43</c:v>
                </c:pt>
                <c:pt idx="7">
                  <c:v>42.5</c:v>
                </c:pt>
                <c:pt idx="8">
                  <c:v>42.8</c:v>
                </c:pt>
                <c:pt idx="9">
                  <c:v>43.3</c:v>
                </c:pt>
                <c:pt idx="10">
                  <c:v>45</c:v>
                </c:pt>
                <c:pt idx="11">
                  <c:v>44.4</c:v>
                </c:pt>
                <c:pt idx="12">
                  <c:v>44.9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8236288"/>
        <c:axId val="268237824"/>
      </c:barChart>
      <c:lineChart>
        <c:grouping val="standard"/>
        <c:varyColors val="0"/>
        <c:ser>
          <c:idx val="2"/>
          <c:order val="1"/>
          <c:tx>
            <c:strRef>
              <c:f>'2017-1 Paul Pedreira Cabo Praia'!$B$5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'2017-1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Pedreira Cabo Praia'!$C$5:$O$5</c:f>
              <c:numCache>
                <c:formatCode>0.000000</c:formatCode>
                <c:ptCount val="13"/>
                <c:pt idx="0">
                  <c:v>1.5996699999999999</c:v>
                </c:pt>
                <c:pt idx="1">
                  <c:v>1.599318</c:v>
                </c:pt>
                <c:pt idx="2">
                  <c:v>1.5988389999999999</c:v>
                </c:pt>
                <c:pt idx="3">
                  <c:v>1.598233</c:v>
                </c:pt>
                <c:pt idx="4">
                  <c:v>0.49999900000000003</c:v>
                </c:pt>
                <c:pt idx="5">
                  <c:v>0.49999900000000003</c:v>
                </c:pt>
                <c:pt idx="6">
                  <c:v>0.49990899999999999</c:v>
                </c:pt>
                <c:pt idx="7">
                  <c:v>0.499805</c:v>
                </c:pt>
                <c:pt idx="8">
                  <c:v>0.49965900000000002</c:v>
                </c:pt>
                <c:pt idx="9">
                  <c:v>0.49947399999999997</c:v>
                </c:pt>
                <c:pt idx="10">
                  <c:v>1.5</c:v>
                </c:pt>
                <c:pt idx="11">
                  <c:v>1.4999389999999999</c:v>
                </c:pt>
                <c:pt idx="12">
                  <c:v>1.4997579999999999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'2017-1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Pedreira Cabo Praia'!$C$17:$O$17</c:f>
              <c:numCache>
                <c:formatCode>General</c:formatCode>
                <c:ptCount val="13"/>
                <c:pt idx="0">
                  <c:v>13.2</c:v>
                </c:pt>
                <c:pt idx="1">
                  <c:v>13.1</c:v>
                </c:pt>
                <c:pt idx="6">
                  <c:v>15.6</c:v>
                </c:pt>
                <c:pt idx="7">
                  <c:v>15.2</c:v>
                </c:pt>
                <c:pt idx="8">
                  <c:v>16</c:v>
                </c:pt>
                <c:pt idx="9">
                  <c:v>15.5</c:v>
                </c:pt>
                <c:pt idx="10">
                  <c:v>15.8</c:v>
                </c:pt>
                <c:pt idx="11">
                  <c:v>15.9</c:v>
                </c:pt>
                <c:pt idx="12">
                  <c:v>15.6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8236288"/>
        <c:axId val="268237824"/>
      </c:lineChart>
      <c:catAx>
        <c:axId val="26823628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68237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823782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682362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7348755312"/>
          <c:y val="0.39147424753723964"/>
          <c:w val="0.99257869940170518"/>
          <c:h val="0.5186443739987046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pH</a:t>
            </a:r>
          </a:p>
        </c:rich>
      </c:tx>
      <c:layout>
        <c:manualLayout>
          <c:xMode val="edge"/>
          <c:yMode val="edge"/>
          <c:x val="0.4390978604454629"/>
          <c:y val="2.14288330237790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631578947368418E-2"/>
          <c:y val="0.20714321837196284"/>
          <c:w val="0.74285714285714288"/>
          <c:h val="0.564286698323622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'2017-1 Paul Pedreira Cabo Praia'!$B$11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'2017-1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Pedreira Cabo Praia'!$C$11:$O$11</c:f>
              <c:numCache>
                <c:formatCode>General</c:formatCode>
                <c:ptCount val="13"/>
                <c:pt idx="0">
                  <c:v>7.85</c:v>
                </c:pt>
                <c:pt idx="1">
                  <c:v>7.97</c:v>
                </c:pt>
                <c:pt idx="6">
                  <c:v>8.01</c:v>
                </c:pt>
                <c:pt idx="7">
                  <c:v>8.09</c:v>
                </c:pt>
                <c:pt idx="8">
                  <c:v>8.48</c:v>
                </c:pt>
                <c:pt idx="9">
                  <c:v>8.91</c:v>
                </c:pt>
                <c:pt idx="10">
                  <c:v>8.9600000000000009</c:v>
                </c:pt>
                <c:pt idx="11">
                  <c:v>8.89</c:v>
                </c:pt>
                <c:pt idx="12">
                  <c:v>8.86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8389376"/>
        <c:axId val="268399360"/>
      </c:barChart>
      <c:lineChart>
        <c:grouping val="standard"/>
        <c:varyColors val="0"/>
        <c:ser>
          <c:idx val="1"/>
          <c:order val="1"/>
          <c:tx>
            <c:strRef>
              <c:f>'2017-1 Paul Pedreira Cabo Praia'!$B$5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'2017-1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Pedreira Cabo Praia'!$C$5:$O$5</c:f>
              <c:numCache>
                <c:formatCode>0.000000</c:formatCode>
                <c:ptCount val="13"/>
                <c:pt idx="0">
                  <c:v>1.5996699999999999</c:v>
                </c:pt>
                <c:pt idx="1">
                  <c:v>1.599318</c:v>
                </c:pt>
                <c:pt idx="2">
                  <c:v>1.5988389999999999</c:v>
                </c:pt>
                <c:pt idx="3">
                  <c:v>1.598233</c:v>
                </c:pt>
                <c:pt idx="4">
                  <c:v>0.49999900000000003</c:v>
                </c:pt>
                <c:pt idx="5">
                  <c:v>0.49999900000000003</c:v>
                </c:pt>
                <c:pt idx="6">
                  <c:v>0.49990899999999999</c:v>
                </c:pt>
                <c:pt idx="7">
                  <c:v>0.499805</c:v>
                </c:pt>
                <c:pt idx="8">
                  <c:v>0.49965900000000002</c:v>
                </c:pt>
                <c:pt idx="9">
                  <c:v>0.49947399999999997</c:v>
                </c:pt>
                <c:pt idx="10">
                  <c:v>1.5</c:v>
                </c:pt>
                <c:pt idx="11">
                  <c:v>1.4999389999999999</c:v>
                </c:pt>
                <c:pt idx="12">
                  <c:v>1.4997579999999999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'2017-1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Pedreira Cabo Praia'!$C$12:$O$12</c:f>
              <c:numCache>
                <c:formatCode>General</c:formatCode>
                <c:ptCount val="13"/>
                <c:pt idx="0">
                  <c:v>13.3</c:v>
                </c:pt>
                <c:pt idx="1">
                  <c:v>13.4</c:v>
                </c:pt>
                <c:pt idx="6">
                  <c:v>15.8</c:v>
                </c:pt>
                <c:pt idx="7">
                  <c:v>15.4</c:v>
                </c:pt>
                <c:pt idx="8">
                  <c:v>16.600000000000001</c:v>
                </c:pt>
                <c:pt idx="9">
                  <c:v>15.6</c:v>
                </c:pt>
                <c:pt idx="10">
                  <c:v>16</c:v>
                </c:pt>
                <c:pt idx="11">
                  <c:v>16.100000000000001</c:v>
                </c:pt>
                <c:pt idx="12">
                  <c:v>15.8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8389376"/>
        <c:axId val="268399360"/>
      </c:lineChart>
      <c:catAx>
        <c:axId val="26838937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683993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8399360"/>
        <c:scaling>
          <c:orientation val="minMax"/>
          <c:max val="2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6838937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052631578947365"/>
          <c:y val="0.44642931261499286"/>
          <c:w val="0.18150605787279683"/>
          <c:h val="0.16207322921844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ORP (mV)</a:t>
            </a:r>
          </a:p>
        </c:rich>
      </c:tx>
      <c:layout>
        <c:manualLayout>
          <c:xMode val="edge"/>
          <c:yMode val="edge"/>
          <c:x val="0.38796994077140046"/>
          <c:y val="3.70371598287056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87969924812026E-2"/>
          <c:y val="0.22895698178721388"/>
          <c:w val="0.72030075187969922"/>
          <c:h val="0.683503930923594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'2017-1 Paul Pedreira Cabo Praia'!$B$13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'2017-1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Pedreira Cabo Praia'!$C$13:$O$13</c:f>
              <c:numCache>
                <c:formatCode>General</c:formatCode>
                <c:ptCount val="13"/>
                <c:pt idx="0">
                  <c:v>-31</c:v>
                </c:pt>
                <c:pt idx="1">
                  <c:v>-37.6</c:v>
                </c:pt>
                <c:pt idx="6">
                  <c:v>-40.299999999999997</c:v>
                </c:pt>
                <c:pt idx="7">
                  <c:v>-44.5</c:v>
                </c:pt>
                <c:pt idx="8">
                  <c:v>-67.2</c:v>
                </c:pt>
                <c:pt idx="9">
                  <c:v>-93.5</c:v>
                </c:pt>
                <c:pt idx="10">
                  <c:v>-94</c:v>
                </c:pt>
                <c:pt idx="11">
                  <c:v>-90.5</c:v>
                </c:pt>
                <c:pt idx="12">
                  <c:v>-88.7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8418432"/>
        <c:axId val="268424320"/>
      </c:barChart>
      <c:lineChart>
        <c:grouping val="standard"/>
        <c:varyColors val="0"/>
        <c:ser>
          <c:idx val="0"/>
          <c:order val="0"/>
          <c:tx>
            <c:strRef>
              <c:f>'2017-1 Paul Pedreira Cabo Praia'!$B$5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'2017-1 Paul Pedreira Cabo Praia'!$C$5:$O$5</c:f>
              <c:numCache>
                <c:formatCode>0.000000</c:formatCode>
                <c:ptCount val="13"/>
                <c:pt idx="0">
                  <c:v>1.5996699999999999</c:v>
                </c:pt>
                <c:pt idx="1">
                  <c:v>1.599318</c:v>
                </c:pt>
                <c:pt idx="2">
                  <c:v>1.5988389999999999</c:v>
                </c:pt>
                <c:pt idx="3">
                  <c:v>1.598233</c:v>
                </c:pt>
                <c:pt idx="4">
                  <c:v>0.49999900000000003</c:v>
                </c:pt>
                <c:pt idx="5">
                  <c:v>0.49999900000000003</c:v>
                </c:pt>
                <c:pt idx="6">
                  <c:v>0.49990899999999999</c:v>
                </c:pt>
                <c:pt idx="7">
                  <c:v>0.499805</c:v>
                </c:pt>
                <c:pt idx="8">
                  <c:v>0.49965900000000002</c:v>
                </c:pt>
                <c:pt idx="9">
                  <c:v>0.49947399999999997</c:v>
                </c:pt>
                <c:pt idx="10">
                  <c:v>1.5</c:v>
                </c:pt>
                <c:pt idx="11">
                  <c:v>1.4999389999999999</c:v>
                </c:pt>
                <c:pt idx="12">
                  <c:v>1.4997579999999999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'2017-1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Pedreira Cabo Praia'!$C$14:$O$14</c:f>
              <c:numCache>
                <c:formatCode>General</c:formatCode>
                <c:ptCount val="13"/>
                <c:pt idx="0">
                  <c:v>13.3</c:v>
                </c:pt>
                <c:pt idx="1">
                  <c:v>13.4</c:v>
                </c:pt>
                <c:pt idx="6">
                  <c:v>15.8</c:v>
                </c:pt>
                <c:pt idx="7">
                  <c:v>15.4</c:v>
                </c:pt>
                <c:pt idx="8">
                  <c:v>16.5</c:v>
                </c:pt>
                <c:pt idx="9">
                  <c:v>15.7</c:v>
                </c:pt>
                <c:pt idx="10">
                  <c:v>16.100000000000001</c:v>
                </c:pt>
                <c:pt idx="11">
                  <c:v>16.100000000000001</c:v>
                </c:pt>
                <c:pt idx="12">
                  <c:v>15.8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8418432"/>
        <c:axId val="268424320"/>
      </c:lineChart>
      <c:catAx>
        <c:axId val="26841843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68424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8424320"/>
        <c:scaling>
          <c:orientation val="minMax"/>
          <c:max val="30"/>
          <c:min val="-15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684184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20300592285995"/>
          <c:y val="0.5050524473914445"/>
          <c:w val="0.18059995999722434"/>
          <c:h val="0.180752774324262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pH</a:t>
            </a:r>
          </a:p>
        </c:rich>
      </c:tx>
      <c:layout>
        <c:manualLayout>
          <c:xMode val="edge"/>
          <c:yMode val="edge"/>
          <c:x val="0.43909781055849034"/>
          <c:y val="2.14286235053951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631578947368418E-2"/>
          <c:y val="0.20714321837196284"/>
          <c:w val="0.74285714285714288"/>
          <c:h val="0.564286698323622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'2017-1 Paul Pedreira Cabo Praia'!$B$50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'2017-1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'2017-1 Paul Pedreira Cabo Praia'!$C$50:$O$50</c:f>
              <c:numCache>
                <c:formatCode>General</c:formatCode>
                <c:ptCount val="13"/>
                <c:pt idx="0">
                  <c:v>7.83</c:v>
                </c:pt>
                <c:pt idx="1">
                  <c:v>7.98</c:v>
                </c:pt>
                <c:pt idx="8">
                  <c:v>8.16</c:v>
                </c:pt>
                <c:pt idx="9">
                  <c:v>8.85</c:v>
                </c:pt>
                <c:pt idx="10">
                  <c:v>8.93</c:v>
                </c:pt>
                <c:pt idx="11">
                  <c:v>8.9</c:v>
                </c:pt>
                <c:pt idx="12">
                  <c:v>8.86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8439552"/>
        <c:axId val="268441088"/>
      </c:barChart>
      <c:lineChart>
        <c:grouping val="standard"/>
        <c:varyColors val="0"/>
        <c:ser>
          <c:idx val="1"/>
          <c:order val="1"/>
          <c:tx>
            <c:strRef>
              <c:f>'2017-1 Paul Pedreira Cabo Praia'!$B$44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'2017-1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'2017-1 Paul Pedreira Cabo Praia'!$C$44:$O$44</c:f>
              <c:numCache>
                <c:formatCode>0.000000</c:formatCode>
                <c:ptCount val="13"/>
                <c:pt idx="0">
                  <c:v>1.599626</c:v>
                </c:pt>
                <c:pt idx="1">
                  <c:v>1.599254</c:v>
                </c:pt>
                <c:pt idx="2">
                  <c:v>1.5987560000000001</c:v>
                </c:pt>
                <c:pt idx="3">
                  <c:v>1.598131</c:v>
                </c:pt>
                <c:pt idx="4">
                  <c:v>0.499998</c:v>
                </c:pt>
                <c:pt idx="5">
                  <c:v>0.49996800000000002</c:v>
                </c:pt>
                <c:pt idx="6">
                  <c:v>0.49989600000000001</c:v>
                </c:pt>
                <c:pt idx="7">
                  <c:v>0.49978499999999998</c:v>
                </c:pt>
                <c:pt idx="8">
                  <c:v>0.49963400000000002</c:v>
                </c:pt>
                <c:pt idx="9">
                  <c:v>0.49944300000000003</c:v>
                </c:pt>
                <c:pt idx="10">
                  <c:v>1.4999990000000001</c:v>
                </c:pt>
                <c:pt idx="11">
                  <c:v>1.4999199999999999</c:v>
                </c:pt>
                <c:pt idx="12">
                  <c:v>1.4997199999999999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'2017-1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'2017-1 Paul Pedreira Cabo Praia'!$C$51:$O$51</c:f>
              <c:numCache>
                <c:formatCode>General</c:formatCode>
                <c:ptCount val="13"/>
                <c:pt idx="0">
                  <c:v>14</c:v>
                </c:pt>
                <c:pt idx="1">
                  <c:v>13.9</c:v>
                </c:pt>
                <c:pt idx="8">
                  <c:v>18.899999999999999</c:v>
                </c:pt>
                <c:pt idx="9">
                  <c:v>18.2</c:v>
                </c:pt>
                <c:pt idx="10">
                  <c:v>17.2</c:v>
                </c:pt>
                <c:pt idx="11">
                  <c:v>16.7</c:v>
                </c:pt>
                <c:pt idx="12">
                  <c:v>16.3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8439552"/>
        <c:axId val="268441088"/>
      </c:lineChart>
      <c:catAx>
        <c:axId val="26843955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684410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844108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684395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052626333100763"/>
          <c:y val="0.44642935258092742"/>
          <c:w val="0.18150619621914343"/>
          <c:h val="0.162073490813648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ORP (mV)</a:t>
            </a:r>
          </a:p>
        </c:rich>
      </c:tx>
      <c:layout>
        <c:manualLayout>
          <c:xMode val="edge"/>
          <c:yMode val="edge"/>
          <c:x val="0.38796979761416078"/>
          <c:y val="3.7036955746385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87969924812026E-2"/>
          <c:y val="0.22895698178721388"/>
          <c:w val="0.72030075187969922"/>
          <c:h val="0.683503930923594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'2017-1 Paul Pedreira Cabo Praia'!$B$52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'2017-1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'2017-1 Paul Pedreira Cabo Praia'!$C$52:$O$52</c:f>
              <c:numCache>
                <c:formatCode>General</c:formatCode>
                <c:ptCount val="13"/>
                <c:pt idx="0">
                  <c:v>-29.6</c:v>
                </c:pt>
                <c:pt idx="1">
                  <c:v>-37.799999999999997</c:v>
                </c:pt>
                <c:pt idx="8">
                  <c:v>-49.4</c:v>
                </c:pt>
                <c:pt idx="9">
                  <c:v>-90.2</c:v>
                </c:pt>
                <c:pt idx="10">
                  <c:v>-93.7</c:v>
                </c:pt>
                <c:pt idx="11">
                  <c:v>-91.8</c:v>
                </c:pt>
                <c:pt idx="12">
                  <c:v>-88.4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8474240"/>
        <c:axId val="268475776"/>
      </c:barChart>
      <c:lineChart>
        <c:grouping val="standard"/>
        <c:varyColors val="0"/>
        <c:ser>
          <c:idx val="0"/>
          <c:order val="0"/>
          <c:tx>
            <c:strRef>
              <c:f>'2017-1 Paul Pedreira Cabo Praia'!$B$44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'2017-1 Paul Pedreira Cabo Praia'!$C$44:$O$44</c:f>
              <c:numCache>
                <c:formatCode>0.000000</c:formatCode>
                <c:ptCount val="13"/>
                <c:pt idx="0">
                  <c:v>1.599626</c:v>
                </c:pt>
                <c:pt idx="1">
                  <c:v>1.599254</c:v>
                </c:pt>
                <c:pt idx="2">
                  <c:v>1.5987560000000001</c:v>
                </c:pt>
                <c:pt idx="3">
                  <c:v>1.598131</c:v>
                </c:pt>
                <c:pt idx="4">
                  <c:v>0.499998</c:v>
                </c:pt>
                <c:pt idx="5">
                  <c:v>0.49996800000000002</c:v>
                </c:pt>
                <c:pt idx="6">
                  <c:v>0.49989600000000001</c:v>
                </c:pt>
                <c:pt idx="7">
                  <c:v>0.49978499999999998</c:v>
                </c:pt>
                <c:pt idx="8">
                  <c:v>0.49963400000000002</c:v>
                </c:pt>
                <c:pt idx="9">
                  <c:v>0.49944300000000003</c:v>
                </c:pt>
                <c:pt idx="10">
                  <c:v>1.4999990000000001</c:v>
                </c:pt>
                <c:pt idx="11">
                  <c:v>1.4999199999999999</c:v>
                </c:pt>
                <c:pt idx="12">
                  <c:v>1.4997199999999999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'2017-1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'2017-1 Paul Pedreira Cabo Praia'!$C$53:$O$53</c:f>
              <c:numCache>
                <c:formatCode>General</c:formatCode>
                <c:ptCount val="13"/>
                <c:pt idx="0">
                  <c:v>14</c:v>
                </c:pt>
                <c:pt idx="1">
                  <c:v>14.1</c:v>
                </c:pt>
                <c:pt idx="8">
                  <c:v>18.899999999999999</c:v>
                </c:pt>
                <c:pt idx="9">
                  <c:v>18.2</c:v>
                </c:pt>
                <c:pt idx="10">
                  <c:v>17.2</c:v>
                </c:pt>
                <c:pt idx="11">
                  <c:v>16.7</c:v>
                </c:pt>
                <c:pt idx="12">
                  <c:v>16.3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8474240"/>
        <c:axId val="268475776"/>
      </c:lineChart>
      <c:catAx>
        <c:axId val="26847424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68475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8475776"/>
        <c:scaling>
          <c:orientation val="minMax"/>
          <c:max val="25"/>
          <c:min val="-15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6847424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203020238583923"/>
          <c:y val="0.505052722068278"/>
          <c:w val="0.18059998424367574"/>
          <c:h val="0.1807526498212114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</a:t>
            </a:r>
          </a:p>
        </c:rich>
      </c:tx>
      <c:layout>
        <c:manualLayout>
          <c:xMode val="edge"/>
          <c:yMode val="edge"/>
          <c:x val="0.32119636583888556"/>
          <c:y val="2.713175511041575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'2017-1 Paul Pedreira Cabo Praia'!$B$55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'2017-1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'2017-1 Paul Pedreira Cabo Praia'!$C$55:$O$55</c:f>
              <c:numCache>
                <c:formatCode>General</c:formatCode>
                <c:ptCount val="13"/>
                <c:pt idx="0">
                  <c:v>41.2</c:v>
                </c:pt>
                <c:pt idx="1">
                  <c:v>42.3</c:v>
                </c:pt>
                <c:pt idx="8">
                  <c:v>39.299999999999997</c:v>
                </c:pt>
                <c:pt idx="9">
                  <c:v>39.299999999999997</c:v>
                </c:pt>
                <c:pt idx="10">
                  <c:v>40</c:v>
                </c:pt>
                <c:pt idx="11">
                  <c:v>40.5</c:v>
                </c:pt>
                <c:pt idx="12">
                  <c:v>40.6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8490624"/>
        <c:axId val="268492160"/>
      </c:barChart>
      <c:lineChart>
        <c:grouping val="standard"/>
        <c:varyColors val="0"/>
        <c:ser>
          <c:idx val="2"/>
          <c:order val="1"/>
          <c:tx>
            <c:strRef>
              <c:f>'2017-1 Paul Pedreira Cabo Praia'!$B$44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'2017-1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'2017-1 Paul Pedreira Cabo Praia'!$C$44:$O$44</c:f>
              <c:numCache>
                <c:formatCode>0.000000</c:formatCode>
                <c:ptCount val="13"/>
                <c:pt idx="0">
                  <c:v>1.599626</c:v>
                </c:pt>
                <c:pt idx="1">
                  <c:v>1.599254</c:v>
                </c:pt>
                <c:pt idx="2">
                  <c:v>1.5987560000000001</c:v>
                </c:pt>
                <c:pt idx="3">
                  <c:v>1.598131</c:v>
                </c:pt>
                <c:pt idx="4">
                  <c:v>0.499998</c:v>
                </c:pt>
                <c:pt idx="5">
                  <c:v>0.49996800000000002</c:v>
                </c:pt>
                <c:pt idx="6">
                  <c:v>0.49989600000000001</c:v>
                </c:pt>
                <c:pt idx="7">
                  <c:v>0.49978499999999998</c:v>
                </c:pt>
                <c:pt idx="8">
                  <c:v>0.49963400000000002</c:v>
                </c:pt>
                <c:pt idx="9">
                  <c:v>0.49944300000000003</c:v>
                </c:pt>
                <c:pt idx="10">
                  <c:v>1.4999990000000001</c:v>
                </c:pt>
                <c:pt idx="11">
                  <c:v>1.4999199999999999</c:v>
                </c:pt>
                <c:pt idx="12">
                  <c:v>1.4997199999999999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'2017-1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'2017-1 Paul Pedreira Cabo Praia'!$C$56:$O$56</c:f>
              <c:numCache>
                <c:formatCode>General</c:formatCode>
                <c:ptCount val="13"/>
                <c:pt idx="0">
                  <c:v>13.9</c:v>
                </c:pt>
                <c:pt idx="1">
                  <c:v>14</c:v>
                </c:pt>
                <c:pt idx="8">
                  <c:v>18.7</c:v>
                </c:pt>
                <c:pt idx="9">
                  <c:v>17.899999999999999</c:v>
                </c:pt>
                <c:pt idx="10">
                  <c:v>17.100000000000001</c:v>
                </c:pt>
                <c:pt idx="11">
                  <c:v>16.600000000000001</c:v>
                </c:pt>
                <c:pt idx="12">
                  <c:v>16.2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8490624"/>
        <c:axId val="268492160"/>
      </c:lineChart>
      <c:catAx>
        <c:axId val="26849062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68492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84921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6849062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4389259031"/>
          <c:y val="0.39147451845392289"/>
          <c:w val="0.99257871996769631"/>
          <c:h val="0.5186447459539870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Salinidade (ppm)</a:t>
            </a:r>
          </a:p>
        </c:rich>
      </c:tx>
      <c:layout>
        <c:manualLayout>
          <c:xMode val="edge"/>
          <c:yMode val="edge"/>
          <c:x val="0.37343961434712802"/>
          <c:y val="2.71318735334761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'2017-1 Paul Pedreira Cabo Praia'!$B$59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'2017-1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Pedreira Cabo Praia'!$C$59:$O$59</c:f>
              <c:numCache>
                <c:formatCode>General</c:formatCode>
                <c:ptCount val="13"/>
                <c:pt idx="0">
                  <c:v>26</c:v>
                </c:pt>
                <c:pt idx="1">
                  <c:v>26.6</c:v>
                </c:pt>
                <c:pt idx="8">
                  <c:v>24.9</c:v>
                </c:pt>
                <c:pt idx="9">
                  <c:v>24.6</c:v>
                </c:pt>
                <c:pt idx="10">
                  <c:v>25.3</c:v>
                </c:pt>
                <c:pt idx="11">
                  <c:v>25.6</c:v>
                </c:pt>
                <c:pt idx="12">
                  <c:v>25.6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8524160"/>
        <c:axId val="268534144"/>
      </c:barChart>
      <c:lineChart>
        <c:grouping val="standard"/>
        <c:varyColors val="0"/>
        <c:ser>
          <c:idx val="2"/>
          <c:order val="1"/>
          <c:tx>
            <c:strRef>
              <c:f>'2017-1 Paul Pedreira Cabo Praia'!$B$44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'2017-1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'2017-1 Paul Pedreira Cabo Praia'!$C$44:$O$44</c:f>
              <c:numCache>
                <c:formatCode>0.000000</c:formatCode>
                <c:ptCount val="13"/>
                <c:pt idx="0">
                  <c:v>1.599626</c:v>
                </c:pt>
                <c:pt idx="1">
                  <c:v>1.599254</c:v>
                </c:pt>
                <c:pt idx="2">
                  <c:v>1.5987560000000001</c:v>
                </c:pt>
                <c:pt idx="3">
                  <c:v>1.598131</c:v>
                </c:pt>
                <c:pt idx="4">
                  <c:v>0.499998</c:v>
                </c:pt>
                <c:pt idx="5">
                  <c:v>0.49996800000000002</c:v>
                </c:pt>
                <c:pt idx="6">
                  <c:v>0.49989600000000001</c:v>
                </c:pt>
                <c:pt idx="7">
                  <c:v>0.49978499999999998</c:v>
                </c:pt>
                <c:pt idx="8">
                  <c:v>0.49963400000000002</c:v>
                </c:pt>
                <c:pt idx="9">
                  <c:v>0.49944300000000003</c:v>
                </c:pt>
                <c:pt idx="10">
                  <c:v>1.4999990000000001</c:v>
                </c:pt>
                <c:pt idx="11">
                  <c:v>1.4999199999999999</c:v>
                </c:pt>
                <c:pt idx="12">
                  <c:v>1.4997199999999999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'2017-1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'2017-1 Paul Pedreira Cabo Praia'!$C$60:$O$60</c:f>
              <c:numCache>
                <c:formatCode>General</c:formatCode>
                <c:ptCount val="13"/>
                <c:pt idx="0">
                  <c:v>13.9</c:v>
                </c:pt>
                <c:pt idx="1">
                  <c:v>14</c:v>
                </c:pt>
                <c:pt idx="8">
                  <c:v>18.7</c:v>
                </c:pt>
                <c:pt idx="9">
                  <c:v>17.899999999999999</c:v>
                </c:pt>
                <c:pt idx="10">
                  <c:v>17.100000000000001</c:v>
                </c:pt>
                <c:pt idx="11">
                  <c:v>16.600000000000001</c:v>
                </c:pt>
                <c:pt idx="12">
                  <c:v>16.2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8524160"/>
        <c:axId val="268534144"/>
      </c:lineChart>
      <c:catAx>
        <c:axId val="26852416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68534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8534144"/>
        <c:scaling>
          <c:orientation val="minMax"/>
          <c:max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6852416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7574827407"/>
          <c:y val="0.3914745462470901"/>
          <c:w val="0.99257860872167547"/>
          <c:h val="0.517503315619116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Condutividade (µs/cm) e Salinidade (ppm)</a:t>
            </a:r>
          </a:p>
        </c:rich>
      </c:tx>
      <c:layout>
        <c:manualLayout>
          <c:xMode val="edge"/>
          <c:yMode val="edge"/>
          <c:x val="0.23432851490578602"/>
          <c:y val="2.7681660899653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7164228052288402E-2"/>
          <c:y val="0.21799344789658556"/>
          <c:w val="0.74179158537749634"/>
          <c:h val="0.546713726470801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'2013-3 Paul Pedreira'!$B$15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cat>
            <c:numRef>
              <c:f>'2013-3 Paul Pedreira'!$C$7:$O$7</c:f>
              <c:numCache>
                <c:formatCode>h:mm</c:formatCode>
                <c:ptCount val="13"/>
                <c:pt idx="0">
                  <c:v>0.2951388888888889</c:v>
                </c:pt>
                <c:pt idx="1">
                  <c:v>0.33680555555555558</c:v>
                </c:pt>
                <c:pt idx="2">
                  <c:v>0.37847222222222227</c:v>
                </c:pt>
                <c:pt idx="3">
                  <c:v>0.4201388888888889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'2013-3 Paul Pedreira'!$C$15:$O$15</c:f>
              <c:numCache>
                <c:formatCode>General</c:formatCode>
                <c:ptCount val="13"/>
                <c:pt idx="0">
                  <c:v>38.1</c:v>
                </c:pt>
                <c:pt idx="1">
                  <c:v>41.2</c:v>
                </c:pt>
                <c:pt idx="2">
                  <c:v>40.700000000000003</c:v>
                </c:pt>
                <c:pt idx="3">
                  <c:v>39.4</c:v>
                </c:pt>
                <c:pt idx="8">
                  <c:v>39.200000000000003</c:v>
                </c:pt>
                <c:pt idx="9">
                  <c:v>40</c:v>
                </c:pt>
                <c:pt idx="10">
                  <c:v>41</c:v>
                </c:pt>
                <c:pt idx="11">
                  <c:v>38.799999999999997</c:v>
                </c:pt>
                <c:pt idx="12">
                  <c:v>37.9</c:v>
                </c:pt>
              </c:numCache>
            </c:numRef>
          </c:val>
        </c:ser>
        <c:ser>
          <c:idx val="1"/>
          <c:order val="1"/>
          <c:tx>
            <c:strRef>
              <c:f>'2013-3 Paul Pedreira'!$B$16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33CCCC"/>
              </a:solidFill>
              <a:prstDash val="solid"/>
            </a:ln>
          </c:spPr>
          <c:invertIfNegative val="0"/>
          <c:val>
            <c:numRef>
              <c:f>'2013-3 Paul Pedreira'!$C$16:$O$16</c:f>
              <c:numCache>
                <c:formatCode>General</c:formatCode>
                <c:ptCount val="13"/>
                <c:pt idx="0">
                  <c:v>23.9</c:v>
                </c:pt>
                <c:pt idx="1">
                  <c:v>26.1</c:v>
                </c:pt>
                <c:pt idx="2">
                  <c:v>25.7</c:v>
                </c:pt>
                <c:pt idx="3">
                  <c:v>24.9</c:v>
                </c:pt>
                <c:pt idx="8">
                  <c:v>24.8</c:v>
                </c:pt>
                <c:pt idx="9">
                  <c:v>25.1</c:v>
                </c:pt>
                <c:pt idx="10">
                  <c:v>26.1</c:v>
                </c:pt>
                <c:pt idx="11">
                  <c:v>24.6</c:v>
                </c:pt>
                <c:pt idx="12">
                  <c:v>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4208512"/>
        <c:axId val="284222592"/>
      </c:barChart>
      <c:lineChart>
        <c:grouping val="standard"/>
        <c:varyColors val="0"/>
        <c:ser>
          <c:idx val="2"/>
          <c:order val="2"/>
          <c:tx>
            <c:strRef>
              <c:f>'2013-3 Paul Pedreira'!$B$5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'2013-3 Paul Pedreira'!$C$5:$O$5</c:f>
              <c:numCache>
                <c:formatCode>General</c:formatCode>
                <c:ptCount val="13"/>
                <c:pt idx="0">
                  <c:v>1.4994529999999999</c:v>
                </c:pt>
                <c:pt idx="1">
                  <c:v>1.4990270000000001</c:v>
                </c:pt>
                <c:pt idx="2">
                  <c:v>1.49848</c:v>
                </c:pt>
                <c:pt idx="3">
                  <c:v>1.4978119999999999</c:v>
                </c:pt>
                <c:pt idx="4">
                  <c:v>0.49995699999999998</c:v>
                </c:pt>
                <c:pt idx="5">
                  <c:v>0.49995600000000001</c:v>
                </c:pt>
                <c:pt idx="6">
                  <c:v>0.49987599999999999</c:v>
                </c:pt>
                <c:pt idx="7">
                  <c:v>0.499755</c:v>
                </c:pt>
                <c:pt idx="8">
                  <c:v>0.49959300000000001</c:v>
                </c:pt>
                <c:pt idx="9">
                  <c:v>0.49939</c:v>
                </c:pt>
                <c:pt idx="10">
                  <c:v>1.4999899999999999</c:v>
                </c:pt>
                <c:pt idx="11">
                  <c:v>1.4998819999999999</c:v>
                </c:pt>
                <c:pt idx="12">
                  <c:v>1.499652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4208512"/>
        <c:axId val="284222592"/>
      </c:lineChart>
      <c:catAx>
        <c:axId val="28420851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84222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422259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8420851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343346260821869"/>
          <c:y val="0.40138480959776218"/>
          <c:w val="0.1761195596819054"/>
          <c:h val="0.2006924047988811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TDS</a:t>
            </a:r>
          </a:p>
        </c:rich>
      </c:tx>
      <c:layout>
        <c:manualLayout>
          <c:xMode val="edge"/>
          <c:yMode val="edge"/>
          <c:x val="0.43373060046883449"/>
          <c:y val="2.71314998668644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'2017-1 Paul Pedreira Cabo Praia'!$B$57</c:f>
              <c:strCache>
                <c:ptCount val="1"/>
                <c:pt idx="0">
                  <c:v>TDS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'2017-1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Pedreira Cabo Praia'!$C$57:$O$57</c:f>
              <c:numCache>
                <c:formatCode>General</c:formatCode>
                <c:ptCount val="13"/>
                <c:pt idx="0">
                  <c:v>41.2</c:v>
                </c:pt>
                <c:pt idx="1">
                  <c:v>42.4</c:v>
                </c:pt>
                <c:pt idx="8">
                  <c:v>39.299999999999997</c:v>
                </c:pt>
                <c:pt idx="9">
                  <c:v>39.1</c:v>
                </c:pt>
                <c:pt idx="10">
                  <c:v>39.299999999999997</c:v>
                </c:pt>
                <c:pt idx="11">
                  <c:v>40.5</c:v>
                </c:pt>
                <c:pt idx="12">
                  <c:v>40.799999999999997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8554624"/>
        <c:axId val="268556160"/>
      </c:barChart>
      <c:lineChart>
        <c:grouping val="standard"/>
        <c:varyColors val="0"/>
        <c:ser>
          <c:idx val="2"/>
          <c:order val="1"/>
          <c:tx>
            <c:strRef>
              <c:f>'2017-1 Paul Pedreira Cabo Praia'!$B$44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'2017-1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'2017-1 Paul Pedreira Cabo Praia'!$C$44:$O$44</c:f>
              <c:numCache>
                <c:formatCode>0.000000</c:formatCode>
                <c:ptCount val="13"/>
                <c:pt idx="0">
                  <c:v>1.599626</c:v>
                </c:pt>
                <c:pt idx="1">
                  <c:v>1.599254</c:v>
                </c:pt>
                <c:pt idx="2">
                  <c:v>1.5987560000000001</c:v>
                </c:pt>
                <c:pt idx="3">
                  <c:v>1.598131</c:v>
                </c:pt>
                <c:pt idx="4">
                  <c:v>0.499998</c:v>
                </c:pt>
                <c:pt idx="5">
                  <c:v>0.49996800000000002</c:v>
                </c:pt>
                <c:pt idx="6">
                  <c:v>0.49989600000000001</c:v>
                </c:pt>
                <c:pt idx="7">
                  <c:v>0.49978499999999998</c:v>
                </c:pt>
                <c:pt idx="8">
                  <c:v>0.49963400000000002</c:v>
                </c:pt>
                <c:pt idx="9">
                  <c:v>0.49944300000000003</c:v>
                </c:pt>
                <c:pt idx="10">
                  <c:v>1.4999990000000001</c:v>
                </c:pt>
                <c:pt idx="11">
                  <c:v>1.4999199999999999</c:v>
                </c:pt>
                <c:pt idx="12">
                  <c:v>1.4997199999999999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'2017-1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'2017-1 Paul Pedreira Cabo Praia'!$C$58:$O$58</c:f>
              <c:numCache>
                <c:formatCode>General</c:formatCode>
                <c:ptCount val="13"/>
                <c:pt idx="0">
                  <c:v>13.9</c:v>
                </c:pt>
                <c:pt idx="1">
                  <c:v>14.1</c:v>
                </c:pt>
                <c:pt idx="8">
                  <c:v>18.7</c:v>
                </c:pt>
                <c:pt idx="9">
                  <c:v>18</c:v>
                </c:pt>
                <c:pt idx="10">
                  <c:v>17.100000000000001</c:v>
                </c:pt>
                <c:pt idx="11">
                  <c:v>16.600000000000001</c:v>
                </c:pt>
                <c:pt idx="12">
                  <c:v>16.2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8554624"/>
        <c:axId val="268556160"/>
      </c:lineChart>
      <c:catAx>
        <c:axId val="26855462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68556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8556160"/>
        <c:scaling>
          <c:orientation val="minMax"/>
          <c:max val="4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6855462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4635851822"/>
          <c:y val="0.39147438091977632"/>
          <c:w val="0.99257862996133128"/>
          <c:h val="0.5175031381946821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Oxigénio (mg/l)</a:t>
            </a:r>
          </a:p>
        </c:rich>
      </c:tx>
      <c:layout>
        <c:manualLayout>
          <c:xMode val="edge"/>
          <c:yMode val="edge"/>
          <c:x val="0.37343961235614775"/>
          <c:y val="2.71317658719233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'2017-1 Paul Pedreira Cabo Praia'!$B$23</c:f>
              <c:strCache>
                <c:ptCount val="1"/>
                <c:pt idx="0">
                  <c:v>Oxigénio (mg/l)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'2017-1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Pedreira Cabo Praia'!$C$23:$O$23</c:f>
              <c:numCache>
                <c:formatCode>General</c:formatCode>
                <c:ptCount val="13"/>
                <c:pt idx="0">
                  <c:v>10.31</c:v>
                </c:pt>
                <c:pt idx="1">
                  <c:v>10.64</c:v>
                </c:pt>
                <c:pt idx="6">
                  <c:v>10.26</c:v>
                </c:pt>
                <c:pt idx="7">
                  <c:v>9.68</c:v>
                </c:pt>
                <c:pt idx="8">
                  <c:v>9.66</c:v>
                </c:pt>
                <c:pt idx="9">
                  <c:v>9.74</c:v>
                </c:pt>
                <c:pt idx="10">
                  <c:v>9.56</c:v>
                </c:pt>
                <c:pt idx="11">
                  <c:v>9.98</c:v>
                </c:pt>
                <c:pt idx="12">
                  <c:v>10.02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8581120"/>
        <c:axId val="268595200"/>
      </c:barChart>
      <c:lineChart>
        <c:grouping val="standard"/>
        <c:varyColors val="0"/>
        <c:ser>
          <c:idx val="2"/>
          <c:order val="1"/>
          <c:tx>
            <c:strRef>
              <c:f>'2017-1 Paul Pedreira Cabo Praia'!$B$5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'2017-1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Pedreira Cabo Praia'!$C$5:$O$5</c:f>
              <c:numCache>
                <c:formatCode>0.000000</c:formatCode>
                <c:ptCount val="13"/>
                <c:pt idx="0">
                  <c:v>1.5996699999999999</c:v>
                </c:pt>
                <c:pt idx="1">
                  <c:v>1.599318</c:v>
                </c:pt>
                <c:pt idx="2">
                  <c:v>1.5988389999999999</c:v>
                </c:pt>
                <c:pt idx="3">
                  <c:v>1.598233</c:v>
                </c:pt>
                <c:pt idx="4">
                  <c:v>0.49999900000000003</c:v>
                </c:pt>
                <c:pt idx="5">
                  <c:v>0.49999900000000003</c:v>
                </c:pt>
                <c:pt idx="6">
                  <c:v>0.49990899999999999</c:v>
                </c:pt>
                <c:pt idx="7">
                  <c:v>0.499805</c:v>
                </c:pt>
                <c:pt idx="8">
                  <c:v>0.49965900000000002</c:v>
                </c:pt>
                <c:pt idx="9">
                  <c:v>0.49947399999999997</c:v>
                </c:pt>
                <c:pt idx="10">
                  <c:v>1.5</c:v>
                </c:pt>
                <c:pt idx="11">
                  <c:v>1.4999389999999999</c:v>
                </c:pt>
                <c:pt idx="12">
                  <c:v>1.4997579999999999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'2017-1 Paul Pedreira Cabo Praia'!$B$24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'2017-1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Pedreira Cabo Praia'!$C$24:$O$24</c:f>
              <c:numCache>
                <c:formatCode>General</c:formatCode>
                <c:ptCount val="13"/>
                <c:pt idx="0">
                  <c:v>13.7</c:v>
                </c:pt>
                <c:pt idx="1">
                  <c:v>13.1</c:v>
                </c:pt>
                <c:pt idx="6">
                  <c:v>15.26</c:v>
                </c:pt>
                <c:pt idx="7">
                  <c:v>15.3</c:v>
                </c:pt>
                <c:pt idx="8">
                  <c:v>15.9</c:v>
                </c:pt>
                <c:pt idx="9">
                  <c:v>15.5</c:v>
                </c:pt>
                <c:pt idx="10">
                  <c:v>15.7</c:v>
                </c:pt>
                <c:pt idx="11">
                  <c:v>15.9</c:v>
                </c:pt>
                <c:pt idx="12">
                  <c:v>15.6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8581120"/>
        <c:axId val="268595200"/>
      </c:lineChart>
      <c:catAx>
        <c:axId val="26858112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685952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8595200"/>
        <c:scaling>
          <c:orientation val="minMax"/>
          <c:max val="2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6858112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40541086218"/>
          <c:y val="0.39147477194721286"/>
          <c:w val="0.99257888148596818"/>
          <c:h val="0.5175030743534679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Oxigénio (mg/l)</a:t>
            </a:r>
          </a:p>
        </c:rich>
      </c:tx>
      <c:layout>
        <c:manualLayout>
          <c:xMode val="edge"/>
          <c:yMode val="edge"/>
          <c:x val="0.37343961434712802"/>
          <c:y val="2.71318735334761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'2017-1 Paul Pedreira Cabo Praia'!$B$62</c:f>
              <c:strCache>
                <c:ptCount val="1"/>
                <c:pt idx="0">
                  <c:v>Oxigénio (mg/l)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'2017-1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'2017-1 Paul Pedreira Cabo Praia'!$C$62:$O$62</c:f>
              <c:numCache>
                <c:formatCode>General</c:formatCode>
                <c:ptCount val="13"/>
                <c:pt idx="0">
                  <c:v>9.32</c:v>
                </c:pt>
                <c:pt idx="1">
                  <c:v>10.37</c:v>
                </c:pt>
                <c:pt idx="8">
                  <c:v>10.17</c:v>
                </c:pt>
                <c:pt idx="9">
                  <c:v>10.14</c:v>
                </c:pt>
                <c:pt idx="10">
                  <c:v>10.92</c:v>
                </c:pt>
                <c:pt idx="11">
                  <c:v>10.6</c:v>
                </c:pt>
                <c:pt idx="12">
                  <c:v>10.130000000000001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8614272"/>
        <c:axId val="268624256"/>
      </c:barChart>
      <c:lineChart>
        <c:grouping val="standard"/>
        <c:varyColors val="0"/>
        <c:ser>
          <c:idx val="2"/>
          <c:order val="1"/>
          <c:tx>
            <c:strRef>
              <c:f>'2017-1 Paul Pedreira Cabo Praia'!$B$44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'2017-1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'2017-1 Paul Pedreira Cabo Praia'!$C$44:$O$44</c:f>
              <c:numCache>
                <c:formatCode>0.000000</c:formatCode>
                <c:ptCount val="13"/>
                <c:pt idx="0">
                  <c:v>1.599626</c:v>
                </c:pt>
                <c:pt idx="1">
                  <c:v>1.599254</c:v>
                </c:pt>
                <c:pt idx="2">
                  <c:v>1.5987560000000001</c:v>
                </c:pt>
                <c:pt idx="3">
                  <c:v>1.598131</c:v>
                </c:pt>
                <c:pt idx="4">
                  <c:v>0.499998</c:v>
                </c:pt>
                <c:pt idx="5">
                  <c:v>0.49996800000000002</c:v>
                </c:pt>
                <c:pt idx="6">
                  <c:v>0.49989600000000001</c:v>
                </c:pt>
                <c:pt idx="7">
                  <c:v>0.49978499999999998</c:v>
                </c:pt>
                <c:pt idx="8">
                  <c:v>0.49963400000000002</c:v>
                </c:pt>
                <c:pt idx="9">
                  <c:v>0.49944300000000003</c:v>
                </c:pt>
                <c:pt idx="10">
                  <c:v>1.4999990000000001</c:v>
                </c:pt>
                <c:pt idx="11">
                  <c:v>1.4999199999999999</c:v>
                </c:pt>
                <c:pt idx="12">
                  <c:v>1.4997199999999999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'2017-1 Paul Pedreira Cabo Praia'!$B$63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'2017-1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'2017-1 Paul Pedreira Cabo Praia'!$C$63:$O$63</c:f>
              <c:numCache>
                <c:formatCode>General</c:formatCode>
                <c:ptCount val="13"/>
                <c:pt idx="0">
                  <c:v>13.9</c:v>
                </c:pt>
                <c:pt idx="1">
                  <c:v>13.4</c:v>
                </c:pt>
                <c:pt idx="8">
                  <c:v>18.7</c:v>
                </c:pt>
                <c:pt idx="9">
                  <c:v>17.7</c:v>
                </c:pt>
                <c:pt idx="10">
                  <c:v>17.100000000000001</c:v>
                </c:pt>
                <c:pt idx="11">
                  <c:v>16.600000000000001</c:v>
                </c:pt>
                <c:pt idx="12">
                  <c:v>16.100000000000001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8614272"/>
        <c:axId val="268624256"/>
      </c:lineChart>
      <c:catAx>
        <c:axId val="26861427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68624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8624256"/>
        <c:scaling>
          <c:orientation val="minMax"/>
          <c:max val="2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6861427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7574827407"/>
          <c:y val="0.3914745462470901"/>
          <c:w val="0.99257860872167547"/>
          <c:h val="0.517502944640753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1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Salinidade (ppm)</a:t>
            </a:r>
          </a:p>
        </c:rich>
      </c:tx>
      <c:layout>
        <c:manualLayout>
          <c:xMode val="edge"/>
          <c:yMode val="edge"/>
          <c:x val="0.37343963872647784"/>
          <c:y val="2.71314560256239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'2017-2 Paul da Praia da Vitória'!$B$20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'2017-2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da Praia da Vitória'!$C$20:$O$20</c:f>
              <c:numCache>
                <c:formatCode>General</c:formatCode>
                <c:ptCount val="13"/>
                <c:pt idx="0">
                  <c:v>23.1</c:v>
                </c:pt>
                <c:pt idx="1">
                  <c:v>22.8</c:v>
                </c:pt>
                <c:pt idx="2">
                  <c:v>22.9</c:v>
                </c:pt>
                <c:pt idx="3">
                  <c:v>23.4</c:v>
                </c:pt>
                <c:pt idx="4">
                  <c:v>24</c:v>
                </c:pt>
                <c:pt idx="5">
                  <c:v>24.7</c:v>
                </c:pt>
                <c:pt idx="6">
                  <c:v>28.3</c:v>
                </c:pt>
                <c:pt idx="7">
                  <c:v>35.700000000000003</c:v>
                </c:pt>
                <c:pt idx="8">
                  <c:v>35.299999999999997</c:v>
                </c:pt>
                <c:pt idx="9">
                  <c:v>32.1</c:v>
                </c:pt>
                <c:pt idx="10">
                  <c:v>29.5</c:v>
                </c:pt>
                <c:pt idx="11">
                  <c:v>28.5</c:v>
                </c:pt>
                <c:pt idx="12">
                  <c:v>27.9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9875584"/>
        <c:axId val="389877120"/>
      </c:barChart>
      <c:lineChart>
        <c:grouping val="standard"/>
        <c:varyColors val="0"/>
        <c:ser>
          <c:idx val="2"/>
          <c:order val="1"/>
          <c:tx>
            <c:strRef>
              <c:f>'2017-2 Paul da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'2017-2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da Praia da Vitória'!$C$5:$O$5</c:f>
              <c:numCache>
                <c:formatCode>0.000000</c:formatCode>
                <c:ptCount val="13"/>
                <c:pt idx="0">
                  <c:v>0.29999599999999998</c:v>
                </c:pt>
                <c:pt idx="1">
                  <c:v>0.29997099999999999</c:v>
                </c:pt>
                <c:pt idx="2">
                  <c:v>0.29992200000000002</c:v>
                </c:pt>
                <c:pt idx="3">
                  <c:v>0.29984899999999998</c:v>
                </c:pt>
                <c:pt idx="4">
                  <c:v>0.29975099999999999</c:v>
                </c:pt>
                <c:pt idx="5">
                  <c:v>0.29962899999999998</c:v>
                </c:pt>
                <c:pt idx="6">
                  <c:v>1.6999869999999999</c:v>
                </c:pt>
                <c:pt idx="7">
                  <c:v>1.699859</c:v>
                </c:pt>
                <c:pt idx="8">
                  <c:v>1.699594</c:v>
                </c:pt>
                <c:pt idx="9">
                  <c:v>1.699192</c:v>
                </c:pt>
                <c:pt idx="10">
                  <c:v>1.6986520000000001</c:v>
                </c:pt>
                <c:pt idx="11">
                  <c:v>1.697975</c:v>
                </c:pt>
                <c:pt idx="12">
                  <c:v>0.29999900000000002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'2017-2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da Praia da Vitória'!$C$21:$O$21</c:f>
              <c:numCache>
                <c:formatCode>General</c:formatCode>
                <c:ptCount val="13"/>
                <c:pt idx="0">
                  <c:v>19</c:v>
                </c:pt>
                <c:pt idx="1">
                  <c:v>18.7</c:v>
                </c:pt>
                <c:pt idx="2">
                  <c:v>18.5</c:v>
                </c:pt>
                <c:pt idx="3">
                  <c:v>20.100000000000001</c:v>
                </c:pt>
                <c:pt idx="4">
                  <c:v>20.399999999999999</c:v>
                </c:pt>
                <c:pt idx="5">
                  <c:v>20.399999999999999</c:v>
                </c:pt>
                <c:pt idx="6">
                  <c:v>19.7</c:v>
                </c:pt>
                <c:pt idx="7">
                  <c:v>17.8</c:v>
                </c:pt>
                <c:pt idx="8">
                  <c:v>18</c:v>
                </c:pt>
                <c:pt idx="9">
                  <c:v>19</c:v>
                </c:pt>
                <c:pt idx="10">
                  <c:v>20.2</c:v>
                </c:pt>
                <c:pt idx="11">
                  <c:v>20.7</c:v>
                </c:pt>
                <c:pt idx="12">
                  <c:v>20.8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9875584"/>
        <c:axId val="389877120"/>
      </c:lineChart>
      <c:catAx>
        <c:axId val="38987558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89877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9877120"/>
        <c:scaling>
          <c:orientation val="minMax"/>
          <c:max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8987558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46433618874558"/>
          <c:y val="0.39147470972908049"/>
          <c:w val="0.18111439366782445"/>
          <c:h val="0.126028382045464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1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TDS</a:t>
            </a:r>
          </a:p>
        </c:rich>
      </c:tx>
      <c:layout>
        <c:manualLayout>
          <c:xMode val="edge"/>
          <c:yMode val="edge"/>
          <c:x val="0.43572998687664038"/>
          <c:y val="2.41436662522447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'2017-2 Paul da Praia da Vitória'!$B$18</c:f>
              <c:strCache>
                <c:ptCount val="1"/>
                <c:pt idx="0">
                  <c:v>TDS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rgbClr val="008080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'2017-2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da Praia da Vitória'!$C$18:$O$18</c:f>
              <c:numCache>
                <c:formatCode>General</c:formatCode>
                <c:ptCount val="13"/>
                <c:pt idx="0">
                  <c:v>36.9</c:v>
                </c:pt>
                <c:pt idx="1">
                  <c:v>36.299999999999997</c:v>
                </c:pt>
                <c:pt idx="2">
                  <c:v>36.4</c:v>
                </c:pt>
                <c:pt idx="3">
                  <c:v>37.1</c:v>
                </c:pt>
                <c:pt idx="4">
                  <c:v>38</c:v>
                </c:pt>
                <c:pt idx="5">
                  <c:v>39.1</c:v>
                </c:pt>
                <c:pt idx="6">
                  <c:v>44.1</c:v>
                </c:pt>
                <c:pt idx="7">
                  <c:v>54.6</c:v>
                </c:pt>
                <c:pt idx="8">
                  <c:v>53.9</c:v>
                </c:pt>
                <c:pt idx="9">
                  <c:v>49.9</c:v>
                </c:pt>
                <c:pt idx="10">
                  <c:v>45.7</c:v>
                </c:pt>
                <c:pt idx="11">
                  <c:v>44.4</c:v>
                </c:pt>
                <c:pt idx="12">
                  <c:v>43.2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9938176"/>
        <c:axId val="389944064"/>
      </c:barChart>
      <c:lineChart>
        <c:grouping val="standard"/>
        <c:varyColors val="0"/>
        <c:ser>
          <c:idx val="2"/>
          <c:order val="0"/>
          <c:tx>
            <c:strRef>
              <c:f>'2017-2 Paul da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'2017-2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da Praia da Vitória'!$C$5:$O$5</c:f>
              <c:numCache>
                <c:formatCode>0.000000</c:formatCode>
                <c:ptCount val="13"/>
                <c:pt idx="0">
                  <c:v>0.29999599999999998</c:v>
                </c:pt>
                <c:pt idx="1">
                  <c:v>0.29997099999999999</c:v>
                </c:pt>
                <c:pt idx="2">
                  <c:v>0.29992200000000002</c:v>
                </c:pt>
                <c:pt idx="3">
                  <c:v>0.29984899999999998</c:v>
                </c:pt>
                <c:pt idx="4">
                  <c:v>0.29975099999999999</c:v>
                </c:pt>
                <c:pt idx="5">
                  <c:v>0.29962899999999998</c:v>
                </c:pt>
                <c:pt idx="6">
                  <c:v>1.6999869999999999</c:v>
                </c:pt>
                <c:pt idx="7">
                  <c:v>1.699859</c:v>
                </c:pt>
                <c:pt idx="8">
                  <c:v>1.699594</c:v>
                </c:pt>
                <c:pt idx="9">
                  <c:v>1.699192</c:v>
                </c:pt>
                <c:pt idx="10">
                  <c:v>1.6986520000000001</c:v>
                </c:pt>
                <c:pt idx="11">
                  <c:v>1.697975</c:v>
                </c:pt>
                <c:pt idx="12">
                  <c:v>0.29999900000000002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'2017-2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da Praia da Vitória'!$C$19:$O$19</c:f>
              <c:numCache>
                <c:formatCode>General</c:formatCode>
                <c:ptCount val="13"/>
                <c:pt idx="0">
                  <c:v>18.899999999999999</c:v>
                </c:pt>
                <c:pt idx="1">
                  <c:v>18.7</c:v>
                </c:pt>
                <c:pt idx="2">
                  <c:v>18.5</c:v>
                </c:pt>
                <c:pt idx="3">
                  <c:v>20.100000000000001</c:v>
                </c:pt>
                <c:pt idx="4">
                  <c:v>20.399999999999999</c:v>
                </c:pt>
                <c:pt idx="5">
                  <c:v>20.399999999999999</c:v>
                </c:pt>
                <c:pt idx="6">
                  <c:v>19.7</c:v>
                </c:pt>
                <c:pt idx="7">
                  <c:v>17.8</c:v>
                </c:pt>
                <c:pt idx="8">
                  <c:v>18</c:v>
                </c:pt>
                <c:pt idx="9">
                  <c:v>19</c:v>
                </c:pt>
                <c:pt idx="10">
                  <c:v>20.2</c:v>
                </c:pt>
                <c:pt idx="11">
                  <c:v>20.7</c:v>
                </c:pt>
                <c:pt idx="12">
                  <c:v>20.9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9938176"/>
        <c:axId val="389944064"/>
      </c:lineChart>
      <c:catAx>
        <c:axId val="38993817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89944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994406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8993817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40288713917"/>
          <c:y val="0.39147469724179218"/>
          <c:w val="0.99257890419947514"/>
          <c:h val="0.5175035225859925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Condutividade (µs/cm)</a:t>
            </a:r>
          </a:p>
        </c:rich>
      </c:tx>
      <c:layout>
        <c:manualLayout>
          <c:xMode val="edge"/>
          <c:yMode val="edge"/>
          <c:x val="0.32119622897605088"/>
          <c:y val="2.71309588106540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'2017-2 Paul da Praia da Vitória'!$B$16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'2017-2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da Praia da Vitória'!$C$16:$O$16</c:f>
              <c:numCache>
                <c:formatCode>General</c:formatCode>
                <c:ptCount val="13"/>
                <c:pt idx="0">
                  <c:v>36.799999999999997</c:v>
                </c:pt>
                <c:pt idx="1">
                  <c:v>36.4</c:v>
                </c:pt>
                <c:pt idx="2">
                  <c:v>36.4</c:v>
                </c:pt>
                <c:pt idx="3">
                  <c:v>37.1</c:v>
                </c:pt>
                <c:pt idx="4">
                  <c:v>38</c:v>
                </c:pt>
                <c:pt idx="5">
                  <c:v>39.1</c:v>
                </c:pt>
                <c:pt idx="6">
                  <c:v>43.8</c:v>
                </c:pt>
                <c:pt idx="7">
                  <c:v>54.6</c:v>
                </c:pt>
                <c:pt idx="8">
                  <c:v>54</c:v>
                </c:pt>
                <c:pt idx="9">
                  <c:v>49.9</c:v>
                </c:pt>
                <c:pt idx="10">
                  <c:v>45.7</c:v>
                </c:pt>
                <c:pt idx="11">
                  <c:v>44.4</c:v>
                </c:pt>
                <c:pt idx="12">
                  <c:v>43.2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9991424"/>
        <c:axId val="390148864"/>
      </c:barChart>
      <c:lineChart>
        <c:grouping val="standard"/>
        <c:varyColors val="0"/>
        <c:ser>
          <c:idx val="2"/>
          <c:order val="1"/>
          <c:tx>
            <c:strRef>
              <c:f>'2017-2 Paul da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'2017-2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da Praia da Vitória'!$C$5:$O$5</c:f>
              <c:numCache>
                <c:formatCode>0.000000</c:formatCode>
                <c:ptCount val="13"/>
                <c:pt idx="0">
                  <c:v>0.29999599999999998</c:v>
                </c:pt>
                <c:pt idx="1">
                  <c:v>0.29997099999999999</c:v>
                </c:pt>
                <c:pt idx="2">
                  <c:v>0.29992200000000002</c:v>
                </c:pt>
                <c:pt idx="3">
                  <c:v>0.29984899999999998</c:v>
                </c:pt>
                <c:pt idx="4">
                  <c:v>0.29975099999999999</c:v>
                </c:pt>
                <c:pt idx="5">
                  <c:v>0.29962899999999998</c:v>
                </c:pt>
                <c:pt idx="6">
                  <c:v>1.6999869999999999</c:v>
                </c:pt>
                <c:pt idx="7">
                  <c:v>1.699859</c:v>
                </c:pt>
                <c:pt idx="8">
                  <c:v>1.699594</c:v>
                </c:pt>
                <c:pt idx="9">
                  <c:v>1.699192</c:v>
                </c:pt>
                <c:pt idx="10">
                  <c:v>1.6986520000000001</c:v>
                </c:pt>
                <c:pt idx="11">
                  <c:v>1.697975</c:v>
                </c:pt>
                <c:pt idx="12">
                  <c:v>0.29999900000000002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'2017-2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da Praia da Vitória'!$C$17:$O$17</c:f>
              <c:numCache>
                <c:formatCode>General</c:formatCode>
                <c:ptCount val="13"/>
                <c:pt idx="0">
                  <c:v>19</c:v>
                </c:pt>
                <c:pt idx="1">
                  <c:v>18.7</c:v>
                </c:pt>
                <c:pt idx="2">
                  <c:v>18.5</c:v>
                </c:pt>
                <c:pt idx="3">
                  <c:v>20.100000000000001</c:v>
                </c:pt>
                <c:pt idx="4">
                  <c:v>20.399999999999999</c:v>
                </c:pt>
                <c:pt idx="5">
                  <c:v>20.399999999999999</c:v>
                </c:pt>
                <c:pt idx="6">
                  <c:v>19.8</c:v>
                </c:pt>
                <c:pt idx="7">
                  <c:v>17.8</c:v>
                </c:pt>
                <c:pt idx="8">
                  <c:v>18</c:v>
                </c:pt>
                <c:pt idx="9">
                  <c:v>19</c:v>
                </c:pt>
                <c:pt idx="10">
                  <c:v>20.2</c:v>
                </c:pt>
                <c:pt idx="11">
                  <c:v>20.7</c:v>
                </c:pt>
                <c:pt idx="12">
                  <c:v>20.9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9991424"/>
        <c:axId val="390148864"/>
      </c:lineChart>
      <c:catAx>
        <c:axId val="38999142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90148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014886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8999142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46450151674965"/>
          <c:y val="0.39147445919440577"/>
          <c:w val="0.18111446349580129"/>
          <c:h val="0.127170186759146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pH</a:t>
            </a:r>
          </a:p>
        </c:rich>
      </c:tx>
      <c:layout>
        <c:manualLayout>
          <c:xMode val="edge"/>
          <c:yMode val="edge"/>
          <c:x val="0.43909757361834473"/>
          <c:y val="2.14282589676290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631578947368418E-2"/>
          <c:y val="0.20714321837196284"/>
          <c:w val="0.74285714285714288"/>
          <c:h val="0.564286698323622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'2017-2 Paul da Praia da Vitória'!$B$11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'2017-2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da Praia da Vitória'!$C$11:$O$11</c:f>
              <c:numCache>
                <c:formatCode>General</c:formatCode>
                <c:ptCount val="13"/>
                <c:pt idx="0">
                  <c:v>8.19</c:v>
                </c:pt>
                <c:pt idx="1">
                  <c:v>8.51</c:v>
                </c:pt>
                <c:pt idx="2">
                  <c:v>8.6199999999999992</c:v>
                </c:pt>
                <c:pt idx="3">
                  <c:v>8.43</c:v>
                </c:pt>
                <c:pt idx="4">
                  <c:v>8.3000000000000007</c:v>
                </c:pt>
                <c:pt idx="5">
                  <c:v>8.5399999999999991</c:v>
                </c:pt>
                <c:pt idx="6">
                  <c:v>8.73</c:v>
                </c:pt>
                <c:pt idx="7">
                  <c:v>8.7100000000000009</c:v>
                </c:pt>
                <c:pt idx="8">
                  <c:v>8.77</c:v>
                </c:pt>
                <c:pt idx="9">
                  <c:v>8.8000000000000007</c:v>
                </c:pt>
                <c:pt idx="10">
                  <c:v>8.8699999999999992</c:v>
                </c:pt>
                <c:pt idx="11">
                  <c:v>8.9499999999999993</c:v>
                </c:pt>
                <c:pt idx="12">
                  <c:v>8.98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0198400"/>
        <c:axId val="390199936"/>
      </c:barChart>
      <c:lineChart>
        <c:grouping val="standard"/>
        <c:varyColors val="0"/>
        <c:ser>
          <c:idx val="1"/>
          <c:order val="1"/>
          <c:tx>
            <c:strRef>
              <c:f>'2017-2 Paul da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'2017-2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da Praia da Vitória'!$C$5:$O$5</c:f>
              <c:numCache>
                <c:formatCode>0.000000</c:formatCode>
                <c:ptCount val="13"/>
                <c:pt idx="0">
                  <c:v>0.29999599999999998</c:v>
                </c:pt>
                <c:pt idx="1">
                  <c:v>0.29997099999999999</c:v>
                </c:pt>
                <c:pt idx="2">
                  <c:v>0.29992200000000002</c:v>
                </c:pt>
                <c:pt idx="3">
                  <c:v>0.29984899999999998</c:v>
                </c:pt>
                <c:pt idx="4">
                  <c:v>0.29975099999999999</c:v>
                </c:pt>
                <c:pt idx="5">
                  <c:v>0.29962899999999998</c:v>
                </c:pt>
                <c:pt idx="6">
                  <c:v>1.6999869999999999</c:v>
                </c:pt>
                <c:pt idx="7">
                  <c:v>1.699859</c:v>
                </c:pt>
                <c:pt idx="8">
                  <c:v>1.699594</c:v>
                </c:pt>
                <c:pt idx="9">
                  <c:v>1.699192</c:v>
                </c:pt>
                <c:pt idx="10">
                  <c:v>1.6986520000000001</c:v>
                </c:pt>
                <c:pt idx="11">
                  <c:v>1.697975</c:v>
                </c:pt>
                <c:pt idx="12">
                  <c:v>0.29999900000000002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'2017-2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da Praia da Vitória'!$C$12:$O$12</c:f>
              <c:numCache>
                <c:formatCode>General</c:formatCode>
                <c:ptCount val="13"/>
                <c:pt idx="0">
                  <c:v>19.2</c:v>
                </c:pt>
                <c:pt idx="1">
                  <c:v>18.899999999999999</c:v>
                </c:pt>
                <c:pt idx="2">
                  <c:v>18.899999999999999</c:v>
                </c:pt>
                <c:pt idx="3">
                  <c:v>20</c:v>
                </c:pt>
                <c:pt idx="4">
                  <c:v>20.6</c:v>
                </c:pt>
                <c:pt idx="5">
                  <c:v>20.6</c:v>
                </c:pt>
                <c:pt idx="6">
                  <c:v>19.8</c:v>
                </c:pt>
                <c:pt idx="7">
                  <c:v>18</c:v>
                </c:pt>
                <c:pt idx="8">
                  <c:v>18.2</c:v>
                </c:pt>
                <c:pt idx="9">
                  <c:v>19.100000000000001</c:v>
                </c:pt>
                <c:pt idx="10">
                  <c:v>20.399999999999999</c:v>
                </c:pt>
                <c:pt idx="11">
                  <c:v>20.9</c:v>
                </c:pt>
                <c:pt idx="12">
                  <c:v>20.9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0198400"/>
        <c:axId val="390199936"/>
      </c:lineChart>
      <c:catAx>
        <c:axId val="39019840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90199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0199936"/>
        <c:scaling>
          <c:orientation val="minMax"/>
          <c:max val="2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9019840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052616855494941"/>
          <c:y val="0.44642935258092742"/>
          <c:w val="0.1815061832004542"/>
          <c:h val="0.1620738553514143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ORP (mV)</a:t>
            </a:r>
          </a:p>
        </c:rich>
      </c:tx>
      <c:layout>
        <c:manualLayout>
          <c:xMode val="edge"/>
          <c:yMode val="edge"/>
          <c:x val="0.38796984489088399"/>
          <c:y val="3.7036575464038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87969924812026E-2"/>
          <c:y val="0.22895698178721388"/>
          <c:w val="0.72030075187969922"/>
          <c:h val="0.683503930923594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'2017-2 Paul da Praia da Vitória'!$B$13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'2017-2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da Praia da Vitória'!$C$13:$O$13</c:f>
              <c:numCache>
                <c:formatCode>General</c:formatCode>
                <c:ptCount val="13"/>
                <c:pt idx="0">
                  <c:v>-51.4</c:v>
                </c:pt>
                <c:pt idx="1">
                  <c:v>-69.5</c:v>
                </c:pt>
                <c:pt idx="2">
                  <c:v>-76.099999999999994</c:v>
                </c:pt>
                <c:pt idx="3">
                  <c:v>-65</c:v>
                </c:pt>
                <c:pt idx="4">
                  <c:v>-57.4</c:v>
                </c:pt>
                <c:pt idx="5">
                  <c:v>-71.599999999999994</c:v>
                </c:pt>
                <c:pt idx="6">
                  <c:v>-82.7</c:v>
                </c:pt>
                <c:pt idx="7">
                  <c:v>-81.099999999999994</c:v>
                </c:pt>
                <c:pt idx="8">
                  <c:v>-83.3</c:v>
                </c:pt>
                <c:pt idx="9">
                  <c:v>-85.2</c:v>
                </c:pt>
                <c:pt idx="10">
                  <c:v>-88</c:v>
                </c:pt>
                <c:pt idx="11">
                  <c:v>-94.7</c:v>
                </c:pt>
                <c:pt idx="12">
                  <c:v>-96.8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0313472"/>
        <c:axId val="390315008"/>
      </c:barChart>
      <c:lineChart>
        <c:grouping val="standard"/>
        <c:varyColors val="0"/>
        <c:ser>
          <c:idx val="0"/>
          <c:order val="0"/>
          <c:tx>
            <c:strRef>
              <c:f>'2017-2 Paul da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'2017-2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da Praia da Vitória'!$C$5:$O$5</c:f>
              <c:numCache>
                <c:formatCode>0.000000</c:formatCode>
                <c:ptCount val="13"/>
                <c:pt idx="0">
                  <c:v>0.29999599999999998</c:v>
                </c:pt>
                <c:pt idx="1">
                  <c:v>0.29997099999999999</c:v>
                </c:pt>
                <c:pt idx="2">
                  <c:v>0.29992200000000002</c:v>
                </c:pt>
                <c:pt idx="3">
                  <c:v>0.29984899999999998</c:v>
                </c:pt>
                <c:pt idx="4">
                  <c:v>0.29975099999999999</c:v>
                </c:pt>
                <c:pt idx="5">
                  <c:v>0.29962899999999998</c:v>
                </c:pt>
                <c:pt idx="6">
                  <c:v>1.6999869999999999</c:v>
                </c:pt>
                <c:pt idx="7">
                  <c:v>1.699859</c:v>
                </c:pt>
                <c:pt idx="8">
                  <c:v>1.699594</c:v>
                </c:pt>
                <c:pt idx="9">
                  <c:v>1.699192</c:v>
                </c:pt>
                <c:pt idx="10">
                  <c:v>1.6986520000000001</c:v>
                </c:pt>
                <c:pt idx="11">
                  <c:v>1.697975</c:v>
                </c:pt>
                <c:pt idx="12">
                  <c:v>0.29999900000000002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'2017-2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da Praia da Vitória'!$C$14:$O$14</c:f>
              <c:numCache>
                <c:formatCode>General</c:formatCode>
                <c:ptCount val="13"/>
                <c:pt idx="0">
                  <c:v>19.2</c:v>
                </c:pt>
                <c:pt idx="1">
                  <c:v>18.8</c:v>
                </c:pt>
                <c:pt idx="2">
                  <c:v>18.899999999999999</c:v>
                </c:pt>
                <c:pt idx="3">
                  <c:v>20</c:v>
                </c:pt>
                <c:pt idx="4">
                  <c:v>20.6</c:v>
                </c:pt>
                <c:pt idx="5">
                  <c:v>20.6</c:v>
                </c:pt>
                <c:pt idx="6">
                  <c:v>19.899999999999999</c:v>
                </c:pt>
                <c:pt idx="7">
                  <c:v>18</c:v>
                </c:pt>
                <c:pt idx="8">
                  <c:v>18.2</c:v>
                </c:pt>
                <c:pt idx="9">
                  <c:v>19.100000000000001</c:v>
                </c:pt>
                <c:pt idx="10">
                  <c:v>20.5</c:v>
                </c:pt>
                <c:pt idx="11">
                  <c:v>20.9</c:v>
                </c:pt>
                <c:pt idx="12">
                  <c:v>20.9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0313472"/>
        <c:axId val="390315008"/>
      </c:lineChart>
      <c:catAx>
        <c:axId val="39031347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903150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90315008"/>
        <c:scaling>
          <c:orientation val="minMax"/>
          <c:max val="30"/>
          <c:min val="-15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9031347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203015510911603"/>
          <c:y val="0.50505258785097906"/>
          <c:w val="0.18059999509407121"/>
          <c:h val="0.18075303536698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1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pH</a:t>
            </a:r>
          </a:p>
        </c:rich>
      </c:tx>
      <c:layout>
        <c:manualLayout>
          <c:xMode val="edge"/>
          <c:yMode val="edge"/>
          <c:x val="0.43909766713943366"/>
          <c:y val="2.14286235053951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631578947368418E-2"/>
          <c:y val="0.20714321837196284"/>
          <c:w val="0.74285714285714288"/>
          <c:h val="0.564286698323622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'2017-2 Paul da Praia da Vitória'!$B$51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'2017-2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'2017-2 Paul da Praia da Vitória'!$C$51:$O$51</c:f>
              <c:numCache>
                <c:formatCode>General</c:formatCode>
                <c:ptCount val="13"/>
                <c:pt idx="0">
                  <c:v>8.3000000000000007</c:v>
                </c:pt>
                <c:pt idx="1">
                  <c:v>8.51</c:v>
                </c:pt>
                <c:pt idx="2">
                  <c:v>8.57</c:v>
                </c:pt>
                <c:pt idx="3">
                  <c:v>8.35</c:v>
                </c:pt>
                <c:pt idx="4">
                  <c:v>8.5</c:v>
                </c:pt>
                <c:pt idx="5">
                  <c:v>8.57</c:v>
                </c:pt>
                <c:pt idx="6">
                  <c:v>8.75</c:v>
                </c:pt>
                <c:pt idx="7">
                  <c:v>8.77</c:v>
                </c:pt>
                <c:pt idx="8">
                  <c:v>8.86</c:v>
                </c:pt>
                <c:pt idx="9">
                  <c:v>8.82</c:v>
                </c:pt>
                <c:pt idx="10">
                  <c:v>8.7100000000000009</c:v>
                </c:pt>
                <c:pt idx="11">
                  <c:v>8.59</c:v>
                </c:pt>
                <c:pt idx="12">
                  <c:v>8.43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9671168"/>
        <c:axId val="389672960"/>
      </c:barChart>
      <c:lineChart>
        <c:grouping val="standard"/>
        <c:varyColors val="0"/>
        <c:ser>
          <c:idx val="1"/>
          <c:order val="1"/>
          <c:tx>
            <c:strRef>
              <c:f>'2017-2 Paul da Praia da Vitória'!$B$45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'2017-2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'2017-2 Paul da Praia da Vitória'!$C$45:$O$45</c:f>
              <c:numCache>
                <c:formatCode>General</c:formatCode>
                <c:ptCount val="13"/>
                <c:pt idx="0">
                  <c:v>0.299987</c:v>
                </c:pt>
                <c:pt idx="1">
                  <c:v>0.29994999999999999</c:v>
                </c:pt>
                <c:pt idx="2">
                  <c:v>0.29988799999999999</c:v>
                </c:pt>
                <c:pt idx="3">
                  <c:v>0.29980299999999999</c:v>
                </c:pt>
                <c:pt idx="4">
                  <c:v>0.29969299999999999</c:v>
                </c:pt>
                <c:pt idx="5">
                  <c:v>0.29955900000000002</c:v>
                </c:pt>
                <c:pt idx="6">
                  <c:v>1.699981</c:v>
                </c:pt>
                <c:pt idx="7">
                  <c:v>1.6998390000000001</c:v>
                </c:pt>
                <c:pt idx="8">
                  <c:v>1.69956</c:v>
                </c:pt>
                <c:pt idx="9">
                  <c:v>1.699144</c:v>
                </c:pt>
                <c:pt idx="10">
                  <c:v>1.698591</c:v>
                </c:pt>
                <c:pt idx="11">
                  <c:v>1.6979</c:v>
                </c:pt>
                <c:pt idx="12">
                  <c:v>0.29999799999999999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'2017-2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'2017-2 Paul da Praia da Vitória'!$C$52:$O$52</c:f>
              <c:numCache>
                <c:formatCode>General</c:formatCode>
                <c:ptCount val="13"/>
                <c:pt idx="0">
                  <c:v>19.600000000000001</c:v>
                </c:pt>
                <c:pt idx="1">
                  <c:v>19.600000000000001</c:v>
                </c:pt>
                <c:pt idx="2">
                  <c:v>19.600000000000001</c:v>
                </c:pt>
                <c:pt idx="3">
                  <c:v>19.3</c:v>
                </c:pt>
                <c:pt idx="4">
                  <c:v>19.3</c:v>
                </c:pt>
                <c:pt idx="5">
                  <c:v>19.8</c:v>
                </c:pt>
                <c:pt idx="6">
                  <c:v>20.9</c:v>
                </c:pt>
                <c:pt idx="7">
                  <c:v>21.2</c:v>
                </c:pt>
                <c:pt idx="8">
                  <c:v>21</c:v>
                </c:pt>
                <c:pt idx="9">
                  <c:v>21.8</c:v>
                </c:pt>
                <c:pt idx="10">
                  <c:v>22.1</c:v>
                </c:pt>
                <c:pt idx="11">
                  <c:v>22.2</c:v>
                </c:pt>
                <c:pt idx="12">
                  <c:v>22.3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9671168"/>
        <c:axId val="389672960"/>
      </c:lineChart>
      <c:catAx>
        <c:axId val="38967116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896729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9672960"/>
        <c:scaling>
          <c:orientation val="minMax"/>
          <c:max val="22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8967116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05262385680051"/>
          <c:y val="0.44642935258092742"/>
          <c:w val="0.99203257201545458"/>
          <c:h val="0.6085028433945757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ORP (mV)</a:t>
            </a:r>
          </a:p>
        </c:rich>
      </c:tx>
      <c:layout>
        <c:manualLayout>
          <c:xMode val="edge"/>
          <c:yMode val="edge"/>
          <c:x val="0.38797003635415139"/>
          <c:y val="3.7037120359955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87969924812026E-2"/>
          <c:y val="0.22895698178721388"/>
          <c:w val="0.72030075187969922"/>
          <c:h val="0.683503930923594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'2017-2 Paul da Praia da Vitória'!$B$53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'2017-2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'2017-2 Paul da Praia da Vitória'!$C$53:$O$53</c:f>
              <c:numCache>
                <c:formatCode>General</c:formatCode>
                <c:ptCount val="13"/>
                <c:pt idx="0">
                  <c:v>-57.7</c:v>
                </c:pt>
                <c:pt idx="1">
                  <c:v>-69.7</c:v>
                </c:pt>
                <c:pt idx="2">
                  <c:v>-73.400000000000006</c:v>
                </c:pt>
                <c:pt idx="3">
                  <c:v>-60.5</c:v>
                </c:pt>
                <c:pt idx="4">
                  <c:v>-69.400000000000006</c:v>
                </c:pt>
                <c:pt idx="5">
                  <c:v>-73.099999999999994</c:v>
                </c:pt>
                <c:pt idx="6">
                  <c:v>-84</c:v>
                </c:pt>
                <c:pt idx="7">
                  <c:v>-85.5</c:v>
                </c:pt>
                <c:pt idx="8">
                  <c:v>-90.3</c:v>
                </c:pt>
                <c:pt idx="9">
                  <c:v>-85.4</c:v>
                </c:pt>
                <c:pt idx="10">
                  <c:v>-81.900000000000006</c:v>
                </c:pt>
                <c:pt idx="11">
                  <c:v>-74.8</c:v>
                </c:pt>
                <c:pt idx="12">
                  <c:v>-71.599999999999994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0424832"/>
        <c:axId val="390438912"/>
      </c:barChart>
      <c:lineChart>
        <c:grouping val="standard"/>
        <c:varyColors val="0"/>
        <c:ser>
          <c:idx val="0"/>
          <c:order val="0"/>
          <c:tx>
            <c:strRef>
              <c:f>'2017-2 Paul da Praia da Vitória'!$B$45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1.4372698751074007E-3"/>
                  <c:y val="0.12014357888044698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2059814407597482E-3"/>
                  <c:y val="0.1206129037301066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4767119682772346E-3"/>
                  <c:y val="0.1327094993173458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7.6028578794100604E-4"/>
                  <c:y val="0.12964016039771128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9.7816391061463773E-6"/>
                  <c:y val="0.11833402380431271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2.2166456361418538E-4"/>
                  <c:y val="0.1206907445622154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5529140922813189E-3"/>
                  <c:y val="0.1213558114206506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3216256579335563E-3"/>
                  <c:y val="0.1233760904230373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0903372235859404E-3"/>
                  <c:y val="0.10790009536316175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8.5889102086557183E-4"/>
                  <c:y val="0.11982863291957178"/>
                </c:manualLayout>
              </c:layout>
              <c:tx>
                <c:rich>
                  <a:bodyPr rot="-54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t>-109,4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300011390877242E-4"/>
                  <c:y val="0.1178200788960801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0144506363271775E-4"/>
                  <c:y val="0.11652935413605145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1.6709248350454248E-3"/>
                  <c:y val="0.11316233103002636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'2017-2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'2017-2 Paul da Praia da Vitória'!$C$45:$O$45</c:f>
              <c:numCache>
                <c:formatCode>General</c:formatCode>
                <c:ptCount val="13"/>
                <c:pt idx="0">
                  <c:v>0.299987</c:v>
                </c:pt>
                <c:pt idx="1">
                  <c:v>0.29994999999999999</c:v>
                </c:pt>
                <c:pt idx="2">
                  <c:v>0.29988799999999999</c:v>
                </c:pt>
                <c:pt idx="3">
                  <c:v>0.29980299999999999</c:v>
                </c:pt>
                <c:pt idx="4">
                  <c:v>0.29969299999999999</c:v>
                </c:pt>
                <c:pt idx="5">
                  <c:v>0.29955900000000002</c:v>
                </c:pt>
                <c:pt idx="6">
                  <c:v>1.699981</c:v>
                </c:pt>
                <c:pt idx="7">
                  <c:v>1.6998390000000001</c:v>
                </c:pt>
                <c:pt idx="8">
                  <c:v>1.69956</c:v>
                </c:pt>
                <c:pt idx="9">
                  <c:v>1.699144</c:v>
                </c:pt>
                <c:pt idx="10">
                  <c:v>1.698591</c:v>
                </c:pt>
                <c:pt idx="11">
                  <c:v>1.6979</c:v>
                </c:pt>
                <c:pt idx="12">
                  <c:v>0.29999799999999999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'2017-2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'2017-2 Paul da Praia da Vitória'!$C$54:$O$54</c:f>
              <c:numCache>
                <c:formatCode>General</c:formatCode>
                <c:ptCount val="13"/>
                <c:pt idx="0">
                  <c:v>19.600000000000001</c:v>
                </c:pt>
                <c:pt idx="1">
                  <c:v>19.7</c:v>
                </c:pt>
                <c:pt idx="2">
                  <c:v>19.600000000000001</c:v>
                </c:pt>
                <c:pt idx="3">
                  <c:v>19.2</c:v>
                </c:pt>
                <c:pt idx="4">
                  <c:v>19.3</c:v>
                </c:pt>
                <c:pt idx="5">
                  <c:v>19.8</c:v>
                </c:pt>
                <c:pt idx="6">
                  <c:v>20.8</c:v>
                </c:pt>
                <c:pt idx="7">
                  <c:v>21.1</c:v>
                </c:pt>
                <c:pt idx="8">
                  <c:v>20.9</c:v>
                </c:pt>
                <c:pt idx="9">
                  <c:v>21.7</c:v>
                </c:pt>
                <c:pt idx="10">
                  <c:v>22.1</c:v>
                </c:pt>
                <c:pt idx="11">
                  <c:v>22.2</c:v>
                </c:pt>
                <c:pt idx="12">
                  <c:v>22.2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0424832"/>
        <c:axId val="390438912"/>
      </c:lineChart>
      <c:catAx>
        <c:axId val="39042483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90438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0438912"/>
        <c:scaling>
          <c:orientation val="minMax"/>
          <c:max val="25"/>
          <c:min val="-152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904248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202996364584867"/>
          <c:y val="0.50505286839145103"/>
          <c:w val="0.9926298886552225"/>
          <c:h val="0.6858057742782152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ORP (mV)</a:t>
            </a:r>
          </a:p>
        </c:rich>
      </c:tx>
      <c:layout>
        <c:manualLayout>
          <c:xMode val="edge"/>
          <c:yMode val="edge"/>
          <c:x val="0.38963025177408378"/>
          <c:y val="3.50877192982456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333468364392894E-2"/>
          <c:y val="0.20467894702276082"/>
          <c:w val="0.70518620541985733"/>
          <c:h val="0.716376314579662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'2013-3 Paul Praia da Vitória'!$B$12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2213118058079387E-3"/>
                  <c:y val="8.333369223889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6515037179503098E-3"/>
                  <c:y val="8.552656775564970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0816956300926948E-3"/>
                  <c:y val="8.552656775564970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9933711670667162E-3"/>
                  <c:y val="8.406469954401840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9050467040406822E-3"/>
                  <c:y val="0.1008776167380447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8537549913514861E-3"/>
                  <c:y val="0.10307066758969696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7654305283254521E-3"/>
                  <c:y val="0.10380154325054647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6771060652994181E-3"/>
                  <c:y val="0.10745653551313716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107297977441803E-3"/>
                  <c:y val="9.941557319151483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5374898895842435E-3"/>
                  <c:y val="0.10307043380983238"/>
                </c:manualLayout>
              </c:layout>
              <c:tx>
                <c:rich>
                  <a:bodyPr rot="-54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pt-PT"/>
                      <a:t>-118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449165426558265E-3"/>
                  <c:y val="0.10233949970401679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2.8793573387005944E-3"/>
                  <c:y val="9.868452219576695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3.79118841178816E-3"/>
                  <c:y val="9.210548653074224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'2013-3 Paul Praia da Vitória'!$C$7:$O$7</c:f>
              <c:numCache>
                <c:formatCode>h:mm</c:formatCode>
                <c:ptCount val="13"/>
                <c:pt idx="0">
                  <c:v>0.28888888888888892</c:v>
                </c:pt>
                <c:pt idx="1">
                  <c:v>0.3298611111111111</c:v>
                </c:pt>
                <c:pt idx="2">
                  <c:v>0.37152777777777773</c:v>
                </c:pt>
                <c:pt idx="3">
                  <c:v>0.41319444444444442</c:v>
                </c:pt>
                <c:pt idx="4">
                  <c:v>0.4548611111111111</c:v>
                </c:pt>
                <c:pt idx="5">
                  <c:v>0.49652777777777773</c:v>
                </c:pt>
                <c:pt idx="6">
                  <c:v>0.53819444444444442</c:v>
                </c:pt>
                <c:pt idx="7">
                  <c:v>0.57986111111111105</c:v>
                </c:pt>
                <c:pt idx="8">
                  <c:v>0.62152777777777779</c:v>
                </c:pt>
                <c:pt idx="9">
                  <c:v>0.66319444444444442</c:v>
                </c:pt>
                <c:pt idx="10">
                  <c:v>0.70486111111111116</c:v>
                </c:pt>
                <c:pt idx="11">
                  <c:v>0.74652777777777779</c:v>
                </c:pt>
                <c:pt idx="12">
                  <c:v>0.78819444444444453</c:v>
                </c:pt>
              </c:numCache>
            </c:numRef>
          </c:cat>
          <c:val>
            <c:numRef>
              <c:f>'2013-3 Paul Praia da Vitória'!$C$12:$O$12</c:f>
              <c:numCache>
                <c:formatCode>General</c:formatCode>
                <c:ptCount val="13"/>
                <c:pt idx="0">
                  <c:v>-81</c:v>
                </c:pt>
                <c:pt idx="1">
                  <c:v>-94</c:v>
                </c:pt>
                <c:pt idx="2">
                  <c:v>-94</c:v>
                </c:pt>
                <c:pt idx="3">
                  <c:v>-96</c:v>
                </c:pt>
                <c:pt idx="4">
                  <c:v>-101</c:v>
                </c:pt>
                <c:pt idx="5">
                  <c:v>-102</c:v>
                </c:pt>
                <c:pt idx="6">
                  <c:v>-105</c:v>
                </c:pt>
                <c:pt idx="7">
                  <c:v>-120</c:v>
                </c:pt>
                <c:pt idx="8">
                  <c:v>-115</c:v>
                </c:pt>
                <c:pt idx="9">
                  <c:v>-118</c:v>
                </c:pt>
                <c:pt idx="10">
                  <c:v>-119</c:v>
                </c:pt>
                <c:pt idx="11">
                  <c:v>-124</c:v>
                </c:pt>
                <c:pt idx="12">
                  <c:v>-113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0725888"/>
        <c:axId val="290727424"/>
      </c:barChart>
      <c:lineChart>
        <c:grouping val="standard"/>
        <c:varyColors val="0"/>
        <c:ser>
          <c:idx val="1"/>
          <c:order val="1"/>
          <c:tx>
            <c:strRef>
              <c:f>'2013-3 Paul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'2013-3 Paul Praia da Vitória'!$C$5:$O$5</c:f>
              <c:numCache>
                <c:formatCode>0.000000</c:formatCode>
                <c:ptCount val="13"/>
                <c:pt idx="0">
                  <c:v>1.599291</c:v>
                </c:pt>
                <c:pt idx="1">
                  <c:v>1.598803</c:v>
                </c:pt>
                <c:pt idx="2">
                  <c:v>1.5981799999999999</c:v>
                </c:pt>
                <c:pt idx="3">
                  <c:v>0.49999900000000003</c:v>
                </c:pt>
                <c:pt idx="4">
                  <c:v>0.49997000000000003</c:v>
                </c:pt>
                <c:pt idx="5">
                  <c:v>0.49990000000000001</c:v>
                </c:pt>
                <c:pt idx="6">
                  <c:v>0.49979000000000001</c:v>
                </c:pt>
                <c:pt idx="7">
                  <c:v>0.49963800000000003</c:v>
                </c:pt>
                <c:pt idx="8">
                  <c:v>0.499446</c:v>
                </c:pt>
                <c:pt idx="9">
                  <c:v>1.5999989999999999</c:v>
                </c:pt>
                <c:pt idx="10">
                  <c:v>1.5999159999999999</c:v>
                </c:pt>
                <c:pt idx="11">
                  <c:v>1.5997049999999999</c:v>
                </c:pt>
                <c:pt idx="12">
                  <c:v>1.5993649999999999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0725888"/>
        <c:axId val="290727424"/>
      </c:lineChart>
      <c:catAx>
        <c:axId val="29072588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907274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0727424"/>
        <c:scaling>
          <c:orientation val="minMax"/>
          <c:max val="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907258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481605910372312"/>
          <c:y val="0.50584948811223163"/>
          <c:w val="0.17481512588704184"/>
          <c:h val="0.1140353946984696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 e Salinidade (ppm)</a:t>
            </a:r>
          </a:p>
        </c:rich>
      </c:tx>
      <c:layout>
        <c:manualLayout>
          <c:xMode val="edge"/>
          <c:yMode val="edge"/>
          <c:x val="0.23546944858420268"/>
          <c:y val="2.7681660899653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4083457526080481E-2"/>
          <c:y val="0.23183430173128941"/>
          <c:w val="0.74366616989567813"/>
          <c:h val="0.550173939929477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'2013-3 Paul Pedreira'!$B$15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cat>
            <c:numRef>
              <c:f>'2013-3 Paul Pedreira'!$C$25:$O$25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0.46597222222222223</c:v>
                </c:pt>
                <c:pt idx="5">
                  <c:v>0.50694444444444442</c:v>
                </c:pt>
                <c:pt idx="6">
                  <c:v>0.5493055555555556</c:v>
                </c:pt>
                <c:pt idx="7">
                  <c:v>0.59027777777777779</c:v>
                </c:pt>
                <c:pt idx="8">
                  <c:v>0.63263888888888886</c:v>
                </c:pt>
                <c:pt idx="9">
                  <c:v>0.67361111111111116</c:v>
                </c:pt>
                <c:pt idx="10">
                  <c:v>0.71666666666666667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'2013-3 Paul Pedreira'!$C$33:$O$33</c:f>
              <c:numCache>
                <c:formatCode>General</c:formatCode>
                <c:ptCount val="13"/>
                <c:pt idx="0">
                  <c:v>38.200000000000003</c:v>
                </c:pt>
                <c:pt idx="1">
                  <c:v>37.799999999999997</c:v>
                </c:pt>
                <c:pt idx="2">
                  <c:v>37.799999999999997</c:v>
                </c:pt>
                <c:pt idx="3">
                  <c:v>38.5</c:v>
                </c:pt>
                <c:pt idx="4">
                  <c:v>39.6</c:v>
                </c:pt>
                <c:pt idx="5">
                  <c:v>37.799999999999997</c:v>
                </c:pt>
                <c:pt idx="6">
                  <c:v>37.799999999999997</c:v>
                </c:pt>
                <c:pt idx="7">
                  <c:v>38</c:v>
                </c:pt>
                <c:pt idx="8">
                  <c:v>37.700000000000003</c:v>
                </c:pt>
                <c:pt idx="9">
                  <c:v>36.5</c:v>
                </c:pt>
                <c:pt idx="10">
                  <c:v>37.299999999999997</c:v>
                </c:pt>
                <c:pt idx="11">
                  <c:v>32.700000000000003</c:v>
                </c:pt>
                <c:pt idx="12">
                  <c:v>38.1</c:v>
                </c:pt>
              </c:numCache>
            </c:numRef>
          </c:val>
        </c:ser>
        <c:ser>
          <c:idx val="1"/>
          <c:order val="1"/>
          <c:tx>
            <c:strRef>
              <c:f>'2013-3 Paul Pedreira'!$B$16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33CCCC"/>
              </a:solidFill>
              <a:prstDash val="solid"/>
            </a:ln>
          </c:spPr>
          <c:invertIfNegative val="0"/>
          <c:cat>
            <c:numRef>
              <c:f>'2013-3 Paul Pedreira'!$C$25:$O$25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0.46597222222222223</c:v>
                </c:pt>
                <c:pt idx="5">
                  <c:v>0.50694444444444442</c:v>
                </c:pt>
                <c:pt idx="6">
                  <c:v>0.5493055555555556</c:v>
                </c:pt>
                <c:pt idx="7">
                  <c:v>0.59027777777777779</c:v>
                </c:pt>
                <c:pt idx="8">
                  <c:v>0.63263888888888886</c:v>
                </c:pt>
                <c:pt idx="9">
                  <c:v>0.67361111111111116</c:v>
                </c:pt>
                <c:pt idx="10">
                  <c:v>0.71666666666666667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'2013-3 Paul Pedreira'!$C$34:$O$34</c:f>
              <c:numCache>
                <c:formatCode>General</c:formatCode>
                <c:ptCount val="13"/>
                <c:pt idx="0">
                  <c:v>24</c:v>
                </c:pt>
                <c:pt idx="1">
                  <c:v>23.8</c:v>
                </c:pt>
                <c:pt idx="2">
                  <c:v>24.1</c:v>
                </c:pt>
                <c:pt idx="3">
                  <c:v>24.3</c:v>
                </c:pt>
                <c:pt idx="4">
                  <c:v>25</c:v>
                </c:pt>
                <c:pt idx="5">
                  <c:v>24.1</c:v>
                </c:pt>
                <c:pt idx="6">
                  <c:v>24.1</c:v>
                </c:pt>
                <c:pt idx="7">
                  <c:v>24.1</c:v>
                </c:pt>
                <c:pt idx="8">
                  <c:v>23.9</c:v>
                </c:pt>
                <c:pt idx="9">
                  <c:v>22.7</c:v>
                </c:pt>
                <c:pt idx="10">
                  <c:v>23.7</c:v>
                </c:pt>
                <c:pt idx="11">
                  <c:v>20.3</c:v>
                </c:pt>
                <c:pt idx="12">
                  <c:v>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4279552"/>
        <c:axId val="284281088"/>
      </c:barChart>
      <c:lineChart>
        <c:grouping val="standard"/>
        <c:varyColors val="0"/>
        <c:ser>
          <c:idx val="2"/>
          <c:order val="2"/>
          <c:tx>
            <c:strRef>
              <c:f>'2013-3 Paul Pedreira'!$B$23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'2013-3 Paul Pedreira'!$C$23:$O$23</c:f>
              <c:numCache>
                <c:formatCode>General</c:formatCode>
                <c:ptCount val="13"/>
                <c:pt idx="0">
                  <c:v>1.4994160000000001</c:v>
                </c:pt>
                <c:pt idx="1">
                  <c:v>1.4989779999999999</c:v>
                </c:pt>
                <c:pt idx="2">
                  <c:v>1.4984189999999999</c:v>
                </c:pt>
                <c:pt idx="3">
                  <c:v>0.59999899999999995</c:v>
                </c:pt>
                <c:pt idx="4">
                  <c:v>0.59999199999999997</c:v>
                </c:pt>
                <c:pt idx="5">
                  <c:v>0.59994000000000003</c:v>
                </c:pt>
                <c:pt idx="6">
                  <c:v>0.59983799999999998</c:v>
                </c:pt>
                <c:pt idx="7">
                  <c:v>0.59968900000000003</c:v>
                </c:pt>
                <c:pt idx="8">
                  <c:v>0.59948699999999999</c:v>
                </c:pt>
                <c:pt idx="9">
                  <c:v>0.59923999999999999</c:v>
                </c:pt>
                <c:pt idx="10">
                  <c:v>1.499984</c:v>
                </c:pt>
                <c:pt idx="11">
                  <c:v>1.4998640000000001</c:v>
                </c:pt>
                <c:pt idx="12">
                  <c:v>1.4996229999999999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4279552"/>
        <c:axId val="284281088"/>
      </c:lineChart>
      <c:catAx>
        <c:axId val="28427955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842810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428108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842795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37108792846498"/>
          <c:y val="0.40830522482267567"/>
          <c:w val="0.98956780923994048"/>
          <c:h val="0.6089976296215567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</a:t>
            </a:r>
          </a:p>
        </c:rich>
      </c:tx>
      <c:layout>
        <c:manualLayout>
          <c:xMode val="edge"/>
          <c:yMode val="edge"/>
          <c:x val="0.32119639604554839"/>
          <c:y val="2.71315545988406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'2017-2 Paul da Praia da Vitória'!$B$56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'2017-2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'2017-2 Paul da Praia da Vitória'!$C$56:$O$56</c:f>
              <c:numCache>
                <c:formatCode>General</c:formatCode>
                <c:ptCount val="13"/>
                <c:pt idx="0">
                  <c:v>33.9</c:v>
                </c:pt>
                <c:pt idx="1">
                  <c:v>32.9</c:v>
                </c:pt>
                <c:pt idx="2">
                  <c:v>31.1</c:v>
                </c:pt>
                <c:pt idx="3">
                  <c:v>30.6</c:v>
                </c:pt>
                <c:pt idx="4">
                  <c:v>28.8</c:v>
                </c:pt>
                <c:pt idx="5">
                  <c:v>28.9</c:v>
                </c:pt>
                <c:pt idx="6">
                  <c:v>30.7</c:v>
                </c:pt>
                <c:pt idx="7">
                  <c:v>33.5</c:v>
                </c:pt>
                <c:pt idx="8">
                  <c:v>34.9</c:v>
                </c:pt>
                <c:pt idx="9">
                  <c:v>35</c:v>
                </c:pt>
                <c:pt idx="10">
                  <c:v>36.9</c:v>
                </c:pt>
                <c:pt idx="11">
                  <c:v>36.6</c:v>
                </c:pt>
                <c:pt idx="12">
                  <c:v>37.5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0462080"/>
        <c:axId val="390533504"/>
      </c:barChart>
      <c:lineChart>
        <c:grouping val="standard"/>
        <c:varyColors val="0"/>
        <c:ser>
          <c:idx val="2"/>
          <c:order val="1"/>
          <c:tx>
            <c:strRef>
              <c:f>'2017-2 Paul da Praia da Vitória'!$B$45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'2017-2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'2017-2 Paul da Praia da Vitória'!$C$45:$O$45</c:f>
              <c:numCache>
                <c:formatCode>General</c:formatCode>
                <c:ptCount val="13"/>
                <c:pt idx="0">
                  <c:v>0.299987</c:v>
                </c:pt>
                <c:pt idx="1">
                  <c:v>0.29994999999999999</c:v>
                </c:pt>
                <c:pt idx="2">
                  <c:v>0.29988799999999999</c:v>
                </c:pt>
                <c:pt idx="3">
                  <c:v>0.29980299999999999</c:v>
                </c:pt>
                <c:pt idx="4">
                  <c:v>0.29969299999999999</c:v>
                </c:pt>
                <c:pt idx="5">
                  <c:v>0.29955900000000002</c:v>
                </c:pt>
                <c:pt idx="6">
                  <c:v>1.699981</c:v>
                </c:pt>
                <c:pt idx="7">
                  <c:v>1.6998390000000001</c:v>
                </c:pt>
                <c:pt idx="8">
                  <c:v>1.69956</c:v>
                </c:pt>
                <c:pt idx="9">
                  <c:v>1.699144</c:v>
                </c:pt>
                <c:pt idx="10">
                  <c:v>1.698591</c:v>
                </c:pt>
                <c:pt idx="11">
                  <c:v>1.6979</c:v>
                </c:pt>
                <c:pt idx="12">
                  <c:v>0.29999799999999999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'2017-2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'2017-2 Paul da Praia da Vitória'!$C$57:$O$57</c:f>
              <c:numCache>
                <c:formatCode>General</c:formatCode>
                <c:ptCount val="13"/>
                <c:pt idx="0">
                  <c:v>18.7</c:v>
                </c:pt>
                <c:pt idx="1">
                  <c:v>18.8</c:v>
                </c:pt>
                <c:pt idx="2">
                  <c:v>19</c:v>
                </c:pt>
                <c:pt idx="3">
                  <c:v>19.3</c:v>
                </c:pt>
                <c:pt idx="4">
                  <c:v>19.2</c:v>
                </c:pt>
                <c:pt idx="5">
                  <c:v>19.600000000000001</c:v>
                </c:pt>
                <c:pt idx="6">
                  <c:v>20.7</c:v>
                </c:pt>
                <c:pt idx="7">
                  <c:v>21</c:v>
                </c:pt>
                <c:pt idx="8">
                  <c:v>20.9</c:v>
                </c:pt>
                <c:pt idx="9">
                  <c:v>21.7</c:v>
                </c:pt>
                <c:pt idx="10">
                  <c:v>21.7</c:v>
                </c:pt>
                <c:pt idx="11">
                  <c:v>21.9</c:v>
                </c:pt>
                <c:pt idx="12">
                  <c:v>22.1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0462080"/>
        <c:axId val="390533504"/>
      </c:lineChart>
      <c:catAx>
        <c:axId val="39046208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90533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0533504"/>
        <c:scaling>
          <c:orientation val="minMax"/>
          <c:max val="52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9046208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17748786037"/>
          <c:y val="0.39147415925527296"/>
          <c:w val="0.99257838519798625"/>
          <c:h val="0.5186442342189241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Salinidade (ppm)</a:t>
            </a:r>
          </a:p>
        </c:rich>
      </c:tx>
      <c:layout>
        <c:manualLayout>
          <c:xMode val="edge"/>
          <c:yMode val="edge"/>
          <c:x val="0.37343960445311308"/>
          <c:y val="2.7131965647151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'2017-2 Paul da Praia da Vitória'!$B$60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'2017-2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da Praia da Vitória'!$C$60:$O$60</c:f>
              <c:numCache>
                <c:formatCode>General</c:formatCode>
                <c:ptCount val="13"/>
                <c:pt idx="0">
                  <c:v>21.2</c:v>
                </c:pt>
                <c:pt idx="1">
                  <c:v>20.6</c:v>
                </c:pt>
                <c:pt idx="2">
                  <c:v>19.100000000000001</c:v>
                </c:pt>
                <c:pt idx="3">
                  <c:v>19</c:v>
                </c:pt>
                <c:pt idx="4">
                  <c:v>17.7</c:v>
                </c:pt>
                <c:pt idx="5">
                  <c:v>17.7</c:v>
                </c:pt>
                <c:pt idx="6">
                  <c:v>18.899999999999999</c:v>
                </c:pt>
                <c:pt idx="7">
                  <c:v>20.8</c:v>
                </c:pt>
                <c:pt idx="8">
                  <c:v>21.7</c:v>
                </c:pt>
                <c:pt idx="9">
                  <c:v>21.9</c:v>
                </c:pt>
                <c:pt idx="10">
                  <c:v>23.2</c:v>
                </c:pt>
                <c:pt idx="11">
                  <c:v>23.1</c:v>
                </c:pt>
                <c:pt idx="12">
                  <c:v>25.2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0463488"/>
        <c:axId val="390465024"/>
      </c:barChart>
      <c:lineChart>
        <c:grouping val="standard"/>
        <c:varyColors val="0"/>
        <c:ser>
          <c:idx val="2"/>
          <c:order val="1"/>
          <c:tx>
            <c:strRef>
              <c:f>'2017-2 Paul da Praia da Vitória'!$B$45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'2017-2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'2017-2 Paul da Praia da Vitória'!$C$45:$O$45</c:f>
              <c:numCache>
                <c:formatCode>General</c:formatCode>
                <c:ptCount val="13"/>
                <c:pt idx="0">
                  <c:v>0.299987</c:v>
                </c:pt>
                <c:pt idx="1">
                  <c:v>0.29994999999999999</c:v>
                </c:pt>
                <c:pt idx="2">
                  <c:v>0.29988799999999999</c:v>
                </c:pt>
                <c:pt idx="3">
                  <c:v>0.29980299999999999</c:v>
                </c:pt>
                <c:pt idx="4">
                  <c:v>0.29969299999999999</c:v>
                </c:pt>
                <c:pt idx="5">
                  <c:v>0.29955900000000002</c:v>
                </c:pt>
                <c:pt idx="6">
                  <c:v>1.699981</c:v>
                </c:pt>
                <c:pt idx="7">
                  <c:v>1.6998390000000001</c:v>
                </c:pt>
                <c:pt idx="8">
                  <c:v>1.69956</c:v>
                </c:pt>
                <c:pt idx="9">
                  <c:v>1.699144</c:v>
                </c:pt>
                <c:pt idx="10">
                  <c:v>1.698591</c:v>
                </c:pt>
                <c:pt idx="11">
                  <c:v>1.6979</c:v>
                </c:pt>
                <c:pt idx="12">
                  <c:v>0.29999799999999999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'2017-2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'2017-2 Paul da Praia da Vitória'!$C$61:$O$61</c:f>
              <c:numCache>
                <c:formatCode>General</c:formatCode>
                <c:ptCount val="13"/>
                <c:pt idx="0">
                  <c:v>18.5</c:v>
                </c:pt>
                <c:pt idx="1">
                  <c:v>18.7</c:v>
                </c:pt>
                <c:pt idx="2">
                  <c:v>19</c:v>
                </c:pt>
                <c:pt idx="3">
                  <c:v>19.399999999999999</c:v>
                </c:pt>
                <c:pt idx="4">
                  <c:v>19.2</c:v>
                </c:pt>
                <c:pt idx="5">
                  <c:v>19.7</c:v>
                </c:pt>
                <c:pt idx="6">
                  <c:v>20.7</c:v>
                </c:pt>
                <c:pt idx="7">
                  <c:v>21</c:v>
                </c:pt>
                <c:pt idx="8">
                  <c:v>21</c:v>
                </c:pt>
                <c:pt idx="9">
                  <c:v>21.9</c:v>
                </c:pt>
                <c:pt idx="10">
                  <c:v>21.6</c:v>
                </c:pt>
                <c:pt idx="11">
                  <c:v>21.9</c:v>
                </c:pt>
                <c:pt idx="12">
                  <c:v>22.2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0463488"/>
        <c:axId val="390465024"/>
      </c:lineChart>
      <c:catAx>
        <c:axId val="39046348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904650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0465024"/>
        <c:scaling>
          <c:orientation val="minMax"/>
          <c:max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904634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7797442744"/>
          <c:y val="0.39147463709893404"/>
          <c:w val="0.99257867995858307"/>
          <c:h val="0.5175031692467012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2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pH</a:t>
            </a:r>
          </a:p>
        </c:rich>
      </c:tx>
      <c:layout>
        <c:manualLayout>
          <c:xMode val="edge"/>
          <c:yMode val="edge"/>
          <c:x val="0.43909780508205704"/>
          <c:y val="2.14283354440834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631578947368418E-2"/>
          <c:y val="0.20714321837196284"/>
          <c:w val="0.74285714285714288"/>
          <c:h val="0.564286698323622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'2017-2 Paul da Praia da Vitória'!$B$90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'2017-2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'2017-2 Paul da Praia da Vitória'!$C$90:$O$90</c:f>
              <c:numCache>
                <c:formatCode>General</c:formatCode>
                <c:ptCount val="13"/>
                <c:pt idx="0">
                  <c:v>8.3699999999999992</c:v>
                </c:pt>
                <c:pt idx="1">
                  <c:v>8.51</c:v>
                </c:pt>
                <c:pt idx="2">
                  <c:v>8.6</c:v>
                </c:pt>
                <c:pt idx="3">
                  <c:v>8.3800000000000008</c:v>
                </c:pt>
                <c:pt idx="4">
                  <c:v>8.66</c:v>
                </c:pt>
                <c:pt idx="5">
                  <c:v>8.5500000000000007</c:v>
                </c:pt>
                <c:pt idx="6">
                  <c:v>8.81</c:v>
                </c:pt>
                <c:pt idx="7">
                  <c:v>8.7799999999999994</c:v>
                </c:pt>
                <c:pt idx="8">
                  <c:v>8.7799999999999994</c:v>
                </c:pt>
                <c:pt idx="9">
                  <c:v>8.74</c:v>
                </c:pt>
                <c:pt idx="10">
                  <c:v>8.76</c:v>
                </c:pt>
                <c:pt idx="11">
                  <c:v>8.5500000000000007</c:v>
                </c:pt>
                <c:pt idx="12">
                  <c:v>8.34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0526464"/>
        <c:axId val="390528000"/>
      </c:barChart>
      <c:lineChart>
        <c:grouping val="standard"/>
        <c:varyColors val="0"/>
        <c:ser>
          <c:idx val="1"/>
          <c:order val="1"/>
          <c:tx>
            <c:strRef>
              <c:f>'2017-2 Paul da Praia da Vitória'!$B$84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'2017-2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'2017-2 Paul da Praia da Vitória'!$C$84:$O$84</c:f>
              <c:numCache>
                <c:formatCode>General</c:formatCode>
                <c:ptCount val="13"/>
                <c:pt idx="0">
                  <c:v>0.299983</c:v>
                </c:pt>
                <c:pt idx="1">
                  <c:v>0.29994199999999999</c:v>
                </c:pt>
                <c:pt idx="2">
                  <c:v>0.299877</c:v>
                </c:pt>
                <c:pt idx="3">
                  <c:v>0.299788</c:v>
                </c:pt>
                <c:pt idx="4">
                  <c:v>0.29967500000000002</c:v>
                </c:pt>
                <c:pt idx="5">
                  <c:v>1.699999</c:v>
                </c:pt>
                <c:pt idx="6">
                  <c:v>1.6999200000000001</c:v>
                </c:pt>
                <c:pt idx="7">
                  <c:v>1.699703</c:v>
                </c:pt>
                <c:pt idx="8">
                  <c:v>1.699349</c:v>
                </c:pt>
                <c:pt idx="9">
                  <c:v>1.6988570000000001</c:v>
                </c:pt>
                <c:pt idx="10">
                  <c:v>1.6982280000000001</c:v>
                </c:pt>
                <c:pt idx="11">
                  <c:v>1.697462</c:v>
                </c:pt>
                <c:pt idx="12">
                  <c:v>0.29999599999999998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'2017-2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'2017-2 Paul da Praia da Vitória'!$C$91:$O$91</c:f>
              <c:numCache>
                <c:formatCode>General</c:formatCode>
                <c:ptCount val="13"/>
                <c:pt idx="0">
                  <c:v>19.2</c:v>
                </c:pt>
                <c:pt idx="1">
                  <c:v>19</c:v>
                </c:pt>
                <c:pt idx="2">
                  <c:v>19.8</c:v>
                </c:pt>
                <c:pt idx="3">
                  <c:v>22</c:v>
                </c:pt>
                <c:pt idx="4">
                  <c:v>22.1</c:v>
                </c:pt>
                <c:pt idx="5">
                  <c:v>21.6</c:v>
                </c:pt>
                <c:pt idx="6">
                  <c:v>21.8</c:v>
                </c:pt>
                <c:pt idx="7">
                  <c:v>21</c:v>
                </c:pt>
                <c:pt idx="8">
                  <c:v>20.8</c:v>
                </c:pt>
                <c:pt idx="9">
                  <c:v>22</c:v>
                </c:pt>
                <c:pt idx="10">
                  <c:v>23</c:v>
                </c:pt>
                <c:pt idx="11">
                  <c:v>23.4</c:v>
                </c:pt>
                <c:pt idx="12">
                  <c:v>23.4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0526464"/>
        <c:axId val="390528000"/>
      </c:lineChart>
      <c:catAx>
        <c:axId val="39052646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90528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0528000"/>
        <c:scaling>
          <c:orientation val="minMax"/>
          <c:max val="2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9052646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052637651062842"/>
          <c:y val="0.44642952847677259"/>
          <c:w val="0.99203253439473904"/>
          <c:h val="0.608503202833911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ORP (mV)</a:t>
            </a:r>
          </a:p>
        </c:rich>
      </c:tx>
      <c:layout>
        <c:manualLayout>
          <c:xMode val="edge"/>
          <c:yMode val="edge"/>
          <c:x val="0.38796988404618438"/>
          <c:y val="3.70372030898272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87969924812026E-2"/>
          <c:y val="0.22895698178721388"/>
          <c:w val="0.72030075187969922"/>
          <c:h val="0.683503930923594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'2017-2 Paul da Praia da Vitória'!$B$92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'2017-2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'2017-2 Paul da Praia da Vitória'!$C$92:$O$92</c:f>
              <c:numCache>
                <c:formatCode>General</c:formatCode>
                <c:ptCount val="13"/>
                <c:pt idx="0">
                  <c:v>-61.6</c:v>
                </c:pt>
                <c:pt idx="1">
                  <c:v>-69.7</c:v>
                </c:pt>
                <c:pt idx="2">
                  <c:v>-74.7</c:v>
                </c:pt>
                <c:pt idx="3">
                  <c:v>-62.7</c:v>
                </c:pt>
                <c:pt idx="4">
                  <c:v>-79.2</c:v>
                </c:pt>
                <c:pt idx="5">
                  <c:v>-73</c:v>
                </c:pt>
                <c:pt idx="6">
                  <c:v>-88</c:v>
                </c:pt>
                <c:pt idx="7">
                  <c:v>-85.9</c:v>
                </c:pt>
                <c:pt idx="8">
                  <c:v>-86</c:v>
                </c:pt>
                <c:pt idx="9">
                  <c:v>-85.6</c:v>
                </c:pt>
                <c:pt idx="10">
                  <c:v>-85.8</c:v>
                </c:pt>
                <c:pt idx="11">
                  <c:v>-72.900000000000006</c:v>
                </c:pt>
                <c:pt idx="12">
                  <c:v>-70.8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0707840"/>
        <c:axId val="390713728"/>
      </c:barChart>
      <c:lineChart>
        <c:grouping val="standard"/>
        <c:varyColors val="0"/>
        <c:ser>
          <c:idx val="0"/>
          <c:order val="0"/>
          <c:tx>
            <c:strRef>
              <c:f>'2017-2 Paul da Praia da Vitória'!$B$84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'2017-2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'2017-2 Paul da Praia da Vitória'!$C$84:$O$84</c:f>
              <c:numCache>
                <c:formatCode>General</c:formatCode>
                <c:ptCount val="13"/>
                <c:pt idx="0">
                  <c:v>0.299983</c:v>
                </c:pt>
                <c:pt idx="1">
                  <c:v>0.29994199999999999</c:v>
                </c:pt>
                <c:pt idx="2">
                  <c:v>0.299877</c:v>
                </c:pt>
                <c:pt idx="3">
                  <c:v>0.299788</c:v>
                </c:pt>
                <c:pt idx="4">
                  <c:v>0.29967500000000002</c:v>
                </c:pt>
                <c:pt idx="5">
                  <c:v>1.699999</c:v>
                </c:pt>
                <c:pt idx="6">
                  <c:v>1.6999200000000001</c:v>
                </c:pt>
                <c:pt idx="7">
                  <c:v>1.699703</c:v>
                </c:pt>
                <c:pt idx="8">
                  <c:v>1.699349</c:v>
                </c:pt>
                <c:pt idx="9">
                  <c:v>1.6988570000000001</c:v>
                </c:pt>
                <c:pt idx="10">
                  <c:v>1.6982280000000001</c:v>
                </c:pt>
                <c:pt idx="11">
                  <c:v>1.697462</c:v>
                </c:pt>
                <c:pt idx="12">
                  <c:v>0.29999599999999998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'2017-2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'2017-2 Paul da Praia da Vitória'!$C$93:$O$93</c:f>
              <c:numCache>
                <c:formatCode>General</c:formatCode>
                <c:ptCount val="13"/>
                <c:pt idx="0">
                  <c:v>19.2</c:v>
                </c:pt>
                <c:pt idx="1">
                  <c:v>19.100000000000001</c:v>
                </c:pt>
                <c:pt idx="2">
                  <c:v>19.899999999999999</c:v>
                </c:pt>
                <c:pt idx="3">
                  <c:v>21.9</c:v>
                </c:pt>
                <c:pt idx="4">
                  <c:v>22</c:v>
                </c:pt>
                <c:pt idx="5">
                  <c:v>21.6</c:v>
                </c:pt>
                <c:pt idx="6">
                  <c:v>21.8</c:v>
                </c:pt>
                <c:pt idx="7">
                  <c:v>20.9</c:v>
                </c:pt>
                <c:pt idx="8">
                  <c:v>20.7</c:v>
                </c:pt>
                <c:pt idx="9">
                  <c:v>22.1</c:v>
                </c:pt>
                <c:pt idx="10">
                  <c:v>23</c:v>
                </c:pt>
                <c:pt idx="11">
                  <c:v>23.4</c:v>
                </c:pt>
                <c:pt idx="12">
                  <c:v>23.4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0707840"/>
        <c:axId val="390713728"/>
      </c:lineChart>
      <c:catAx>
        <c:axId val="39070784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907137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0713728"/>
        <c:scaling>
          <c:orientation val="minMax"/>
          <c:max val="25"/>
          <c:min val="-15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9070784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203011595381558"/>
          <c:y val="0.50505263354536201"/>
          <c:w val="0.99263005269881166"/>
          <c:h val="0.6858052885738037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</a:t>
            </a:r>
          </a:p>
        </c:rich>
      </c:tx>
      <c:layout>
        <c:manualLayout>
          <c:xMode val="edge"/>
          <c:yMode val="edge"/>
          <c:x val="0.32119619422572182"/>
          <c:y val="2.71317141695316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'2017-2 Paul da Praia da Vitória'!$B$95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'2017-2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'2017-2 Paul da Praia da Vitória'!$C$95:$O$95</c:f>
              <c:numCache>
                <c:formatCode>General</c:formatCode>
                <c:ptCount val="13"/>
                <c:pt idx="0">
                  <c:v>31.1</c:v>
                </c:pt>
                <c:pt idx="1">
                  <c:v>31.1</c:v>
                </c:pt>
                <c:pt idx="2">
                  <c:v>30.8</c:v>
                </c:pt>
                <c:pt idx="3">
                  <c:v>26.1</c:v>
                </c:pt>
                <c:pt idx="4">
                  <c:v>29.6</c:v>
                </c:pt>
                <c:pt idx="5">
                  <c:v>30</c:v>
                </c:pt>
                <c:pt idx="6">
                  <c:v>17.2</c:v>
                </c:pt>
                <c:pt idx="7">
                  <c:v>29.7</c:v>
                </c:pt>
                <c:pt idx="8">
                  <c:v>30.4</c:v>
                </c:pt>
                <c:pt idx="9">
                  <c:v>30.2</c:v>
                </c:pt>
                <c:pt idx="10">
                  <c:v>30.8</c:v>
                </c:pt>
                <c:pt idx="11">
                  <c:v>31</c:v>
                </c:pt>
                <c:pt idx="12">
                  <c:v>33.4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0864256"/>
        <c:axId val="390894720"/>
      </c:barChart>
      <c:lineChart>
        <c:grouping val="standard"/>
        <c:varyColors val="0"/>
        <c:ser>
          <c:idx val="2"/>
          <c:order val="1"/>
          <c:tx>
            <c:strRef>
              <c:f>'2017-2 Paul da Praia da Vitória'!$B$84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'2017-2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'2017-2 Paul da Praia da Vitória'!$C$84:$O$84</c:f>
              <c:numCache>
                <c:formatCode>General</c:formatCode>
                <c:ptCount val="13"/>
                <c:pt idx="0">
                  <c:v>0.299983</c:v>
                </c:pt>
                <c:pt idx="1">
                  <c:v>0.29994199999999999</c:v>
                </c:pt>
                <c:pt idx="2">
                  <c:v>0.299877</c:v>
                </c:pt>
                <c:pt idx="3">
                  <c:v>0.299788</c:v>
                </c:pt>
                <c:pt idx="4">
                  <c:v>0.29967500000000002</c:v>
                </c:pt>
                <c:pt idx="5">
                  <c:v>1.699999</c:v>
                </c:pt>
                <c:pt idx="6">
                  <c:v>1.6999200000000001</c:v>
                </c:pt>
                <c:pt idx="7">
                  <c:v>1.699703</c:v>
                </c:pt>
                <c:pt idx="8">
                  <c:v>1.699349</c:v>
                </c:pt>
                <c:pt idx="9">
                  <c:v>1.6988570000000001</c:v>
                </c:pt>
                <c:pt idx="10">
                  <c:v>1.6982280000000001</c:v>
                </c:pt>
                <c:pt idx="11">
                  <c:v>1.697462</c:v>
                </c:pt>
                <c:pt idx="12">
                  <c:v>0.29999599999999998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'2017-2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'2017-2 Paul da Praia da Vitória'!$C$96:$O$96</c:f>
              <c:numCache>
                <c:formatCode>General</c:formatCode>
                <c:ptCount val="13"/>
                <c:pt idx="0">
                  <c:v>19.100000000000001</c:v>
                </c:pt>
                <c:pt idx="1">
                  <c:v>19.100000000000001</c:v>
                </c:pt>
                <c:pt idx="2">
                  <c:v>19.600000000000001</c:v>
                </c:pt>
                <c:pt idx="3">
                  <c:v>21.6</c:v>
                </c:pt>
                <c:pt idx="4">
                  <c:v>21.5</c:v>
                </c:pt>
                <c:pt idx="5">
                  <c:v>21.5</c:v>
                </c:pt>
                <c:pt idx="6">
                  <c:v>21.1</c:v>
                </c:pt>
                <c:pt idx="7">
                  <c:v>20.8</c:v>
                </c:pt>
                <c:pt idx="8">
                  <c:v>20.8</c:v>
                </c:pt>
                <c:pt idx="9">
                  <c:v>22</c:v>
                </c:pt>
                <c:pt idx="10">
                  <c:v>22.8</c:v>
                </c:pt>
                <c:pt idx="11">
                  <c:v>22.7</c:v>
                </c:pt>
                <c:pt idx="12">
                  <c:v>22.7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0864256"/>
        <c:axId val="390894720"/>
      </c:lineChart>
      <c:catAx>
        <c:axId val="39086425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90894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0894720"/>
        <c:scaling>
          <c:orientation val="minMax"/>
          <c:max val="5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9086425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3884514429"/>
          <c:y val="0.39147462201027688"/>
          <c:w val="0.9925785761154855"/>
          <c:h val="0.518644782078296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orientation="portrait"/>
  </c:printSettings>
</c:chartSpace>
</file>

<file path=xl/charts/chart2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Salinidade (ppm)</a:t>
            </a:r>
          </a:p>
        </c:rich>
      </c:tx>
      <c:layout>
        <c:manualLayout>
          <c:xMode val="edge"/>
          <c:yMode val="edge"/>
          <c:x val="0.37343962642305795"/>
          <c:y val="2.71316085489313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'2017-2 Paul da Praia da Vitória'!$B$99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'2017-2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da Praia da Vitória'!$C$99:$O$99</c:f>
              <c:numCache>
                <c:formatCode>General</c:formatCode>
                <c:ptCount val="13"/>
                <c:pt idx="0">
                  <c:v>19.2</c:v>
                </c:pt>
                <c:pt idx="1">
                  <c:v>19.2</c:v>
                </c:pt>
                <c:pt idx="2">
                  <c:v>19</c:v>
                </c:pt>
                <c:pt idx="3">
                  <c:v>16</c:v>
                </c:pt>
                <c:pt idx="4">
                  <c:v>18.2</c:v>
                </c:pt>
                <c:pt idx="5">
                  <c:v>18.600000000000001</c:v>
                </c:pt>
                <c:pt idx="6">
                  <c:v>20.6</c:v>
                </c:pt>
                <c:pt idx="7">
                  <c:v>18.3</c:v>
                </c:pt>
                <c:pt idx="8">
                  <c:v>18.7</c:v>
                </c:pt>
                <c:pt idx="9">
                  <c:v>18.600000000000001</c:v>
                </c:pt>
                <c:pt idx="10">
                  <c:v>18.899999999999999</c:v>
                </c:pt>
                <c:pt idx="11">
                  <c:v>19.2</c:v>
                </c:pt>
                <c:pt idx="12">
                  <c:v>19.8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0950912"/>
        <c:axId val="390952448"/>
      </c:barChart>
      <c:lineChart>
        <c:grouping val="standard"/>
        <c:varyColors val="0"/>
        <c:ser>
          <c:idx val="2"/>
          <c:order val="1"/>
          <c:tx>
            <c:strRef>
              <c:f>'2017-2 Paul da Praia da Vitória'!$B$84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'2017-2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'2017-2 Paul da Praia da Vitória'!$C$84:$O$84</c:f>
              <c:numCache>
                <c:formatCode>General</c:formatCode>
                <c:ptCount val="13"/>
                <c:pt idx="0">
                  <c:v>0.299983</c:v>
                </c:pt>
                <c:pt idx="1">
                  <c:v>0.29994199999999999</c:v>
                </c:pt>
                <c:pt idx="2">
                  <c:v>0.299877</c:v>
                </c:pt>
                <c:pt idx="3">
                  <c:v>0.299788</c:v>
                </c:pt>
                <c:pt idx="4">
                  <c:v>0.29967500000000002</c:v>
                </c:pt>
                <c:pt idx="5">
                  <c:v>1.699999</c:v>
                </c:pt>
                <c:pt idx="6">
                  <c:v>1.6999200000000001</c:v>
                </c:pt>
                <c:pt idx="7">
                  <c:v>1.699703</c:v>
                </c:pt>
                <c:pt idx="8">
                  <c:v>1.699349</c:v>
                </c:pt>
                <c:pt idx="9">
                  <c:v>1.6988570000000001</c:v>
                </c:pt>
                <c:pt idx="10">
                  <c:v>1.6982280000000001</c:v>
                </c:pt>
                <c:pt idx="11">
                  <c:v>1.697462</c:v>
                </c:pt>
                <c:pt idx="12">
                  <c:v>0.29999599999999998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'2017-2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'2017-2 Paul da Praia da Vitória'!$C$100:$O$100</c:f>
              <c:numCache>
                <c:formatCode>General</c:formatCode>
                <c:ptCount val="13"/>
                <c:pt idx="0">
                  <c:v>19.100000000000001</c:v>
                </c:pt>
                <c:pt idx="1">
                  <c:v>19.100000000000001</c:v>
                </c:pt>
                <c:pt idx="2">
                  <c:v>19.7</c:v>
                </c:pt>
                <c:pt idx="3">
                  <c:v>21.6</c:v>
                </c:pt>
                <c:pt idx="4">
                  <c:v>21.4</c:v>
                </c:pt>
                <c:pt idx="5">
                  <c:v>21.5</c:v>
                </c:pt>
                <c:pt idx="6">
                  <c:v>21.2</c:v>
                </c:pt>
                <c:pt idx="7">
                  <c:v>20.8</c:v>
                </c:pt>
                <c:pt idx="8">
                  <c:v>20.7</c:v>
                </c:pt>
                <c:pt idx="9">
                  <c:v>22.1</c:v>
                </c:pt>
                <c:pt idx="10">
                  <c:v>22.8</c:v>
                </c:pt>
                <c:pt idx="11">
                  <c:v>22.7</c:v>
                </c:pt>
                <c:pt idx="12">
                  <c:v>22.7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0950912"/>
        <c:axId val="390952448"/>
      </c:lineChart>
      <c:catAx>
        <c:axId val="39095091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909524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0952448"/>
        <c:scaling>
          <c:orientation val="minMax"/>
          <c:max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9095091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30568651706"/>
          <c:y val="0.39147448032410587"/>
          <c:w val="0.99257875036227006"/>
          <c:h val="0.5175029950524476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2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TDS</a:t>
            </a:r>
          </a:p>
        </c:rich>
      </c:tx>
      <c:layout>
        <c:manualLayout>
          <c:xMode val="edge"/>
          <c:yMode val="edge"/>
          <c:x val="0.43373050676357766"/>
          <c:y val="2.71320838416324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'2017-2 Paul da Praia da Vitória'!$B$58</c:f>
              <c:strCache>
                <c:ptCount val="1"/>
                <c:pt idx="0">
                  <c:v>TDS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'2017-2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da Praia da Vitória'!$C$58:$O$58</c:f>
              <c:numCache>
                <c:formatCode>General</c:formatCode>
                <c:ptCount val="13"/>
                <c:pt idx="0">
                  <c:v>32.5</c:v>
                </c:pt>
                <c:pt idx="1">
                  <c:v>32.299999999999997</c:v>
                </c:pt>
                <c:pt idx="2">
                  <c:v>31.4</c:v>
                </c:pt>
                <c:pt idx="3">
                  <c:v>30.9</c:v>
                </c:pt>
                <c:pt idx="4">
                  <c:v>28.9</c:v>
                </c:pt>
                <c:pt idx="5">
                  <c:v>29.1</c:v>
                </c:pt>
                <c:pt idx="6">
                  <c:v>30.7</c:v>
                </c:pt>
                <c:pt idx="7">
                  <c:v>33.6</c:v>
                </c:pt>
                <c:pt idx="8">
                  <c:v>34.700000000000003</c:v>
                </c:pt>
                <c:pt idx="9">
                  <c:v>35</c:v>
                </c:pt>
                <c:pt idx="10">
                  <c:v>37</c:v>
                </c:pt>
                <c:pt idx="11">
                  <c:v>36.6</c:v>
                </c:pt>
                <c:pt idx="12">
                  <c:v>37.5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1272320"/>
        <c:axId val="391273856"/>
      </c:barChart>
      <c:lineChart>
        <c:grouping val="standard"/>
        <c:varyColors val="0"/>
        <c:ser>
          <c:idx val="2"/>
          <c:order val="1"/>
          <c:tx>
            <c:strRef>
              <c:f>'2017-2 Paul da Praia da Vitória'!$B$45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'2017-2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'2017-2 Paul da Praia da Vitória'!$C$45:$O$45</c:f>
              <c:numCache>
                <c:formatCode>General</c:formatCode>
                <c:ptCount val="13"/>
                <c:pt idx="0">
                  <c:v>0.299987</c:v>
                </c:pt>
                <c:pt idx="1">
                  <c:v>0.29994999999999999</c:v>
                </c:pt>
                <c:pt idx="2">
                  <c:v>0.29988799999999999</c:v>
                </c:pt>
                <c:pt idx="3">
                  <c:v>0.29980299999999999</c:v>
                </c:pt>
                <c:pt idx="4">
                  <c:v>0.29969299999999999</c:v>
                </c:pt>
                <c:pt idx="5">
                  <c:v>0.29955900000000002</c:v>
                </c:pt>
                <c:pt idx="6">
                  <c:v>1.699981</c:v>
                </c:pt>
                <c:pt idx="7">
                  <c:v>1.6998390000000001</c:v>
                </c:pt>
                <c:pt idx="8">
                  <c:v>1.69956</c:v>
                </c:pt>
                <c:pt idx="9">
                  <c:v>1.699144</c:v>
                </c:pt>
                <c:pt idx="10">
                  <c:v>1.698591</c:v>
                </c:pt>
                <c:pt idx="11">
                  <c:v>1.6979</c:v>
                </c:pt>
                <c:pt idx="12">
                  <c:v>0.29999799999999999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'2017-2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'2017-2 Paul da Praia da Vitória'!$C$59:$O$59</c:f>
              <c:numCache>
                <c:formatCode>General</c:formatCode>
                <c:ptCount val="13"/>
                <c:pt idx="0">
                  <c:v>18.5</c:v>
                </c:pt>
                <c:pt idx="1">
                  <c:v>18.600000000000001</c:v>
                </c:pt>
                <c:pt idx="2">
                  <c:v>19.100000000000001</c:v>
                </c:pt>
                <c:pt idx="3">
                  <c:v>19.399999999999999</c:v>
                </c:pt>
                <c:pt idx="4">
                  <c:v>19.2</c:v>
                </c:pt>
                <c:pt idx="5">
                  <c:v>19.7</c:v>
                </c:pt>
                <c:pt idx="6">
                  <c:v>20.8</c:v>
                </c:pt>
                <c:pt idx="7">
                  <c:v>21</c:v>
                </c:pt>
                <c:pt idx="8">
                  <c:v>21</c:v>
                </c:pt>
                <c:pt idx="9">
                  <c:v>21.7</c:v>
                </c:pt>
                <c:pt idx="10">
                  <c:v>21.7</c:v>
                </c:pt>
                <c:pt idx="11">
                  <c:v>21.9</c:v>
                </c:pt>
                <c:pt idx="12">
                  <c:v>22.1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1272320"/>
        <c:axId val="391273856"/>
      </c:lineChart>
      <c:catAx>
        <c:axId val="39127232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91273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1273856"/>
        <c:scaling>
          <c:orientation val="minMax"/>
          <c:max val="5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9127232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4389259031"/>
          <c:y val="0.39147462201027688"/>
          <c:w val="0.99257855844942455"/>
          <c:h val="0.5175036043029832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2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TDS</a:t>
            </a:r>
          </a:p>
        </c:rich>
      </c:tx>
      <c:layout>
        <c:manualLayout>
          <c:xMode val="edge"/>
          <c:yMode val="edge"/>
          <c:x val="0.43373055003638566"/>
          <c:y val="2.71320237219482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'2017-2 Paul da Praia da Vitória'!$B$97</c:f>
              <c:strCache>
                <c:ptCount val="1"/>
                <c:pt idx="0">
                  <c:v>TDS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'2017-2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da Praia da Vitória'!$C$97:$O$97</c:f>
              <c:numCache>
                <c:formatCode>General</c:formatCode>
                <c:ptCount val="13"/>
                <c:pt idx="0">
                  <c:v>31.2</c:v>
                </c:pt>
                <c:pt idx="1">
                  <c:v>31.2</c:v>
                </c:pt>
                <c:pt idx="2">
                  <c:v>30.7</c:v>
                </c:pt>
                <c:pt idx="3">
                  <c:v>25.2</c:v>
                </c:pt>
                <c:pt idx="4">
                  <c:v>29.4</c:v>
                </c:pt>
                <c:pt idx="5">
                  <c:v>30.3</c:v>
                </c:pt>
                <c:pt idx="6">
                  <c:v>17.37</c:v>
                </c:pt>
                <c:pt idx="7">
                  <c:v>29.8</c:v>
                </c:pt>
                <c:pt idx="8">
                  <c:v>30.3</c:v>
                </c:pt>
                <c:pt idx="9">
                  <c:v>30.2</c:v>
                </c:pt>
                <c:pt idx="10">
                  <c:v>30.7</c:v>
                </c:pt>
                <c:pt idx="11">
                  <c:v>31</c:v>
                </c:pt>
                <c:pt idx="12">
                  <c:v>33.4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1088384"/>
        <c:axId val="391106560"/>
      </c:barChart>
      <c:lineChart>
        <c:grouping val="standard"/>
        <c:varyColors val="0"/>
        <c:ser>
          <c:idx val="2"/>
          <c:order val="1"/>
          <c:tx>
            <c:strRef>
              <c:f>'2017-2 Paul da Praia da Vitória'!$B$84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'2017-2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'2017-2 Paul da Praia da Vitória'!$C$84:$O$84</c:f>
              <c:numCache>
                <c:formatCode>General</c:formatCode>
                <c:ptCount val="13"/>
                <c:pt idx="0">
                  <c:v>0.299983</c:v>
                </c:pt>
                <c:pt idx="1">
                  <c:v>0.29994199999999999</c:v>
                </c:pt>
                <c:pt idx="2">
                  <c:v>0.299877</c:v>
                </c:pt>
                <c:pt idx="3">
                  <c:v>0.299788</c:v>
                </c:pt>
                <c:pt idx="4">
                  <c:v>0.29967500000000002</c:v>
                </c:pt>
                <c:pt idx="5">
                  <c:v>1.699999</c:v>
                </c:pt>
                <c:pt idx="6">
                  <c:v>1.6999200000000001</c:v>
                </c:pt>
                <c:pt idx="7">
                  <c:v>1.699703</c:v>
                </c:pt>
                <c:pt idx="8">
                  <c:v>1.699349</c:v>
                </c:pt>
                <c:pt idx="9">
                  <c:v>1.6988570000000001</c:v>
                </c:pt>
                <c:pt idx="10">
                  <c:v>1.6982280000000001</c:v>
                </c:pt>
                <c:pt idx="11">
                  <c:v>1.697462</c:v>
                </c:pt>
                <c:pt idx="12">
                  <c:v>0.29999599999999998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'2017-2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'2017-2 Paul da Praia da Vitória'!$C$98:$O$98</c:f>
              <c:numCache>
                <c:formatCode>General</c:formatCode>
                <c:ptCount val="13"/>
                <c:pt idx="0">
                  <c:v>19.100000000000001</c:v>
                </c:pt>
                <c:pt idx="1">
                  <c:v>19.100000000000001</c:v>
                </c:pt>
                <c:pt idx="2">
                  <c:v>19.8</c:v>
                </c:pt>
                <c:pt idx="3">
                  <c:v>21.5</c:v>
                </c:pt>
                <c:pt idx="4">
                  <c:v>21.4</c:v>
                </c:pt>
                <c:pt idx="5">
                  <c:v>21.5</c:v>
                </c:pt>
                <c:pt idx="6">
                  <c:v>21.1</c:v>
                </c:pt>
                <c:pt idx="7">
                  <c:v>20.9</c:v>
                </c:pt>
                <c:pt idx="8">
                  <c:v>20.7</c:v>
                </c:pt>
                <c:pt idx="9">
                  <c:v>22</c:v>
                </c:pt>
                <c:pt idx="10">
                  <c:v>22.8</c:v>
                </c:pt>
                <c:pt idx="11">
                  <c:v>22.7</c:v>
                </c:pt>
                <c:pt idx="12">
                  <c:v>22.7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1088384"/>
        <c:axId val="391106560"/>
      </c:lineChart>
      <c:catAx>
        <c:axId val="39108838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91106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1106560"/>
        <c:scaling>
          <c:orientation val="minMax"/>
          <c:max val="5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9108838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3379857891"/>
          <c:y val="0.39147462968513019"/>
          <c:w val="0.99257880148159039"/>
          <c:h val="0.5175032013731847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2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Oxigénip (mg/l)</a:t>
            </a:r>
          </a:p>
        </c:rich>
      </c:tx>
      <c:layout>
        <c:manualLayout>
          <c:xMode val="edge"/>
          <c:yMode val="edge"/>
          <c:x val="0.34424353648707295"/>
          <c:y val="2.71312727700082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'2017-2 Paul da Praia da Vitória'!$B$23</c:f>
              <c:strCache>
                <c:ptCount val="1"/>
                <c:pt idx="0">
                  <c:v>Oxigénio (mg/l)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dLbl>
              <c:idx val="8"/>
              <c:tx>
                <c:rich>
                  <a:bodyPr/>
                  <a:lstStyle/>
                  <a:p>
                    <a:r>
                      <a:rPr lang="pt-PT"/>
                      <a:t>OFL</a:t>
                    </a:r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'2017-2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da Praia da Vitória'!$C$23:$O$23</c:f>
              <c:numCache>
                <c:formatCode>General</c:formatCode>
                <c:ptCount val="13"/>
                <c:pt idx="0">
                  <c:v>4.97</c:v>
                </c:pt>
                <c:pt idx="1">
                  <c:v>6.19</c:v>
                </c:pt>
                <c:pt idx="2">
                  <c:v>6.64</c:v>
                </c:pt>
                <c:pt idx="3">
                  <c:v>7.64</c:v>
                </c:pt>
                <c:pt idx="4">
                  <c:v>8.92</c:v>
                </c:pt>
                <c:pt idx="5">
                  <c:v>10.26</c:v>
                </c:pt>
                <c:pt idx="6">
                  <c:v>9.26</c:v>
                </c:pt>
                <c:pt idx="7">
                  <c:v>9.68</c:v>
                </c:pt>
                <c:pt idx="8">
                  <c:v>10.26</c:v>
                </c:pt>
                <c:pt idx="9">
                  <c:v>10.34</c:v>
                </c:pt>
                <c:pt idx="10">
                  <c:v>12.41</c:v>
                </c:pt>
                <c:pt idx="11">
                  <c:v>12.42</c:v>
                </c:pt>
                <c:pt idx="12">
                  <c:v>12.51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1214976"/>
        <c:axId val="391216512"/>
      </c:barChart>
      <c:lineChart>
        <c:grouping val="standard"/>
        <c:varyColors val="0"/>
        <c:ser>
          <c:idx val="2"/>
          <c:order val="1"/>
          <c:tx>
            <c:strRef>
              <c:f>'2017-2 Paul da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'2017-2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da Praia da Vitória'!$C$5:$O$5</c:f>
              <c:numCache>
                <c:formatCode>0.000000</c:formatCode>
                <c:ptCount val="13"/>
                <c:pt idx="0">
                  <c:v>0.29999599999999998</c:v>
                </c:pt>
                <c:pt idx="1">
                  <c:v>0.29997099999999999</c:v>
                </c:pt>
                <c:pt idx="2">
                  <c:v>0.29992200000000002</c:v>
                </c:pt>
                <c:pt idx="3">
                  <c:v>0.29984899999999998</c:v>
                </c:pt>
                <c:pt idx="4">
                  <c:v>0.29975099999999999</c:v>
                </c:pt>
                <c:pt idx="5">
                  <c:v>0.29962899999999998</c:v>
                </c:pt>
                <c:pt idx="6">
                  <c:v>1.6999869999999999</c:v>
                </c:pt>
                <c:pt idx="7">
                  <c:v>1.699859</c:v>
                </c:pt>
                <c:pt idx="8">
                  <c:v>1.699594</c:v>
                </c:pt>
                <c:pt idx="9">
                  <c:v>1.699192</c:v>
                </c:pt>
                <c:pt idx="10">
                  <c:v>1.6986520000000001</c:v>
                </c:pt>
                <c:pt idx="11">
                  <c:v>1.697975</c:v>
                </c:pt>
                <c:pt idx="12">
                  <c:v>0.29999900000000002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'2017-2 Paul da Praia da Vitória'!$B$24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'2017-2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da Praia da Vitória'!$C$24:$O$24</c:f>
              <c:numCache>
                <c:formatCode>General</c:formatCode>
                <c:ptCount val="13"/>
                <c:pt idx="0">
                  <c:v>19</c:v>
                </c:pt>
                <c:pt idx="1">
                  <c:v>18.7</c:v>
                </c:pt>
                <c:pt idx="2">
                  <c:v>18.7</c:v>
                </c:pt>
                <c:pt idx="3">
                  <c:v>19.8</c:v>
                </c:pt>
                <c:pt idx="4">
                  <c:v>20.399999999999999</c:v>
                </c:pt>
                <c:pt idx="5">
                  <c:v>20.5</c:v>
                </c:pt>
                <c:pt idx="6">
                  <c:v>19.7</c:v>
                </c:pt>
                <c:pt idx="7">
                  <c:v>17.8</c:v>
                </c:pt>
                <c:pt idx="8">
                  <c:v>17.899999999999999</c:v>
                </c:pt>
                <c:pt idx="9">
                  <c:v>18.899999999999999</c:v>
                </c:pt>
                <c:pt idx="10">
                  <c:v>20.2</c:v>
                </c:pt>
                <c:pt idx="11">
                  <c:v>20.8</c:v>
                </c:pt>
                <c:pt idx="12">
                  <c:v>20.8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1214976"/>
        <c:axId val="391216512"/>
      </c:lineChart>
      <c:catAx>
        <c:axId val="39121497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91216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1216512"/>
        <c:scaling>
          <c:orientation val="minMax"/>
          <c:max val="2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9121497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46440159546984"/>
          <c:y val="0.39147451717789006"/>
          <c:w val="0.18111443156219653"/>
          <c:h val="0.1271700552356328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Oxigénio (mg/l)</a:t>
            </a:r>
          </a:p>
        </c:rich>
      </c:tx>
      <c:layout>
        <c:manualLayout>
          <c:xMode val="edge"/>
          <c:yMode val="edge"/>
          <c:x val="0.33972022199515139"/>
          <c:y val="2.71314400306703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'2017-2 Paul da Praia da Vitória'!$B$63</c:f>
              <c:strCache>
                <c:ptCount val="1"/>
                <c:pt idx="0">
                  <c:v>Oxigénio (mg/l)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'2017-2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'2017-2 Paul da Praia da Vitória'!$C$63:$O$63</c:f>
              <c:numCache>
                <c:formatCode>General</c:formatCode>
                <c:ptCount val="13"/>
                <c:pt idx="0">
                  <c:v>7.6</c:v>
                </c:pt>
                <c:pt idx="1">
                  <c:v>7.11</c:v>
                </c:pt>
                <c:pt idx="2">
                  <c:v>6.59</c:v>
                </c:pt>
                <c:pt idx="3">
                  <c:v>7.77</c:v>
                </c:pt>
                <c:pt idx="4">
                  <c:v>9.93</c:v>
                </c:pt>
                <c:pt idx="5">
                  <c:v>10.93</c:v>
                </c:pt>
                <c:pt idx="6">
                  <c:v>10.33</c:v>
                </c:pt>
                <c:pt idx="7">
                  <c:v>8.34</c:v>
                </c:pt>
                <c:pt idx="8">
                  <c:v>9.57</c:v>
                </c:pt>
                <c:pt idx="9">
                  <c:v>10.02</c:v>
                </c:pt>
                <c:pt idx="10">
                  <c:v>11.94</c:v>
                </c:pt>
                <c:pt idx="11">
                  <c:v>10.7</c:v>
                </c:pt>
                <c:pt idx="12">
                  <c:v>9.83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1321856"/>
        <c:axId val="391323648"/>
      </c:barChart>
      <c:lineChart>
        <c:grouping val="standard"/>
        <c:varyColors val="0"/>
        <c:ser>
          <c:idx val="2"/>
          <c:order val="1"/>
          <c:tx>
            <c:strRef>
              <c:f>'2017-2 Paul da Praia da Vitória'!$B$45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'2017-2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'2017-2 Paul da Praia da Vitória'!$C$45:$O$45</c:f>
              <c:numCache>
                <c:formatCode>General</c:formatCode>
                <c:ptCount val="13"/>
                <c:pt idx="0">
                  <c:v>0.299987</c:v>
                </c:pt>
                <c:pt idx="1">
                  <c:v>0.29994999999999999</c:v>
                </c:pt>
                <c:pt idx="2">
                  <c:v>0.29988799999999999</c:v>
                </c:pt>
                <c:pt idx="3">
                  <c:v>0.29980299999999999</c:v>
                </c:pt>
                <c:pt idx="4">
                  <c:v>0.29969299999999999</c:v>
                </c:pt>
                <c:pt idx="5">
                  <c:v>0.29955900000000002</c:v>
                </c:pt>
                <c:pt idx="6">
                  <c:v>1.699981</c:v>
                </c:pt>
                <c:pt idx="7">
                  <c:v>1.6998390000000001</c:v>
                </c:pt>
                <c:pt idx="8">
                  <c:v>1.69956</c:v>
                </c:pt>
                <c:pt idx="9">
                  <c:v>1.699144</c:v>
                </c:pt>
                <c:pt idx="10">
                  <c:v>1.698591</c:v>
                </c:pt>
                <c:pt idx="11">
                  <c:v>1.6979</c:v>
                </c:pt>
                <c:pt idx="12">
                  <c:v>0.29999799999999999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'2017-2 Paul da Praia da Vitória'!$B$64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'2017-2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'2017-2 Paul da Praia da Vitória'!$C$64:$O$64</c:f>
              <c:numCache>
                <c:formatCode>General</c:formatCode>
                <c:ptCount val="13"/>
                <c:pt idx="0">
                  <c:v>18.399999999999999</c:v>
                </c:pt>
                <c:pt idx="1">
                  <c:v>18.7</c:v>
                </c:pt>
                <c:pt idx="2">
                  <c:v>19.3</c:v>
                </c:pt>
                <c:pt idx="3">
                  <c:v>19.5</c:v>
                </c:pt>
                <c:pt idx="4">
                  <c:v>19.2</c:v>
                </c:pt>
                <c:pt idx="5">
                  <c:v>19.7</c:v>
                </c:pt>
                <c:pt idx="6">
                  <c:v>20.8</c:v>
                </c:pt>
                <c:pt idx="7">
                  <c:v>20.9</c:v>
                </c:pt>
                <c:pt idx="8">
                  <c:v>20.7</c:v>
                </c:pt>
                <c:pt idx="9">
                  <c:v>21.8</c:v>
                </c:pt>
                <c:pt idx="10">
                  <c:v>21.8</c:v>
                </c:pt>
                <c:pt idx="11">
                  <c:v>21.9</c:v>
                </c:pt>
                <c:pt idx="12">
                  <c:v>21.9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1321856"/>
        <c:axId val="391323648"/>
      </c:lineChart>
      <c:catAx>
        <c:axId val="39132185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91323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1323648"/>
        <c:scaling>
          <c:orientation val="minMax"/>
          <c:max val="22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9132185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4635851822"/>
          <c:y val="0.39147482969123243"/>
          <c:w val="0.99257846967602337"/>
          <c:h val="0.518645000835569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ORP (mV)</a:t>
            </a:r>
          </a:p>
        </c:rich>
      </c:tx>
      <c:layout>
        <c:manualLayout>
          <c:xMode val="edge"/>
          <c:yMode val="edge"/>
          <c:x val="0.38796992481203008"/>
          <c:y val="3.703703703703703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87969924812026E-2"/>
          <c:y val="0.22895698178721388"/>
          <c:w val="0.72030075187969922"/>
          <c:h val="0.68350393092359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'2013-4 Paul Praia da Vitória'!$B$12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432538038008387E-3"/>
                  <c:y val="8.142548204231514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2118090501845331E-3"/>
                  <c:y val="8.226735564334569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4767627730744026E-3"/>
                  <c:y val="4.5510703528113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2454758944605571E-3"/>
                  <c:y val="5.145919753351707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0215499378367103E-3"/>
                  <c:y val="5.707087450528117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7902630592228648E-3"/>
                  <c:y val="5.942783260852180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5588183056065592E-3"/>
                  <c:y val="0.10067349757496435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3275314269926581E-3"/>
                  <c:y val="0.10269361024457768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0962445483788681E-3"/>
                  <c:y val="9.511806125861965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864799794762618E-3"/>
                  <c:y val="9.6128117593426321E-2"/>
                </c:manualLayout>
              </c:layout>
              <c:tx>
                <c:rich>
                  <a:bodyPr rot="-54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pt-PT"/>
                      <a:t>-118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4.1372723146448909E-3"/>
                  <c:y val="9.713817392823298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3.9058275610285298E-3"/>
                  <c:y val="9.58476108901386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3.6745406824147953E-3"/>
                  <c:y val="9.248059645209127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'2013-4 Paul Praia da Vitória'!$C$7:$O$7</c:f>
              <c:numCache>
                <c:formatCode>h:mm</c:formatCode>
                <c:ptCount val="13"/>
                <c:pt idx="0">
                  <c:v>0.28819444444444448</c:v>
                </c:pt>
                <c:pt idx="1">
                  <c:v>0.3298611111111111</c:v>
                </c:pt>
                <c:pt idx="2">
                  <c:v>0.37152777777777773</c:v>
                </c:pt>
                <c:pt idx="3">
                  <c:v>0.41319444444444442</c:v>
                </c:pt>
                <c:pt idx="4">
                  <c:v>0.4548611111111111</c:v>
                </c:pt>
                <c:pt idx="5">
                  <c:v>0.49652777777777773</c:v>
                </c:pt>
                <c:pt idx="6">
                  <c:v>0.53819444444444442</c:v>
                </c:pt>
                <c:pt idx="7">
                  <c:v>0.57986111111111105</c:v>
                </c:pt>
                <c:pt idx="8">
                  <c:v>0.62152777777777779</c:v>
                </c:pt>
                <c:pt idx="9">
                  <c:v>0.66319444444444442</c:v>
                </c:pt>
                <c:pt idx="10">
                  <c:v>0.70486111111111116</c:v>
                </c:pt>
                <c:pt idx="11">
                  <c:v>0.74652777777777779</c:v>
                </c:pt>
                <c:pt idx="12">
                  <c:v>0.78819444444444453</c:v>
                </c:pt>
              </c:numCache>
            </c:numRef>
          </c:cat>
          <c:val>
            <c:numRef>
              <c:f>'2013-4 Paul Praia da Vitória'!$C$12:$O$12</c:f>
              <c:numCache>
                <c:formatCode>General</c:formatCode>
                <c:ptCount val="13"/>
                <c:pt idx="0">
                  <c:v>-27</c:v>
                </c:pt>
                <c:pt idx="1">
                  <c:v>-12</c:v>
                </c:pt>
                <c:pt idx="2">
                  <c:v>-7</c:v>
                </c:pt>
                <c:pt idx="3">
                  <c:v>-9</c:v>
                </c:pt>
                <c:pt idx="4">
                  <c:v>9</c:v>
                </c:pt>
                <c:pt idx="5">
                  <c:v>3</c:v>
                </c:pt>
                <c:pt idx="6">
                  <c:v>-8</c:v>
                </c:pt>
                <c:pt idx="7">
                  <c:v>-20</c:v>
                </c:pt>
                <c:pt idx="8">
                  <c:v>-35</c:v>
                </c:pt>
                <c:pt idx="9">
                  <c:v>-41</c:v>
                </c:pt>
                <c:pt idx="10">
                  <c:v>-47</c:v>
                </c:pt>
                <c:pt idx="11">
                  <c:v>-46</c:v>
                </c:pt>
                <c:pt idx="12">
                  <c:v>-46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0873216"/>
        <c:axId val="300874752"/>
      </c:barChart>
      <c:lineChart>
        <c:grouping val="standard"/>
        <c:varyColors val="0"/>
        <c:ser>
          <c:idx val="1"/>
          <c:order val="1"/>
          <c:tx>
            <c:strRef>
              <c:f>'2013-4 Paul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'2013-4 Paul Praia da Vitória'!$C$5:$O$5</c:f>
              <c:numCache>
                <c:formatCode>0.000000</c:formatCode>
                <c:ptCount val="13"/>
                <c:pt idx="0">
                  <c:v>0.59985200000000005</c:v>
                </c:pt>
                <c:pt idx="1">
                  <c:v>0.59970800000000002</c:v>
                </c:pt>
                <c:pt idx="2">
                  <c:v>0.59951600000000005</c:v>
                </c:pt>
                <c:pt idx="3">
                  <c:v>0.599275</c:v>
                </c:pt>
                <c:pt idx="4">
                  <c:v>1.499992</c:v>
                </c:pt>
                <c:pt idx="5">
                  <c:v>1.499892</c:v>
                </c:pt>
                <c:pt idx="6">
                  <c:v>1.4996769999999999</c:v>
                </c:pt>
                <c:pt idx="7">
                  <c:v>1.499347</c:v>
                </c:pt>
                <c:pt idx="8">
                  <c:v>1.498901</c:v>
                </c:pt>
                <c:pt idx="9">
                  <c:v>1.4983409999999999</c:v>
                </c:pt>
                <c:pt idx="10">
                  <c:v>0.59999899999999995</c:v>
                </c:pt>
                <c:pt idx="11">
                  <c:v>0.59997</c:v>
                </c:pt>
                <c:pt idx="12">
                  <c:v>0.59989199999999998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0873216"/>
        <c:axId val="300874752"/>
      </c:lineChart>
      <c:catAx>
        <c:axId val="30087321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00874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0874752"/>
        <c:scaling>
          <c:orientation val="minMax"/>
          <c:max val="1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0087321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203007518796988"/>
          <c:y val="0.50505227250634077"/>
          <c:w val="0.1774436090225564"/>
          <c:h val="0.1313134848042983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Oxigénio (mg/l)</a:t>
            </a:r>
          </a:p>
        </c:rich>
      </c:tx>
      <c:layout>
        <c:manualLayout>
          <c:xMode val="edge"/>
          <c:yMode val="edge"/>
          <c:x val="0.36484317585301834"/>
          <c:y val="2.71315532052958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'2017-2 Paul da Praia da Vitória'!$B$141</c:f>
              <c:strCache>
                <c:ptCount val="1"/>
                <c:pt idx="0">
                  <c:v>Oxigénio (mg/l)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'2017-2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'2017-2 Paul da Praia da Vitória'!$C$141:$O$141</c:f>
              <c:numCache>
                <c:formatCode>General</c:formatCode>
                <c:ptCount val="13"/>
                <c:pt idx="0">
                  <c:v>7.67</c:v>
                </c:pt>
                <c:pt idx="1">
                  <c:v>7.29</c:v>
                </c:pt>
                <c:pt idx="2">
                  <c:v>9</c:v>
                </c:pt>
                <c:pt idx="3">
                  <c:v>9.4700000000000006</c:v>
                </c:pt>
                <c:pt idx="4">
                  <c:v>10.220000000000001</c:v>
                </c:pt>
                <c:pt idx="5">
                  <c:v>9.64</c:v>
                </c:pt>
                <c:pt idx="6">
                  <c:v>9.02</c:v>
                </c:pt>
                <c:pt idx="7">
                  <c:v>9.7200000000000006</c:v>
                </c:pt>
                <c:pt idx="8">
                  <c:v>5.41</c:v>
                </c:pt>
                <c:pt idx="9">
                  <c:v>8.5399999999999991</c:v>
                </c:pt>
                <c:pt idx="10">
                  <c:v>10.9</c:v>
                </c:pt>
                <c:pt idx="11">
                  <c:v>8.2899999999999991</c:v>
                </c:pt>
                <c:pt idx="12">
                  <c:v>8.15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1367296"/>
        <c:axId val="391524736"/>
      </c:barChart>
      <c:lineChart>
        <c:grouping val="standard"/>
        <c:varyColors val="0"/>
        <c:ser>
          <c:idx val="2"/>
          <c:order val="1"/>
          <c:tx>
            <c:strRef>
              <c:f>'2017-2 Paul da Praia da Vitória'!$B$84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'2017-2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'2017-2 Paul da Praia da Vitória'!$C$84:$O$84</c:f>
              <c:numCache>
                <c:formatCode>General</c:formatCode>
                <c:ptCount val="13"/>
                <c:pt idx="0">
                  <c:v>0.299983</c:v>
                </c:pt>
                <c:pt idx="1">
                  <c:v>0.29994199999999999</c:v>
                </c:pt>
                <c:pt idx="2">
                  <c:v>0.299877</c:v>
                </c:pt>
                <c:pt idx="3">
                  <c:v>0.299788</c:v>
                </c:pt>
                <c:pt idx="4">
                  <c:v>0.29967500000000002</c:v>
                </c:pt>
                <c:pt idx="5">
                  <c:v>1.699999</c:v>
                </c:pt>
                <c:pt idx="6">
                  <c:v>1.6999200000000001</c:v>
                </c:pt>
                <c:pt idx="7">
                  <c:v>1.699703</c:v>
                </c:pt>
                <c:pt idx="8">
                  <c:v>1.699349</c:v>
                </c:pt>
                <c:pt idx="9">
                  <c:v>1.6988570000000001</c:v>
                </c:pt>
                <c:pt idx="10">
                  <c:v>1.6982280000000001</c:v>
                </c:pt>
                <c:pt idx="11">
                  <c:v>1.697462</c:v>
                </c:pt>
                <c:pt idx="12">
                  <c:v>0.29999599999999998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'2017-2 Paul da Praia da Vitória'!$B$142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'2017-2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'2017-2 Paul da Praia da Vitória'!$C$142:$O$142</c:f>
              <c:numCache>
                <c:formatCode>General</c:formatCode>
                <c:ptCount val="13"/>
                <c:pt idx="0">
                  <c:v>20.100000000000001</c:v>
                </c:pt>
                <c:pt idx="1">
                  <c:v>20.2</c:v>
                </c:pt>
                <c:pt idx="2">
                  <c:v>21</c:v>
                </c:pt>
                <c:pt idx="3">
                  <c:v>21.9</c:v>
                </c:pt>
                <c:pt idx="4">
                  <c:v>22.5</c:v>
                </c:pt>
                <c:pt idx="5">
                  <c:v>22.5</c:v>
                </c:pt>
                <c:pt idx="6">
                  <c:v>22.1</c:v>
                </c:pt>
                <c:pt idx="7">
                  <c:v>21.6</c:v>
                </c:pt>
                <c:pt idx="8">
                  <c:v>20.5</c:v>
                </c:pt>
                <c:pt idx="9">
                  <c:v>22.1</c:v>
                </c:pt>
                <c:pt idx="10">
                  <c:v>23.2</c:v>
                </c:pt>
                <c:pt idx="11">
                  <c:v>22.7</c:v>
                </c:pt>
                <c:pt idx="12">
                  <c:v>22.1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1367296"/>
        <c:axId val="391524736"/>
      </c:lineChart>
      <c:catAx>
        <c:axId val="39136729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91524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1524736"/>
        <c:scaling>
          <c:orientation val="minMax"/>
          <c:max val="2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9136729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3884514429"/>
          <c:y val="0.39147475569243884"/>
          <c:w val="0.9925785761154855"/>
          <c:h val="0.5186448557398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orientation="portrait"/>
  </c:printSettings>
</c:chartSpace>
</file>

<file path=xl/charts/chart2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pH</a:t>
            </a:r>
          </a:p>
        </c:rich>
      </c:tx>
      <c:layout>
        <c:manualLayout>
          <c:xMode val="edge"/>
          <c:yMode val="edge"/>
          <c:x val="0.43909780508205704"/>
          <c:y val="2.14283354440834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631578947368418E-2"/>
          <c:y val="0.20714321837196284"/>
          <c:w val="0.74285714285714288"/>
          <c:h val="0.564286698323622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'2017-2 Paul da Praia da Vitória'!$B$129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'2017-2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'2017-2 Paul da Praia da Vitória'!$C$129:$O$129</c:f>
              <c:numCache>
                <c:formatCode>General</c:formatCode>
                <c:ptCount val="13"/>
                <c:pt idx="0">
                  <c:v>8.4</c:v>
                </c:pt>
                <c:pt idx="1">
                  <c:v>8.5299999999999994</c:v>
                </c:pt>
                <c:pt idx="2">
                  <c:v>8.49</c:v>
                </c:pt>
                <c:pt idx="3">
                  <c:v>8.31</c:v>
                </c:pt>
                <c:pt idx="4">
                  <c:v>8.57</c:v>
                </c:pt>
                <c:pt idx="5">
                  <c:v>8.59</c:v>
                </c:pt>
                <c:pt idx="6">
                  <c:v>8.6300000000000008</c:v>
                </c:pt>
                <c:pt idx="7">
                  <c:v>8.7899999999999991</c:v>
                </c:pt>
                <c:pt idx="8">
                  <c:v>8.76</c:v>
                </c:pt>
                <c:pt idx="9">
                  <c:v>8.81</c:v>
                </c:pt>
                <c:pt idx="10">
                  <c:v>8.83</c:v>
                </c:pt>
                <c:pt idx="11">
                  <c:v>8.59</c:v>
                </c:pt>
                <c:pt idx="12">
                  <c:v>8.43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1568384"/>
        <c:axId val="391574272"/>
      </c:barChart>
      <c:lineChart>
        <c:grouping val="standard"/>
        <c:varyColors val="0"/>
        <c:ser>
          <c:idx val="1"/>
          <c:order val="1"/>
          <c:tx>
            <c:strRef>
              <c:f>'2017-2 Paul da Praia da Vitória'!$B$123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'2017-2 Paul da Praia da Vitória'!$C$125:$O$125</c:f>
              <c:numCache>
                <c:formatCode>h:mm</c:formatCode>
                <c:ptCount val="13"/>
                <c:pt idx="0">
                  <c:v>0.31597222222222221</c:v>
                </c:pt>
                <c:pt idx="1">
                  <c:v>0.3576388888888889</c:v>
                </c:pt>
                <c:pt idx="2">
                  <c:v>0.39930555555555558</c:v>
                </c:pt>
                <c:pt idx="3">
                  <c:v>0.44097222222222227</c:v>
                </c:pt>
                <c:pt idx="4">
                  <c:v>0.4826388888888889</c:v>
                </c:pt>
                <c:pt idx="5">
                  <c:v>0.52430555555555558</c:v>
                </c:pt>
                <c:pt idx="6">
                  <c:v>0.56597222222222221</c:v>
                </c:pt>
                <c:pt idx="7">
                  <c:v>0.60763888888888895</c:v>
                </c:pt>
                <c:pt idx="8">
                  <c:v>0.64930555555555558</c:v>
                </c:pt>
                <c:pt idx="9">
                  <c:v>0.69097222222222221</c:v>
                </c:pt>
                <c:pt idx="10">
                  <c:v>0.73263888888888884</c:v>
                </c:pt>
                <c:pt idx="11">
                  <c:v>0.77430555555555547</c:v>
                </c:pt>
                <c:pt idx="12">
                  <c:v>0.81597222222222221</c:v>
                </c:pt>
              </c:numCache>
            </c:numRef>
          </c:cat>
          <c:val>
            <c:numRef>
              <c:f>'2017-2 Paul da Praia da Vitória'!$C$123:$O$123</c:f>
              <c:numCache>
                <c:formatCode>General</c:formatCode>
                <c:ptCount val="13"/>
                <c:pt idx="0">
                  <c:v>0.29998000000000002</c:v>
                </c:pt>
                <c:pt idx="1">
                  <c:v>0.29993700000000001</c:v>
                </c:pt>
                <c:pt idx="2">
                  <c:v>0.29987000000000003</c:v>
                </c:pt>
                <c:pt idx="3">
                  <c:v>0.29977799999999999</c:v>
                </c:pt>
                <c:pt idx="4">
                  <c:v>0.29966199999999998</c:v>
                </c:pt>
                <c:pt idx="5">
                  <c:v>1.6999979999999999</c:v>
                </c:pt>
                <c:pt idx="6">
                  <c:v>1.6999040000000001</c:v>
                </c:pt>
                <c:pt idx="7">
                  <c:v>1.6996739999999999</c:v>
                </c:pt>
                <c:pt idx="8">
                  <c:v>1.699306</c:v>
                </c:pt>
                <c:pt idx="9">
                  <c:v>1.6988000000000001</c:v>
                </c:pt>
                <c:pt idx="10">
                  <c:v>1.6981569999999999</c:v>
                </c:pt>
                <c:pt idx="11">
                  <c:v>0.29999900000000002</c:v>
                </c:pt>
                <c:pt idx="12">
                  <c:v>0.29998599999999997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'2017-2 Paul da Praia da Vitória'!$B$130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'2017-2 Paul da Praia da Vitória'!$C$125:$O$125</c:f>
              <c:numCache>
                <c:formatCode>h:mm</c:formatCode>
                <c:ptCount val="13"/>
                <c:pt idx="0">
                  <c:v>0.31597222222222221</c:v>
                </c:pt>
                <c:pt idx="1">
                  <c:v>0.3576388888888889</c:v>
                </c:pt>
                <c:pt idx="2">
                  <c:v>0.39930555555555558</c:v>
                </c:pt>
                <c:pt idx="3">
                  <c:v>0.44097222222222227</c:v>
                </c:pt>
                <c:pt idx="4">
                  <c:v>0.4826388888888889</c:v>
                </c:pt>
                <c:pt idx="5">
                  <c:v>0.52430555555555558</c:v>
                </c:pt>
                <c:pt idx="6">
                  <c:v>0.56597222222222221</c:v>
                </c:pt>
                <c:pt idx="7">
                  <c:v>0.60763888888888895</c:v>
                </c:pt>
                <c:pt idx="8">
                  <c:v>0.64930555555555558</c:v>
                </c:pt>
                <c:pt idx="9">
                  <c:v>0.69097222222222221</c:v>
                </c:pt>
                <c:pt idx="10">
                  <c:v>0.73263888888888884</c:v>
                </c:pt>
                <c:pt idx="11">
                  <c:v>0.77430555555555547</c:v>
                </c:pt>
                <c:pt idx="12">
                  <c:v>0.81597222222222221</c:v>
                </c:pt>
              </c:numCache>
            </c:numRef>
          </c:cat>
          <c:val>
            <c:numRef>
              <c:f>'2017-2 Paul da Praia da Vitória'!$C$130:$O$130</c:f>
              <c:numCache>
                <c:formatCode>General</c:formatCode>
                <c:ptCount val="13"/>
                <c:pt idx="0">
                  <c:v>20.2</c:v>
                </c:pt>
                <c:pt idx="1">
                  <c:v>20.5</c:v>
                </c:pt>
                <c:pt idx="2">
                  <c:v>21.2</c:v>
                </c:pt>
                <c:pt idx="3">
                  <c:v>22.2</c:v>
                </c:pt>
                <c:pt idx="4">
                  <c:v>22.4</c:v>
                </c:pt>
                <c:pt idx="5">
                  <c:v>22.5</c:v>
                </c:pt>
                <c:pt idx="6">
                  <c:v>22.5</c:v>
                </c:pt>
                <c:pt idx="7">
                  <c:v>22.7</c:v>
                </c:pt>
                <c:pt idx="8">
                  <c:v>21.9</c:v>
                </c:pt>
                <c:pt idx="9">
                  <c:v>22</c:v>
                </c:pt>
                <c:pt idx="10">
                  <c:v>24.5</c:v>
                </c:pt>
                <c:pt idx="11">
                  <c:v>24.2</c:v>
                </c:pt>
                <c:pt idx="12">
                  <c:v>24.2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1568384"/>
        <c:axId val="391574272"/>
      </c:lineChart>
      <c:catAx>
        <c:axId val="39156838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915742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1574272"/>
        <c:scaling>
          <c:orientation val="minMax"/>
          <c:max val="2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9156838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052637651062842"/>
          <c:y val="0.44642952847677259"/>
          <c:w val="0.99203253439473904"/>
          <c:h val="0.608503202833911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ORP (mV)</a:t>
            </a:r>
          </a:p>
        </c:rich>
      </c:tx>
      <c:layout>
        <c:manualLayout>
          <c:xMode val="edge"/>
          <c:yMode val="edge"/>
          <c:x val="0.38796988404618438"/>
          <c:y val="3.70372030898272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87969924812026E-2"/>
          <c:y val="0.22895698178721388"/>
          <c:w val="0.72030075187969922"/>
          <c:h val="0.683503930923594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'2017-2 Paul da Praia da Vitória'!$B$131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'2017-2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'2017-2 Paul da Praia da Vitória'!$C$131:$O$131</c:f>
              <c:numCache>
                <c:formatCode>General</c:formatCode>
                <c:ptCount val="13"/>
                <c:pt idx="0">
                  <c:v>-63.6</c:v>
                </c:pt>
                <c:pt idx="1">
                  <c:v>-71.5</c:v>
                </c:pt>
                <c:pt idx="2">
                  <c:v>-68.8</c:v>
                </c:pt>
                <c:pt idx="3">
                  <c:v>-58.7</c:v>
                </c:pt>
                <c:pt idx="4">
                  <c:v>-74</c:v>
                </c:pt>
                <c:pt idx="5">
                  <c:v>-75.5</c:v>
                </c:pt>
                <c:pt idx="6">
                  <c:v>-78.900000000000006</c:v>
                </c:pt>
                <c:pt idx="7">
                  <c:v>-86.9</c:v>
                </c:pt>
                <c:pt idx="8">
                  <c:v>-84.7</c:v>
                </c:pt>
                <c:pt idx="9">
                  <c:v>-86.3</c:v>
                </c:pt>
                <c:pt idx="10">
                  <c:v>-88.1</c:v>
                </c:pt>
                <c:pt idx="11">
                  <c:v>-75.900000000000006</c:v>
                </c:pt>
                <c:pt idx="12">
                  <c:v>-73.400000000000006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1643520"/>
        <c:axId val="391645056"/>
      </c:barChart>
      <c:lineChart>
        <c:grouping val="standard"/>
        <c:varyColors val="0"/>
        <c:ser>
          <c:idx val="0"/>
          <c:order val="0"/>
          <c:tx>
            <c:strRef>
              <c:f>'2017-2 Paul da Praia da Vitória'!$B$123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'2017-2 Paul da Praia da Vitória'!$C$125:$O$125</c:f>
              <c:numCache>
                <c:formatCode>h:mm</c:formatCode>
                <c:ptCount val="13"/>
                <c:pt idx="0">
                  <c:v>0.31597222222222221</c:v>
                </c:pt>
                <c:pt idx="1">
                  <c:v>0.3576388888888889</c:v>
                </c:pt>
                <c:pt idx="2">
                  <c:v>0.39930555555555558</c:v>
                </c:pt>
                <c:pt idx="3">
                  <c:v>0.44097222222222227</c:v>
                </c:pt>
                <c:pt idx="4">
                  <c:v>0.4826388888888889</c:v>
                </c:pt>
                <c:pt idx="5">
                  <c:v>0.52430555555555558</c:v>
                </c:pt>
                <c:pt idx="6">
                  <c:v>0.56597222222222221</c:v>
                </c:pt>
                <c:pt idx="7">
                  <c:v>0.60763888888888895</c:v>
                </c:pt>
                <c:pt idx="8">
                  <c:v>0.64930555555555558</c:v>
                </c:pt>
                <c:pt idx="9">
                  <c:v>0.69097222222222221</c:v>
                </c:pt>
                <c:pt idx="10">
                  <c:v>0.73263888888888884</c:v>
                </c:pt>
                <c:pt idx="11">
                  <c:v>0.77430555555555547</c:v>
                </c:pt>
                <c:pt idx="12">
                  <c:v>0.81597222222222221</c:v>
                </c:pt>
              </c:numCache>
            </c:numRef>
          </c:cat>
          <c:val>
            <c:numRef>
              <c:f>'2017-2 Paul da Praia da Vitória'!$C$123:$O$123</c:f>
              <c:numCache>
                <c:formatCode>General</c:formatCode>
                <c:ptCount val="13"/>
                <c:pt idx="0">
                  <c:v>0.29998000000000002</c:v>
                </c:pt>
                <c:pt idx="1">
                  <c:v>0.29993700000000001</c:v>
                </c:pt>
                <c:pt idx="2">
                  <c:v>0.29987000000000003</c:v>
                </c:pt>
                <c:pt idx="3">
                  <c:v>0.29977799999999999</c:v>
                </c:pt>
                <c:pt idx="4">
                  <c:v>0.29966199999999998</c:v>
                </c:pt>
                <c:pt idx="5">
                  <c:v>1.6999979999999999</c:v>
                </c:pt>
                <c:pt idx="6">
                  <c:v>1.6999040000000001</c:v>
                </c:pt>
                <c:pt idx="7">
                  <c:v>1.6996739999999999</c:v>
                </c:pt>
                <c:pt idx="8">
                  <c:v>1.699306</c:v>
                </c:pt>
                <c:pt idx="9">
                  <c:v>1.6988000000000001</c:v>
                </c:pt>
                <c:pt idx="10">
                  <c:v>1.6981569999999999</c:v>
                </c:pt>
                <c:pt idx="11">
                  <c:v>0.29999900000000002</c:v>
                </c:pt>
                <c:pt idx="12">
                  <c:v>0.29998599999999997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'2017-2 Paul da Praia da Vitória'!$B$132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'2017-2 Paul da Praia da Vitória'!$C$125:$O$125</c:f>
              <c:numCache>
                <c:formatCode>h:mm</c:formatCode>
                <c:ptCount val="13"/>
                <c:pt idx="0">
                  <c:v>0.31597222222222221</c:v>
                </c:pt>
                <c:pt idx="1">
                  <c:v>0.3576388888888889</c:v>
                </c:pt>
                <c:pt idx="2">
                  <c:v>0.39930555555555558</c:v>
                </c:pt>
                <c:pt idx="3">
                  <c:v>0.44097222222222227</c:v>
                </c:pt>
                <c:pt idx="4">
                  <c:v>0.4826388888888889</c:v>
                </c:pt>
                <c:pt idx="5">
                  <c:v>0.52430555555555558</c:v>
                </c:pt>
                <c:pt idx="6">
                  <c:v>0.56597222222222221</c:v>
                </c:pt>
                <c:pt idx="7">
                  <c:v>0.60763888888888895</c:v>
                </c:pt>
                <c:pt idx="8">
                  <c:v>0.64930555555555558</c:v>
                </c:pt>
                <c:pt idx="9">
                  <c:v>0.69097222222222221</c:v>
                </c:pt>
                <c:pt idx="10">
                  <c:v>0.73263888888888884</c:v>
                </c:pt>
                <c:pt idx="11">
                  <c:v>0.77430555555555547</c:v>
                </c:pt>
                <c:pt idx="12">
                  <c:v>0.81597222222222221</c:v>
                </c:pt>
              </c:numCache>
            </c:numRef>
          </c:cat>
          <c:val>
            <c:numRef>
              <c:f>'2017-2 Paul da Praia da Vitória'!$C$132:$O$132</c:f>
              <c:numCache>
                <c:formatCode>General</c:formatCode>
                <c:ptCount val="13"/>
                <c:pt idx="0">
                  <c:v>20.2</c:v>
                </c:pt>
                <c:pt idx="1">
                  <c:v>20.6</c:v>
                </c:pt>
                <c:pt idx="2">
                  <c:v>21.2</c:v>
                </c:pt>
                <c:pt idx="3">
                  <c:v>22.2</c:v>
                </c:pt>
                <c:pt idx="4">
                  <c:v>22.5</c:v>
                </c:pt>
                <c:pt idx="5">
                  <c:v>22.5</c:v>
                </c:pt>
                <c:pt idx="6">
                  <c:v>22.5</c:v>
                </c:pt>
                <c:pt idx="7">
                  <c:v>22.6</c:v>
                </c:pt>
                <c:pt idx="8">
                  <c:v>21.7</c:v>
                </c:pt>
                <c:pt idx="9">
                  <c:v>22.1</c:v>
                </c:pt>
                <c:pt idx="10">
                  <c:v>24.4</c:v>
                </c:pt>
                <c:pt idx="11">
                  <c:v>24.1</c:v>
                </c:pt>
                <c:pt idx="12">
                  <c:v>24.2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1643520"/>
        <c:axId val="391645056"/>
      </c:lineChart>
      <c:catAx>
        <c:axId val="39164352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91645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1645056"/>
        <c:scaling>
          <c:orientation val="minMax"/>
          <c:max val="25"/>
          <c:min val="-15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9164352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203011595381558"/>
          <c:y val="0.50505263354536201"/>
          <c:w val="0.99263005269881166"/>
          <c:h val="0.6858052885738037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</a:t>
            </a:r>
          </a:p>
        </c:rich>
      </c:tx>
      <c:layout>
        <c:manualLayout>
          <c:xMode val="edge"/>
          <c:yMode val="edge"/>
          <c:x val="0.32119619422572182"/>
          <c:y val="2.71316085489313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'2017-2 Paul da Praia da Vitória'!$B$134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'2017-2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'2017-2 Paul da Praia da Vitória'!$C$134:$O$134</c:f>
              <c:numCache>
                <c:formatCode>General</c:formatCode>
                <c:ptCount val="13"/>
                <c:pt idx="0">
                  <c:v>30.7</c:v>
                </c:pt>
                <c:pt idx="1">
                  <c:v>30.7</c:v>
                </c:pt>
                <c:pt idx="2">
                  <c:v>30.7</c:v>
                </c:pt>
                <c:pt idx="3">
                  <c:v>30.5</c:v>
                </c:pt>
                <c:pt idx="4">
                  <c:v>30.4</c:v>
                </c:pt>
                <c:pt idx="5">
                  <c:v>30.5</c:v>
                </c:pt>
                <c:pt idx="6">
                  <c:v>30.4</c:v>
                </c:pt>
                <c:pt idx="7">
                  <c:v>30.7</c:v>
                </c:pt>
                <c:pt idx="8">
                  <c:v>30.5</c:v>
                </c:pt>
                <c:pt idx="9">
                  <c:v>30.3</c:v>
                </c:pt>
                <c:pt idx="10">
                  <c:v>30.1</c:v>
                </c:pt>
                <c:pt idx="11">
                  <c:v>30.3</c:v>
                </c:pt>
                <c:pt idx="12">
                  <c:v>30.2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1685248"/>
        <c:axId val="391686784"/>
      </c:barChart>
      <c:lineChart>
        <c:grouping val="standard"/>
        <c:varyColors val="0"/>
        <c:ser>
          <c:idx val="2"/>
          <c:order val="1"/>
          <c:tx>
            <c:strRef>
              <c:f>'2017-2 Paul da Praia da Vitória'!$B$123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'2017-2 Paul da Praia da Vitória'!$C$125:$O$125</c:f>
              <c:numCache>
                <c:formatCode>h:mm</c:formatCode>
                <c:ptCount val="13"/>
                <c:pt idx="0">
                  <c:v>0.31597222222222221</c:v>
                </c:pt>
                <c:pt idx="1">
                  <c:v>0.3576388888888889</c:v>
                </c:pt>
                <c:pt idx="2">
                  <c:v>0.39930555555555558</c:v>
                </c:pt>
                <c:pt idx="3">
                  <c:v>0.44097222222222227</c:v>
                </c:pt>
                <c:pt idx="4">
                  <c:v>0.4826388888888889</c:v>
                </c:pt>
                <c:pt idx="5">
                  <c:v>0.52430555555555558</c:v>
                </c:pt>
                <c:pt idx="6">
                  <c:v>0.56597222222222221</c:v>
                </c:pt>
                <c:pt idx="7">
                  <c:v>0.60763888888888895</c:v>
                </c:pt>
                <c:pt idx="8">
                  <c:v>0.64930555555555558</c:v>
                </c:pt>
                <c:pt idx="9">
                  <c:v>0.69097222222222221</c:v>
                </c:pt>
                <c:pt idx="10">
                  <c:v>0.73263888888888884</c:v>
                </c:pt>
                <c:pt idx="11">
                  <c:v>0.77430555555555547</c:v>
                </c:pt>
                <c:pt idx="12">
                  <c:v>0.81597222222222221</c:v>
                </c:pt>
              </c:numCache>
            </c:numRef>
          </c:cat>
          <c:val>
            <c:numRef>
              <c:f>'2017-2 Paul da Praia da Vitória'!$C$123:$O$123</c:f>
              <c:numCache>
                <c:formatCode>General</c:formatCode>
                <c:ptCount val="13"/>
                <c:pt idx="0">
                  <c:v>0.29998000000000002</c:v>
                </c:pt>
                <c:pt idx="1">
                  <c:v>0.29993700000000001</c:v>
                </c:pt>
                <c:pt idx="2">
                  <c:v>0.29987000000000003</c:v>
                </c:pt>
                <c:pt idx="3">
                  <c:v>0.29977799999999999</c:v>
                </c:pt>
                <c:pt idx="4">
                  <c:v>0.29966199999999998</c:v>
                </c:pt>
                <c:pt idx="5">
                  <c:v>1.6999979999999999</c:v>
                </c:pt>
                <c:pt idx="6">
                  <c:v>1.6999040000000001</c:v>
                </c:pt>
                <c:pt idx="7">
                  <c:v>1.6996739999999999</c:v>
                </c:pt>
                <c:pt idx="8">
                  <c:v>1.699306</c:v>
                </c:pt>
                <c:pt idx="9">
                  <c:v>1.6988000000000001</c:v>
                </c:pt>
                <c:pt idx="10">
                  <c:v>1.6981569999999999</c:v>
                </c:pt>
                <c:pt idx="11">
                  <c:v>0.29999900000000002</c:v>
                </c:pt>
                <c:pt idx="12">
                  <c:v>0.29998599999999997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'2017-2 Paul da Praia da Vitória'!$B$135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'2017-2 Paul da Praia da Vitória'!$C$125:$O$125</c:f>
              <c:numCache>
                <c:formatCode>h:mm</c:formatCode>
                <c:ptCount val="13"/>
                <c:pt idx="0">
                  <c:v>0.31597222222222221</c:v>
                </c:pt>
                <c:pt idx="1">
                  <c:v>0.3576388888888889</c:v>
                </c:pt>
                <c:pt idx="2">
                  <c:v>0.39930555555555558</c:v>
                </c:pt>
                <c:pt idx="3">
                  <c:v>0.44097222222222227</c:v>
                </c:pt>
                <c:pt idx="4">
                  <c:v>0.4826388888888889</c:v>
                </c:pt>
                <c:pt idx="5">
                  <c:v>0.52430555555555558</c:v>
                </c:pt>
                <c:pt idx="6">
                  <c:v>0.56597222222222221</c:v>
                </c:pt>
                <c:pt idx="7">
                  <c:v>0.60763888888888895</c:v>
                </c:pt>
                <c:pt idx="8">
                  <c:v>0.64930555555555558</c:v>
                </c:pt>
                <c:pt idx="9">
                  <c:v>0.69097222222222221</c:v>
                </c:pt>
                <c:pt idx="10">
                  <c:v>0.73263888888888884</c:v>
                </c:pt>
                <c:pt idx="11">
                  <c:v>0.77430555555555547</c:v>
                </c:pt>
                <c:pt idx="12">
                  <c:v>0.81597222222222221</c:v>
                </c:pt>
              </c:numCache>
            </c:numRef>
          </c:cat>
          <c:val>
            <c:numRef>
              <c:f>'2017-2 Paul da Praia da Vitória'!$C$135:$O$135</c:f>
              <c:numCache>
                <c:formatCode>General</c:formatCode>
                <c:ptCount val="13"/>
                <c:pt idx="0">
                  <c:v>20.3</c:v>
                </c:pt>
                <c:pt idx="1">
                  <c:v>20.5</c:v>
                </c:pt>
                <c:pt idx="2">
                  <c:v>21.1</c:v>
                </c:pt>
                <c:pt idx="3">
                  <c:v>22.2</c:v>
                </c:pt>
                <c:pt idx="4">
                  <c:v>22.5</c:v>
                </c:pt>
                <c:pt idx="5">
                  <c:v>22.5</c:v>
                </c:pt>
                <c:pt idx="6">
                  <c:v>22.4</c:v>
                </c:pt>
                <c:pt idx="7">
                  <c:v>22.3</c:v>
                </c:pt>
                <c:pt idx="8">
                  <c:v>21.9</c:v>
                </c:pt>
                <c:pt idx="9">
                  <c:v>22</c:v>
                </c:pt>
                <c:pt idx="10">
                  <c:v>24.1</c:v>
                </c:pt>
                <c:pt idx="11">
                  <c:v>23.9</c:v>
                </c:pt>
                <c:pt idx="12">
                  <c:v>23.7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1685248"/>
        <c:axId val="391686784"/>
      </c:lineChart>
      <c:catAx>
        <c:axId val="39168524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916867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1686784"/>
        <c:scaling>
          <c:orientation val="minMax"/>
          <c:max val="5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9168524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3884514429"/>
          <c:y val="0.39147448032410587"/>
          <c:w val="0.9925785761154855"/>
          <c:h val="0.5186446816099207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orientation="portrait"/>
  </c:printSettings>
</c:chartSpace>
</file>

<file path=xl/charts/chart2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Salinidade (ppm)</a:t>
            </a:r>
          </a:p>
        </c:rich>
      </c:tx>
      <c:layout>
        <c:manualLayout>
          <c:xMode val="edge"/>
          <c:yMode val="edge"/>
          <c:x val="0.37343962237278477"/>
          <c:y val="2.71316085489313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'2017-2 Paul da Praia da Vitória'!$B$99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'2017-2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da Praia da Vitória'!$C$99:$O$99</c:f>
              <c:numCache>
                <c:formatCode>General</c:formatCode>
                <c:ptCount val="13"/>
                <c:pt idx="0">
                  <c:v>19.2</c:v>
                </c:pt>
                <c:pt idx="1">
                  <c:v>19.2</c:v>
                </c:pt>
                <c:pt idx="2">
                  <c:v>19</c:v>
                </c:pt>
                <c:pt idx="3">
                  <c:v>16</c:v>
                </c:pt>
                <c:pt idx="4">
                  <c:v>18.2</c:v>
                </c:pt>
                <c:pt idx="5">
                  <c:v>18.600000000000001</c:v>
                </c:pt>
                <c:pt idx="6">
                  <c:v>20.6</c:v>
                </c:pt>
                <c:pt idx="7">
                  <c:v>18.3</c:v>
                </c:pt>
                <c:pt idx="8">
                  <c:v>18.7</c:v>
                </c:pt>
                <c:pt idx="9">
                  <c:v>18.600000000000001</c:v>
                </c:pt>
                <c:pt idx="10">
                  <c:v>18.899999999999999</c:v>
                </c:pt>
                <c:pt idx="11">
                  <c:v>19.2</c:v>
                </c:pt>
                <c:pt idx="12">
                  <c:v>19.8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1857280"/>
        <c:axId val="391858816"/>
      </c:barChart>
      <c:lineChart>
        <c:grouping val="standard"/>
        <c:varyColors val="0"/>
        <c:ser>
          <c:idx val="2"/>
          <c:order val="1"/>
          <c:tx>
            <c:strRef>
              <c:f>'2017-2 Paul da Praia da Vitória'!$B$84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'2017-2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'2017-2 Paul da Praia da Vitória'!$C$84:$O$84</c:f>
              <c:numCache>
                <c:formatCode>General</c:formatCode>
                <c:ptCount val="13"/>
                <c:pt idx="0">
                  <c:v>0.299983</c:v>
                </c:pt>
                <c:pt idx="1">
                  <c:v>0.29994199999999999</c:v>
                </c:pt>
                <c:pt idx="2">
                  <c:v>0.299877</c:v>
                </c:pt>
                <c:pt idx="3">
                  <c:v>0.299788</c:v>
                </c:pt>
                <c:pt idx="4">
                  <c:v>0.29967500000000002</c:v>
                </c:pt>
                <c:pt idx="5">
                  <c:v>1.699999</c:v>
                </c:pt>
                <c:pt idx="6">
                  <c:v>1.6999200000000001</c:v>
                </c:pt>
                <c:pt idx="7">
                  <c:v>1.699703</c:v>
                </c:pt>
                <c:pt idx="8">
                  <c:v>1.699349</c:v>
                </c:pt>
                <c:pt idx="9">
                  <c:v>1.6988570000000001</c:v>
                </c:pt>
                <c:pt idx="10">
                  <c:v>1.6982280000000001</c:v>
                </c:pt>
                <c:pt idx="11">
                  <c:v>1.697462</c:v>
                </c:pt>
                <c:pt idx="12">
                  <c:v>0.29999599999999998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'2017-2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'2017-2 Paul da Praia da Vitória'!$C$100:$O$100</c:f>
              <c:numCache>
                <c:formatCode>General</c:formatCode>
                <c:ptCount val="13"/>
                <c:pt idx="0">
                  <c:v>19.100000000000001</c:v>
                </c:pt>
                <c:pt idx="1">
                  <c:v>19.100000000000001</c:v>
                </c:pt>
                <c:pt idx="2">
                  <c:v>19.7</c:v>
                </c:pt>
                <c:pt idx="3">
                  <c:v>21.6</c:v>
                </c:pt>
                <c:pt idx="4">
                  <c:v>21.4</c:v>
                </c:pt>
                <c:pt idx="5">
                  <c:v>21.5</c:v>
                </c:pt>
                <c:pt idx="6">
                  <c:v>21.2</c:v>
                </c:pt>
                <c:pt idx="7">
                  <c:v>20.8</c:v>
                </c:pt>
                <c:pt idx="8">
                  <c:v>20.7</c:v>
                </c:pt>
                <c:pt idx="9">
                  <c:v>22.1</c:v>
                </c:pt>
                <c:pt idx="10">
                  <c:v>22.8</c:v>
                </c:pt>
                <c:pt idx="11">
                  <c:v>22.7</c:v>
                </c:pt>
                <c:pt idx="12">
                  <c:v>22.7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1857280"/>
        <c:axId val="391858816"/>
      </c:lineChart>
      <c:catAx>
        <c:axId val="39185728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91858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1858816"/>
        <c:scaling>
          <c:orientation val="minMax"/>
          <c:max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9185728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413884311"/>
          <c:y val="0.39147448032410587"/>
          <c:w val="0.99257864859915768"/>
          <c:h val="0.5175029950524476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2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TDS</a:t>
            </a:r>
          </a:p>
        </c:rich>
      </c:tx>
      <c:layout>
        <c:manualLayout>
          <c:xMode val="edge"/>
          <c:yMode val="edge"/>
          <c:x val="0.43373062062894313"/>
          <c:y val="2.71318671372974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'2017-2 Paul da Praia da Vitória'!$B$97</c:f>
              <c:strCache>
                <c:ptCount val="1"/>
                <c:pt idx="0">
                  <c:v>TDS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'2017-2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da Praia da Vitória'!$C$97:$O$97</c:f>
              <c:numCache>
                <c:formatCode>General</c:formatCode>
                <c:ptCount val="13"/>
                <c:pt idx="0">
                  <c:v>31.2</c:v>
                </c:pt>
                <c:pt idx="1">
                  <c:v>31.2</c:v>
                </c:pt>
                <c:pt idx="2">
                  <c:v>30.7</c:v>
                </c:pt>
                <c:pt idx="3">
                  <c:v>25.2</c:v>
                </c:pt>
                <c:pt idx="4">
                  <c:v>29.4</c:v>
                </c:pt>
                <c:pt idx="5">
                  <c:v>30.3</c:v>
                </c:pt>
                <c:pt idx="6">
                  <c:v>17.37</c:v>
                </c:pt>
                <c:pt idx="7">
                  <c:v>29.8</c:v>
                </c:pt>
                <c:pt idx="8">
                  <c:v>30.3</c:v>
                </c:pt>
                <c:pt idx="9">
                  <c:v>30.2</c:v>
                </c:pt>
                <c:pt idx="10">
                  <c:v>30.7</c:v>
                </c:pt>
                <c:pt idx="11">
                  <c:v>31</c:v>
                </c:pt>
                <c:pt idx="12">
                  <c:v>33.4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1862912"/>
        <c:axId val="391872896"/>
      </c:barChart>
      <c:lineChart>
        <c:grouping val="standard"/>
        <c:varyColors val="0"/>
        <c:ser>
          <c:idx val="2"/>
          <c:order val="1"/>
          <c:tx>
            <c:strRef>
              <c:f>'2017-2 Paul da Praia da Vitória'!$B$84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'2017-2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'2017-2 Paul da Praia da Vitória'!$C$84:$O$84</c:f>
              <c:numCache>
                <c:formatCode>General</c:formatCode>
                <c:ptCount val="13"/>
                <c:pt idx="0">
                  <c:v>0.299983</c:v>
                </c:pt>
                <c:pt idx="1">
                  <c:v>0.29994199999999999</c:v>
                </c:pt>
                <c:pt idx="2">
                  <c:v>0.299877</c:v>
                </c:pt>
                <c:pt idx="3">
                  <c:v>0.299788</c:v>
                </c:pt>
                <c:pt idx="4">
                  <c:v>0.29967500000000002</c:v>
                </c:pt>
                <c:pt idx="5">
                  <c:v>1.699999</c:v>
                </c:pt>
                <c:pt idx="6">
                  <c:v>1.6999200000000001</c:v>
                </c:pt>
                <c:pt idx="7">
                  <c:v>1.699703</c:v>
                </c:pt>
                <c:pt idx="8">
                  <c:v>1.699349</c:v>
                </c:pt>
                <c:pt idx="9">
                  <c:v>1.6988570000000001</c:v>
                </c:pt>
                <c:pt idx="10">
                  <c:v>1.6982280000000001</c:v>
                </c:pt>
                <c:pt idx="11">
                  <c:v>1.697462</c:v>
                </c:pt>
                <c:pt idx="12">
                  <c:v>0.29999599999999998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'2017-2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'2017-2 Paul da Praia da Vitória'!$C$98:$O$98</c:f>
              <c:numCache>
                <c:formatCode>General</c:formatCode>
                <c:ptCount val="13"/>
                <c:pt idx="0">
                  <c:v>19.100000000000001</c:v>
                </c:pt>
                <c:pt idx="1">
                  <c:v>19.100000000000001</c:v>
                </c:pt>
                <c:pt idx="2">
                  <c:v>19.8</c:v>
                </c:pt>
                <c:pt idx="3">
                  <c:v>21.5</c:v>
                </c:pt>
                <c:pt idx="4">
                  <c:v>21.4</c:v>
                </c:pt>
                <c:pt idx="5">
                  <c:v>21.5</c:v>
                </c:pt>
                <c:pt idx="6">
                  <c:v>21.1</c:v>
                </c:pt>
                <c:pt idx="7">
                  <c:v>20.9</c:v>
                </c:pt>
                <c:pt idx="8">
                  <c:v>20.7</c:v>
                </c:pt>
                <c:pt idx="9">
                  <c:v>22</c:v>
                </c:pt>
                <c:pt idx="10">
                  <c:v>22.8</c:v>
                </c:pt>
                <c:pt idx="11">
                  <c:v>22.7</c:v>
                </c:pt>
                <c:pt idx="12">
                  <c:v>22.7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1862912"/>
        <c:axId val="391872896"/>
      </c:lineChart>
      <c:catAx>
        <c:axId val="39186291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91872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1872896"/>
        <c:scaling>
          <c:orientation val="minMax"/>
          <c:max val="5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9186291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7348755312"/>
          <c:y val="0.39147470359308539"/>
          <c:w val="0.99257869940170518"/>
          <c:h val="0.5175034844782333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2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Oxigénio (mg/l)</a:t>
            </a:r>
          </a:p>
        </c:rich>
      </c:tx>
      <c:layout>
        <c:manualLayout>
          <c:xMode val="edge"/>
          <c:yMode val="edge"/>
          <c:x val="0.36068631513940014"/>
          <c:y val="2.71316630875686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'2017-2 Paul da Praia da Vitória'!$B$141</c:f>
              <c:strCache>
                <c:ptCount val="1"/>
                <c:pt idx="0">
                  <c:v>Oxigénio (mg/l)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'2017-2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'2017-2 Paul da Praia da Vitória'!$C$141:$O$141</c:f>
              <c:numCache>
                <c:formatCode>General</c:formatCode>
                <c:ptCount val="13"/>
                <c:pt idx="0">
                  <c:v>7.67</c:v>
                </c:pt>
                <c:pt idx="1">
                  <c:v>7.29</c:v>
                </c:pt>
                <c:pt idx="2">
                  <c:v>9</c:v>
                </c:pt>
                <c:pt idx="3">
                  <c:v>9.4700000000000006</c:v>
                </c:pt>
                <c:pt idx="4">
                  <c:v>10.220000000000001</c:v>
                </c:pt>
                <c:pt idx="5">
                  <c:v>9.64</c:v>
                </c:pt>
                <c:pt idx="6">
                  <c:v>9.02</c:v>
                </c:pt>
                <c:pt idx="7">
                  <c:v>9.7200000000000006</c:v>
                </c:pt>
                <c:pt idx="8">
                  <c:v>5.41</c:v>
                </c:pt>
                <c:pt idx="9">
                  <c:v>8.5399999999999991</c:v>
                </c:pt>
                <c:pt idx="10">
                  <c:v>10.9</c:v>
                </c:pt>
                <c:pt idx="11">
                  <c:v>8.2899999999999991</c:v>
                </c:pt>
                <c:pt idx="12">
                  <c:v>8.15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1773184"/>
        <c:axId val="391930624"/>
      </c:barChart>
      <c:lineChart>
        <c:grouping val="standard"/>
        <c:varyColors val="0"/>
        <c:ser>
          <c:idx val="2"/>
          <c:order val="1"/>
          <c:tx>
            <c:strRef>
              <c:f>'2017-2 Paul da Praia da Vitória'!$B$123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'2017-2 Paul da Praia da Vitória'!$C$125:$O$125</c:f>
              <c:numCache>
                <c:formatCode>h:mm</c:formatCode>
                <c:ptCount val="13"/>
                <c:pt idx="0">
                  <c:v>0.31597222222222221</c:v>
                </c:pt>
                <c:pt idx="1">
                  <c:v>0.3576388888888889</c:v>
                </c:pt>
                <c:pt idx="2">
                  <c:v>0.39930555555555558</c:v>
                </c:pt>
                <c:pt idx="3">
                  <c:v>0.44097222222222227</c:v>
                </c:pt>
                <c:pt idx="4">
                  <c:v>0.4826388888888889</c:v>
                </c:pt>
                <c:pt idx="5">
                  <c:v>0.52430555555555558</c:v>
                </c:pt>
                <c:pt idx="6">
                  <c:v>0.56597222222222221</c:v>
                </c:pt>
                <c:pt idx="7">
                  <c:v>0.60763888888888895</c:v>
                </c:pt>
                <c:pt idx="8">
                  <c:v>0.64930555555555558</c:v>
                </c:pt>
                <c:pt idx="9">
                  <c:v>0.69097222222222221</c:v>
                </c:pt>
                <c:pt idx="10">
                  <c:v>0.73263888888888884</c:v>
                </c:pt>
                <c:pt idx="11">
                  <c:v>0.77430555555555547</c:v>
                </c:pt>
                <c:pt idx="12">
                  <c:v>0.81597222222222221</c:v>
                </c:pt>
              </c:numCache>
            </c:numRef>
          </c:cat>
          <c:val>
            <c:numRef>
              <c:f>'2017-2 Paul da Praia da Vitória'!$C$123:$O$123</c:f>
              <c:numCache>
                <c:formatCode>General</c:formatCode>
                <c:ptCount val="13"/>
                <c:pt idx="0">
                  <c:v>0.29998000000000002</c:v>
                </c:pt>
                <c:pt idx="1">
                  <c:v>0.29993700000000001</c:v>
                </c:pt>
                <c:pt idx="2">
                  <c:v>0.29987000000000003</c:v>
                </c:pt>
                <c:pt idx="3">
                  <c:v>0.29977799999999999</c:v>
                </c:pt>
                <c:pt idx="4">
                  <c:v>0.29966199999999998</c:v>
                </c:pt>
                <c:pt idx="5">
                  <c:v>1.6999979999999999</c:v>
                </c:pt>
                <c:pt idx="6">
                  <c:v>1.6999040000000001</c:v>
                </c:pt>
                <c:pt idx="7">
                  <c:v>1.6996739999999999</c:v>
                </c:pt>
                <c:pt idx="8">
                  <c:v>1.699306</c:v>
                </c:pt>
                <c:pt idx="9">
                  <c:v>1.6988000000000001</c:v>
                </c:pt>
                <c:pt idx="10">
                  <c:v>1.6981569999999999</c:v>
                </c:pt>
                <c:pt idx="11">
                  <c:v>0.29999900000000002</c:v>
                </c:pt>
                <c:pt idx="12">
                  <c:v>0.29998599999999997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'2017-2 Paul da Praia da Vitória'!$B$142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'2017-2 Paul da Praia da Vitória'!$C$125:$O$125</c:f>
              <c:numCache>
                <c:formatCode>h:mm</c:formatCode>
                <c:ptCount val="13"/>
                <c:pt idx="0">
                  <c:v>0.31597222222222221</c:v>
                </c:pt>
                <c:pt idx="1">
                  <c:v>0.3576388888888889</c:v>
                </c:pt>
                <c:pt idx="2">
                  <c:v>0.39930555555555558</c:v>
                </c:pt>
                <c:pt idx="3">
                  <c:v>0.44097222222222227</c:v>
                </c:pt>
                <c:pt idx="4">
                  <c:v>0.4826388888888889</c:v>
                </c:pt>
                <c:pt idx="5">
                  <c:v>0.52430555555555558</c:v>
                </c:pt>
                <c:pt idx="6">
                  <c:v>0.56597222222222221</c:v>
                </c:pt>
                <c:pt idx="7">
                  <c:v>0.60763888888888895</c:v>
                </c:pt>
                <c:pt idx="8">
                  <c:v>0.64930555555555558</c:v>
                </c:pt>
                <c:pt idx="9">
                  <c:v>0.69097222222222221</c:v>
                </c:pt>
                <c:pt idx="10">
                  <c:v>0.73263888888888884</c:v>
                </c:pt>
                <c:pt idx="11">
                  <c:v>0.77430555555555547</c:v>
                </c:pt>
                <c:pt idx="12">
                  <c:v>0.81597222222222221</c:v>
                </c:pt>
              </c:numCache>
            </c:numRef>
          </c:cat>
          <c:val>
            <c:numRef>
              <c:f>'2017-2 Paul da Praia da Vitória'!$C$142:$O$142</c:f>
              <c:numCache>
                <c:formatCode>General</c:formatCode>
                <c:ptCount val="13"/>
                <c:pt idx="0">
                  <c:v>20.100000000000001</c:v>
                </c:pt>
                <c:pt idx="1">
                  <c:v>20.2</c:v>
                </c:pt>
                <c:pt idx="2">
                  <c:v>21</c:v>
                </c:pt>
                <c:pt idx="3">
                  <c:v>21.9</c:v>
                </c:pt>
                <c:pt idx="4">
                  <c:v>22.5</c:v>
                </c:pt>
                <c:pt idx="5">
                  <c:v>22.5</c:v>
                </c:pt>
                <c:pt idx="6">
                  <c:v>22.1</c:v>
                </c:pt>
                <c:pt idx="7">
                  <c:v>21.6</c:v>
                </c:pt>
                <c:pt idx="8">
                  <c:v>20.5</c:v>
                </c:pt>
                <c:pt idx="9">
                  <c:v>22.1</c:v>
                </c:pt>
                <c:pt idx="10">
                  <c:v>23.2</c:v>
                </c:pt>
                <c:pt idx="11">
                  <c:v>22.7</c:v>
                </c:pt>
                <c:pt idx="12">
                  <c:v>22.1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1773184"/>
        <c:axId val="391930624"/>
      </c:lineChart>
      <c:catAx>
        <c:axId val="39177318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919306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1930624"/>
        <c:scaling>
          <c:orientation val="minMax"/>
          <c:max val="2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9177318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0938868713"/>
          <c:y val="0.39147468384633738"/>
          <c:w val="0.99257859795389358"/>
          <c:h val="0.5186447148651872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orientation="portrait"/>
  </c:printSettings>
</c:chartSpace>
</file>

<file path=xl/charts/chart2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Salinidade (ppm)</a:t>
            </a:r>
          </a:p>
        </c:rich>
      </c:tx>
      <c:layout>
        <c:manualLayout>
          <c:xMode val="edge"/>
          <c:yMode val="edge"/>
          <c:x val="0.37343961235614775"/>
          <c:y val="2.7131880254098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'2017-2 Paul do Belo Jardim'!$B$20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'2017-2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do Belo Jardim'!$C$20:$O$20</c:f>
              <c:numCache>
                <c:formatCode>General</c:formatCode>
                <c:ptCount val="13"/>
                <c:pt idx="0">
                  <c:v>2.2000000000000002</c:v>
                </c:pt>
                <c:pt idx="1">
                  <c:v>2.2000000000000002</c:v>
                </c:pt>
                <c:pt idx="2">
                  <c:v>2.2000000000000002</c:v>
                </c:pt>
                <c:pt idx="3">
                  <c:v>2.2000000000000002</c:v>
                </c:pt>
                <c:pt idx="4">
                  <c:v>2.2000000000000002</c:v>
                </c:pt>
                <c:pt idx="5">
                  <c:v>2.2000000000000002</c:v>
                </c:pt>
                <c:pt idx="6">
                  <c:v>2.2000000000000002</c:v>
                </c:pt>
                <c:pt idx="7">
                  <c:v>2.2000000000000002</c:v>
                </c:pt>
                <c:pt idx="8">
                  <c:v>2.2000000000000002</c:v>
                </c:pt>
                <c:pt idx="9">
                  <c:v>2.2000000000000002</c:v>
                </c:pt>
                <c:pt idx="10">
                  <c:v>2.2000000000000002</c:v>
                </c:pt>
                <c:pt idx="11">
                  <c:v>2.2000000000000002</c:v>
                </c:pt>
                <c:pt idx="12">
                  <c:v>2.2000000000000002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557824"/>
        <c:axId val="345863296"/>
      </c:barChart>
      <c:lineChart>
        <c:grouping val="standard"/>
        <c:varyColors val="0"/>
        <c:ser>
          <c:idx val="2"/>
          <c:order val="1"/>
          <c:tx>
            <c:strRef>
              <c:f>'2017-2 Paul do Belo Jardim'!$B$5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'2017-2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do Belo Jardim'!$C$5:$O$5</c:f>
              <c:numCache>
                <c:formatCode>0.000000</c:formatCode>
                <c:ptCount val="13"/>
                <c:pt idx="0">
                  <c:v>0.19999900000000001</c:v>
                </c:pt>
                <c:pt idx="1">
                  <c:v>0.19999</c:v>
                </c:pt>
                <c:pt idx="2">
                  <c:v>0.199965</c:v>
                </c:pt>
                <c:pt idx="3">
                  <c:v>0.19992299999999999</c:v>
                </c:pt>
                <c:pt idx="4">
                  <c:v>0.19986599999999999</c:v>
                </c:pt>
                <c:pt idx="5">
                  <c:v>0.199793</c:v>
                </c:pt>
                <c:pt idx="6">
                  <c:v>0.19970299999999999</c:v>
                </c:pt>
                <c:pt idx="7">
                  <c:v>1.6999789999999999</c:v>
                </c:pt>
                <c:pt idx="8">
                  <c:v>1.6998329999999999</c:v>
                </c:pt>
                <c:pt idx="9">
                  <c:v>1.699551</c:v>
                </c:pt>
                <c:pt idx="10">
                  <c:v>1.699133</c:v>
                </c:pt>
                <c:pt idx="11">
                  <c:v>1.698577</c:v>
                </c:pt>
                <c:pt idx="12">
                  <c:v>1.6978839999999999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'2017-2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do Belo Jardim'!$C$21:$O$21</c:f>
              <c:numCache>
                <c:formatCode>General</c:formatCode>
                <c:ptCount val="13"/>
                <c:pt idx="0">
                  <c:v>20.3</c:v>
                </c:pt>
                <c:pt idx="1">
                  <c:v>20.2</c:v>
                </c:pt>
                <c:pt idx="2">
                  <c:v>20.5</c:v>
                </c:pt>
                <c:pt idx="3">
                  <c:v>20.6</c:v>
                </c:pt>
                <c:pt idx="4">
                  <c:v>20.7</c:v>
                </c:pt>
                <c:pt idx="5">
                  <c:v>20.9</c:v>
                </c:pt>
                <c:pt idx="6">
                  <c:v>21.4</c:v>
                </c:pt>
                <c:pt idx="7">
                  <c:v>21.4</c:v>
                </c:pt>
                <c:pt idx="8">
                  <c:v>21.9</c:v>
                </c:pt>
                <c:pt idx="9">
                  <c:v>21.8</c:v>
                </c:pt>
                <c:pt idx="10">
                  <c:v>21.7</c:v>
                </c:pt>
                <c:pt idx="11">
                  <c:v>21.9</c:v>
                </c:pt>
                <c:pt idx="12">
                  <c:v>21.7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557824"/>
        <c:axId val="345863296"/>
      </c:lineChart>
      <c:catAx>
        <c:axId val="34455782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458632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5863296"/>
        <c:scaling>
          <c:orientation val="minMax"/>
          <c:max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4455782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46440541086218"/>
          <c:y val="0.39147476130701053"/>
          <c:w val="0.181114476075106"/>
          <c:h val="0.1260283768876716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TDS</a:t>
            </a:r>
          </a:p>
        </c:rich>
      </c:tx>
      <c:layout>
        <c:manualLayout>
          <c:xMode val="edge"/>
          <c:yMode val="edge"/>
          <c:x val="0.43572972359936485"/>
          <c:y val="2.41435077968195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'2017-2 Paul do Belo Jardim'!$B$18</c:f>
              <c:strCache>
                <c:ptCount val="1"/>
                <c:pt idx="0">
                  <c:v>TDS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rgbClr val="008080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'2017-2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do Belo Jardim'!$C$18:$O$18</c:f>
              <c:numCache>
                <c:formatCode>General</c:formatCode>
                <c:ptCount val="13"/>
                <c:pt idx="0">
                  <c:v>4.25</c:v>
                </c:pt>
                <c:pt idx="1">
                  <c:v>4.25</c:v>
                </c:pt>
                <c:pt idx="2">
                  <c:v>4.24</c:v>
                </c:pt>
                <c:pt idx="3">
                  <c:v>4.24</c:v>
                </c:pt>
                <c:pt idx="4">
                  <c:v>4.24</c:v>
                </c:pt>
                <c:pt idx="5">
                  <c:v>4.2300000000000004</c:v>
                </c:pt>
                <c:pt idx="6">
                  <c:v>4.2300000000000004</c:v>
                </c:pt>
                <c:pt idx="7">
                  <c:v>4.2300000000000004</c:v>
                </c:pt>
                <c:pt idx="8">
                  <c:v>4.21</c:v>
                </c:pt>
                <c:pt idx="9">
                  <c:v>4.25</c:v>
                </c:pt>
                <c:pt idx="10">
                  <c:v>4.25</c:v>
                </c:pt>
                <c:pt idx="11">
                  <c:v>4.1900000000000004</c:v>
                </c:pt>
                <c:pt idx="12">
                  <c:v>4.2300000000000004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7263744"/>
        <c:axId val="347486080"/>
      </c:barChart>
      <c:lineChart>
        <c:grouping val="standard"/>
        <c:varyColors val="0"/>
        <c:ser>
          <c:idx val="2"/>
          <c:order val="0"/>
          <c:tx>
            <c:strRef>
              <c:f>'2017-2 Paul do Belo Jardim'!$B$5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'2017-2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do Belo Jardim'!$C$5:$O$5</c:f>
              <c:numCache>
                <c:formatCode>0.000000</c:formatCode>
                <c:ptCount val="13"/>
                <c:pt idx="0">
                  <c:v>0.19999900000000001</c:v>
                </c:pt>
                <c:pt idx="1">
                  <c:v>0.19999</c:v>
                </c:pt>
                <c:pt idx="2">
                  <c:v>0.199965</c:v>
                </c:pt>
                <c:pt idx="3">
                  <c:v>0.19992299999999999</c:v>
                </c:pt>
                <c:pt idx="4">
                  <c:v>0.19986599999999999</c:v>
                </c:pt>
                <c:pt idx="5">
                  <c:v>0.199793</c:v>
                </c:pt>
                <c:pt idx="6">
                  <c:v>0.19970299999999999</c:v>
                </c:pt>
                <c:pt idx="7">
                  <c:v>1.6999789999999999</c:v>
                </c:pt>
                <c:pt idx="8">
                  <c:v>1.6998329999999999</c:v>
                </c:pt>
                <c:pt idx="9">
                  <c:v>1.699551</c:v>
                </c:pt>
                <c:pt idx="10">
                  <c:v>1.699133</c:v>
                </c:pt>
                <c:pt idx="11">
                  <c:v>1.698577</c:v>
                </c:pt>
                <c:pt idx="12">
                  <c:v>1.6978839999999999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'2017-2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do Belo Jardim'!$C$19:$O$19</c:f>
              <c:numCache>
                <c:formatCode>General</c:formatCode>
                <c:ptCount val="13"/>
                <c:pt idx="0">
                  <c:v>20.3</c:v>
                </c:pt>
                <c:pt idx="1">
                  <c:v>20.2</c:v>
                </c:pt>
                <c:pt idx="2">
                  <c:v>20.5</c:v>
                </c:pt>
                <c:pt idx="3">
                  <c:v>20.6</c:v>
                </c:pt>
                <c:pt idx="4">
                  <c:v>20.7</c:v>
                </c:pt>
                <c:pt idx="5">
                  <c:v>21</c:v>
                </c:pt>
                <c:pt idx="6">
                  <c:v>21.4</c:v>
                </c:pt>
                <c:pt idx="7">
                  <c:v>21.3</c:v>
                </c:pt>
                <c:pt idx="8">
                  <c:v>21.9</c:v>
                </c:pt>
                <c:pt idx="9">
                  <c:v>21.8</c:v>
                </c:pt>
                <c:pt idx="10">
                  <c:v>21.6</c:v>
                </c:pt>
                <c:pt idx="11">
                  <c:v>21.8</c:v>
                </c:pt>
                <c:pt idx="12">
                  <c:v>21.7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7263744"/>
        <c:axId val="347486080"/>
      </c:lineChart>
      <c:catAx>
        <c:axId val="34726374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47486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74860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4726374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46430770227795"/>
          <c:y val="0.39147444804693526"/>
          <c:w val="0.18111435144680987"/>
          <c:h val="0.126029025783541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Condutividade (µs/cm)</a:t>
            </a:r>
          </a:p>
        </c:rich>
      </c:tx>
      <c:layout>
        <c:manualLayout>
          <c:xMode val="edge"/>
          <c:yMode val="edge"/>
          <c:x val="0.32119626351053943"/>
          <c:y val="2.71314560256239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'2017-2 Paul do Belo Jardim'!$B$16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'2017-2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do Belo Jardim'!$C$16:$O$16</c:f>
              <c:numCache>
                <c:formatCode>General</c:formatCode>
                <c:ptCount val="13"/>
                <c:pt idx="0">
                  <c:v>4.2300000000000004</c:v>
                </c:pt>
                <c:pt idx="1">
                  <c:v>4.25</c:v>
                </c:pt>
                <c:pt idx="2">
                  <c:v>4.24</c:v>
                </c:pt>
                <c:pt idx="3">
                  <c:v>4.24</c:v>
                </c:pt>
                <c:pt idx="4">
                  <c:v>4.24</c:v>
                </c:pt>
                <c:pt idx="5">
                  <c:v>4.2300000000000004</c:v>
                </c:pt>
                <c:pt idx="6">
                  <c:v>4.2300000000000004</c:v>
                </c:pt>
                <c:pt idx="7">
                  <c:v>4.2300000000000004</c:v>
                </c:pt>
                <c:pt idx="8">
                  <c:v>4.2300000000000004</c:v>
                </c:pt>
                <c:pt idx="9">
                  <c:v>4.25</c:v>
                </c:pt>
                <c:pt idx="10">
                  <c:v>4.26</c:v>
                </c:pt>
                <c:pt idx="11">
                  <c:v>4.21</c:v>
                </c:pt>
                <c:pt idx="12">
                  <c:v>4.2300000000000004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7980160"/>
        <c:axId val="347981696"/>
      </c:barChart>
      <c:lineChart>
        <c:grouping val="standard"/>
        <c:varyColors val="0"/>
        <c:ser>
          <c:idx val="2"/>
          <c:order val="1"/>
          <c:tx>
            <c:strRef>
              <c:f>'2017-2 Paul do Belo Jardim'!$B$5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'2017-2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do Belo Jardim'!$C$5:$O$5</c:f>
              <c:numCache>
                <c:formatCode>0.000000</c:formatCode>
                <c:ptCount val="13"/>
                <c:pt idx="0">
                  <c:v>0.19999900000000001</c:v>
                </c:pt>
                <c:pt idx="1">
                  <c:v>0.19999</c:v>
                </c:pt>
                <c:pt idx="2">
                  <c:v>0.199965</c:v>
                </c:pt>
                <c:pt idx="3">
                  <c:v>0.19992299999999999</c:v>
                </c:pt>
                <c:pt idx="4">
                  <c:v>0.19986599999999999</c:v>
                </c:pt>
                <c:pt idx="5">
                  <c:v>0.199793</c:v>
                </c:pt>
                <c:pt idx="6">
                  <c:v>0.19970299999999999</c:v>
                </c:pt>
                <c:pt idx="7">
                  <c:v>1.6999789999999999</c:v>
                </c:pt>
                <c:pt idx="8">
                  <c:v>1.6998329999999999</c:v>
                </c:pt>
                <c:pt idx="9">
                  <c:v>1.699551</c:v>
                </c:pt>
                <c:pt idx="10">
                  <c:v>1.699133</c:v>
                </c:pt>
                <c:pt idx="11">
                  <c:v>1.698577</c:v>
                </c:pt>
                <c:pt idx="12">
                  <c:v>1.6978839999999999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'2017-2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do Belo Jardim'!$C$17:$O$17</c:f>
              <c:numCache>
                <c:formatCode>General</c:formatCode>
                <c:ptCount val="13"/>
                <c:pt idx="0">
                  <c:v>20.3</c:v>
                </c:pt>
                <c:pt idx="1">
                  <c:v>20.2</c:v>
                </c:pt>
                <c:pt idx="2">
                  <c:v>20.5</c:v>
                </c:pt>
                <c:pt idx="3">
                  <c:v>20.6</c:v>
                </c:pt>
                <c:pt idx="4">
                  <c:v>20.7</c:v>
                </c:pt>
                <c:pt idx="5">
                  <c:v>20.9</c:v>
                </c:pt>
                <c:pt idx="6">
                  <c:v>21.4</c:v>
                </c:pt>
                <c:pt idx="7">
                  <c:v>21.3</c:v>
                </c:pt>
                <c:pt idx="8">
                  <c:v>21.8</c:v>
                </c:pt>
                <c:pt idx="9">
                  <c:v>21.8</c:v>
                </c:pt>
                <c:pt idx="10">
                  <c:v>21.5</c:v>
                </c:pt>
                <c:pt idx="11">
                  <c:v>21.8</c:v>
                </c:pt>
                <c:pt idx="12">
                  <c:v>21.7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7980160"/>
        <c:axId val="347981696"/>
      </c:lineChart>
      <c:catAx>
        <c:axId val="34798016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47981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79816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4798016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46427348755312"/>
          <c:y val="0.39147435384136303"/>
          <c:w val="0.18111442591415206"/>
          <c:h val="0.1271704257306819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ORP (mV)</a:t>
            </a:r>
          </a:p>
        </c:rich>
      </c:tx>
      <c:layout>
        <c:manualLayout>
          <c:xMode val="edge"/>
          <c:yMode val="edge"/>
          <c:x val="0.38930194646917277"/>
          <c:y val="3.58306188925081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294258954671066E-2"/>
          <c:y val="0.22149872362760145"/>
          <c:w val="0.72362608221849622"/>
          <c:h val="0.693812178421751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'2013-4 Paul Praia da Vitória'!$B$12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dLbl>
              <c:idx val="1"/>
              <c:layout>
                <c:manualLayout>
                  <c:x val="-3.0593357708828262E-3"/>
                  <c:y val="3.67838275217154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7163648760829551E-3"/>
                  <c:y val="3.67838275217154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4020936503861288E-3"/>
                  <c:y val="3.67838275217154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'2013-4 Paul Praia da Vitória'!$C$25:$O$25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'2013-4 Paul Praia da Vitória'!$C$30:$O$30</c:f>
              <c:numCache>
                <c:formatCode>General</c:formatCode>
                <c:ptCount val="13"/>
                <c:pt idx="0">
                  <c:v>-12</c:v>
                </c:pt>
                <c:pt idx="1">
                  <c:v>-2</c:v>
                </c:pt>
                <c:pt idx="2">
                  <c:v>15</c:v>
                </c:pt>
                <c:pt idx="3">
                  <c:v>12</c:v>
                </c:pt>
                <c:pt idx="4">
                  <c:v>40</c:v>
                </c:pt>
                <c:pt idx="5">
                  <c:v>11</c:v>
                </c:pt>
                <c:pt idx="6">
                  <c:v>12</c:v>
                </c:pt>
                <c:pt idx="7">
                  <c:v>-2</c:v>
                </c:pt>
                <c:pt idx="8">
                  <c:v>-2</c:v>
                </c:pt>
                <c:pt idx="9">
                  <c:v>-22</c:v>
                </c:pt>
                <c:pt idx="10">
                  <c:v>-26</c:v>
                </c:pt>
                <c:pt idx="11">
                  <c:v>-31</c:v>
                </c:pt>
                <c:pt idx="12">
                  <c:v>-37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0827776"/>
        <c:axId val="300829312"/>
      </c:barChart>
      <c:lineChart>
        <c:grouping val="standard"/>
        <c:varyColors val="0"/>
        <c:ser>
          <c:idx val="1"/>
          <c:order val="1"/>
          <c:tx>
            <c:strRef>
              <c:f>'2013-4 Paul Praia da Vitória'!$B$23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'2013-4 Paul Praia da Vitória'!$C$23:$O$23</c:f>
              <c:numCache>
                <c:formatCode>General</c:formatCode>
                <c:ptCount val="13"/>
                <c:pt idx="0">
                  <c:v>0.59984599999999999</c:v>
                </c:pt>
                <c:pt idx="1">
                  <c:v>0.59969899999999998</c:v>
                </c:pt>
                <c:pt idx="2">
                  <c:v>0.59950499999999995</c:v>
                </c:pt>
                <c:pt idx="3">
                  <c:v>0.59926199999999996</c:v>
                </c:pt>
                <c:pt idx="4">
                  <c:v>1.499989</c:v>
                </c:pt>
                <c:pt idx="5">
                  <c:v>1.499884</c:v>
                </c:pt>
                <c:pt idx="6">
                  <c:v>1.499663</c:v>
                </c:pt>
                <c:pt idx="7">
                  <c:v>1.4993270000000001</c:v>
                </c:pt>
                <c:pt idx="8">
                  <c:v>1.4988760000000001</c:v>
                </c:pt>
                <c:pt idx="9">
                  <c:v>1.49831</c:v>
                </c:pt>
                <c:pt idx="10">
                  <c:v>0.59999899999999995</c:v>
                </c:pt>
                <c:pt idx="11">
                  <c:v>0.59996700000000003</c:v>
                </c:pt>
                <c:pt idx="12">
                  <c:v>0.599885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0827776"/>
        <c:axId val="300829312"/>
      </c:lineChart>
      <c:catAx>
        <c:axId val="30082777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00829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0829312"/>
        <c:scaling>
          <c:orientation val="minMax"/>
          <c:max val="42"/>
          <c:min val="-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0082777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426511136330837"/>
          <c:y val="0.50488667743893578"/>
          <c:w val="0.98959959128437325"/>
          <c:h val="0.6319228500346252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pH</a:t>
            </a:r>
          </a:p>
        </c:rich>
      </c:tx>
      <c:layout>
        <c:manualLayout>
          <c:xMode val="edge"/>
          <c:yMode val="edge"/>
          <c:x val="0.43909779969092649"/>
          <c:y val="2.14287112416032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631578947368418E-2"/>
          <c:y val="0.20714321837196284"/>
          <c:w val="0.74285714285714288"/>
          <c:h val="0.564286698323622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'2017-2 Paul do Belo Jardim'!$B$11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'2017-2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do Belo Jardim'!$C$11:$O$11</c:f>
              <c:numCache>
                <c:formatCode>General</c:formatCode>
                <c:ptCount val="13"/>
                <c:pt idx="0">
                  <c:v>8.01</c:v>
                </c:pt>
                <c:pt idx="1">
                  <c:v>8.33</c:v>
                </c:pt>
                <c:pt idx="2">
                  <c:v>8.4</c:v>
                </c:pt>
                <c:pt idx="3">
                  <c:v>8.36</c:v>
                </c:pt>
                <c:pt idx="4">
                  <c:v>8.52</c:v>
                </c:pt>
                <c:pt idx="5">
                  <c:v>8.23</c:v>
                </c:pt>
                <c:pt idx="6">
                  <c:v>8.18</c:v>
                </c:pt>
                <c:pt idx="7">
                  <c:v>8.42</c:v>
                </c:pt>
                <c:pt idx="8">
                  <c:v>8.24</c:v>
                </c:pt>
                <c:pt idx="9">
                  <c:v>8.24</c:v>
                </c:pt>
                <c:pt idx="10">
                  <c:v>8.25</c:v>
                </c:pt>
                <c:pt idx="11">
                  <c:v>8.0299999999999994</c:v>
                </c:pt>
                <c:pt idx="12">
                  <c:v>8.1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1560320"/>
        <c:axId val="381954688"/>
      </c:barChart>
      <c:lineChart>
        <c:grouping val="standard"/>
        <c:varyColors val="0"/>
        <c:ser>
          <c:idx val="1"/>
          <c:order val="1"/>
          <c:tx>
            <c:strRef>
              <c:f>'2017-2 Paul do Belo Jardim'!$B$5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'2017-2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do Belo Jardim'!$C$5:$O$5</c:f>
              <c:numCache>
                <c:formatCode>0.000000</c:formatCode>
                <c:ptCount val="13"/>
                <c:pt idx="0">
                  <c:v>0.19999900000000001</c:v>
                </c:pt>
                <c:pt idx="1">
                  <c:v>0.19999</c:v>
                </c:pt>
                <c:pt idx="2">
                  <c:v>0.199965</c:v>
                </c:pt>
                <c:pt idx="3">
                  <c:v>0.19992299999999999</c:v>
                </c:pt>
                <c:pt idx="4">
                  <c:v>0.19986599999999999</c:v>
                </c:pt>
                <c:pt idx="5">
                  <c:v>0.199793</c:v>
                </c:pt>
                <c:pt idx="6">
                  <c:v>0.19970299999999999</c:v>
                </c:pt>
                <c:pt idx="7">
                  <c:v>1.6999789999999999</c:v>
                </c:pt>
                <c:pt idx="8">
                  <c:v>1.6998329999999999</c:v>
                </c:pt>
                <c:pt idx="9">
                  <c:v>1.699551</c:v>
                </c:pt>
                <c:pt idx="10">
                  <c:v>1.699133</c:v>
                </c:pt>
                <c:pt idx="11">
                  <c:v>1.698577</c:v>
                </c:pt>
                <c:pt idx="12">
                  <c:v>1.6978839999999999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'2017-2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do Belo Jardim'!$C$12:$O$12</c:f>
              <c:numCache>
                <c:formatCode>General</c:formatCode>
                <c:ptCount val="13"/>
                <c:pt idx="0">
                  <c:v>20.399999999999999</c:v>
                </c:pt>
                <c:pt idx="1">
                  <c:v>20.399999999999999</c:v>
                </c:pt>
                <c:pt idx="2">
                  <c:v>20.6</c:v>
                </c:pt>
                <c:pt idx="3">
                  <c:v>20.7</c:v>
                </c:pt>
                <c:pt idx="4">
                  <c:v>20.9</c:v>
                </c:pt>
                <c:pt idx="5">
                  <c:v>21.2</c:v>
                </c:pt>
                <c:pt idx="6">
                  <c:v>21.5</c:v>
                </c:pt>
                <c:pt idx="7">
                  <c:v>21.5</c:v>
                </c:pt>
                <c:pt idx="8">
                  <c:v>21.7</c:v>
                </c:pt>
                <c:pt idx="9">
                  <c:v>21.8</c:v>
                </c:pt>
                <c:pt idx="10">
                  <c:v>22</c:v>
                </c:pt>
                <c:pt idx="11">
                  <c:v>22</c:v>
                </c:pt>
                <c:pt idx="12">
                  <c:v>21.8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1560320"/>
        <c:axId val="381954688"/>
      </c:lineChart>
      <c:catAx>
        <c:axId val="38156032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81954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1954688"/>
        <c:scaling>
          <c:orientation val="minMax"/>
          <c:max val="18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8156032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052632439636629"/>
          <c:y val="0.44642946750300283"/>
          <c:w val="0.18150612014619671"/>
          <c:h val="0.1620734018417189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ORP (mV)</a:t>
            </a:r>
          </a:p>
        </c:rich>
      </c:tx>
      <c:layout>
        <c:manualLayout>
          <c:xMode val="edge"/>
          <c:yMode val="edge"/>
          <c:x val="0.38796994077140046"/>
          <c:y val="3.70371177651236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87969924812026E-2"/>
          <c:y val="0.22895698178721388"/>
          <c:w val="0.72030075187969922"/>
          <c:h val="0.683503930923594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'2017-2 Paul do Belo Jardim'!$B$13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1.5149104773787667E-16"/>
                  <c:y val="0.122154347035725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'2017-2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do Belo Jardim'!$C$13:$O$13</c:f>
              <c:numCache>
                <c:formatCode>General</c:formatCode>
                <c:ptCount val="13"/>
                <c:pt idx="0">
                  <c:v>-41.9</c:v>
                </c:pt>
                <c:pt idx="1">
                  <c:v>-62.9</c:v>
                </c:pt>
                <c:pt idx="2">
                  <c:v>-63.5</c:v>
                </c:pt>
                <c:pt idx="3">
                  <c:v>-62.2</c:v>
                </c:pt>
                <c:pt idx="4">
                  <c:v>-70.7</c:v>
                </c:pt>
                <c:pt idx="5">
                  <c:v>-54.9</c:v>
                </c:pt>
                <c:pt idx="6">
                  <c:v>-51.2</c:v>
                </c:pt>
                <c:pt idx="7">
                  <c:v>-64.599999999999994</c:v>
                </c:pt>
                <c:pt idx="8">
                  <c:v>-53.5</c:v>
                </c:pt>
                <c:pt idx="9">
                  <c:v>-54.3</c:v>
                </c:pt>
                <c:pt idx="10">
                  <c:v>-55</c:v>
                </c:pt>
                <c:pt idx="11">
                  <c:v>-40.6</c:v>
                </c:pt>
                <c:pt idx="12">
                  <c:v>-45.4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8733568"/>
        <c:axId val="388903680"/>
      </c:barChart>
      <c:lineChart>
        <c:grouping val="standard"/>
        <c:varyColors val="0"/>
        <c:ser>
          <c:idx val="0"/>
          <c:order val="0"/>
          <c:tx>
            <c:strRef>
              <c:f>'2017-2 Paul do Belo Jardim'!$B$5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'2017-2 Paul do Belo Jardim'!$C$5:$O$5</c:f>
              <c:numCache>
                <c:formatCode>0.000000</c:formatCode>
                <c:ptCount val="13"/>
                <c:pt idx="0">
                  <c:v>0.19999900000000001</c:v>
                </c:pt>
                <c:pt idx="1">
                  <c:v>0.19999</c:v>
                </c:pt>
                <c:pt idx="2">
                  <c:v>0.199965</c:v>
                </c:pt>
                <c:pt idx="3">
                  <c:v>0.19992299999999999</c:v>
                </c:pt>
                <c:pt idx="4">
                  <c:v>0.19986599999999999</c:v>
                </c:pt>
                <c:pt idx="5">
                  <c:v>0.199793</c:v>
                </c:pt>
                <c:pt idx="6">
                  <c:v>0.19970299999999999</c:v>
                </c:pt>
                <c:pt idx="7">
                  <c:v>1.6999789999999999</c:v>
                </c:pt>
                <c:pt idx="8">
                  <c:v>1.6998329999999999</c:v>
                </c:pt>
                <c:pt idx="9">
                  <c:v>1.699551</c:v>
                </c:pt>
                <c:pt idx="10">
                  <c:v>1.699133</c:v>
                </c:pt>
                <c:pt idx="11">
                  <c:v>1.698577</c:v>
                </c:pt>
                <c:pt idx="12">
                  <c:v>1.6978839999999999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'2017-2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do Belo Jardim'!$C$14:$O$14</c:f>
              <c:numCache>
                <c:formatCode>General</c:formatCode>
                <c:ptCount val="13"/>
                <c:pt idx="0">
                  <c:v>20.399999999999999</c:v>
                </c:pt>
                <c:pt idx="1">
                  <c:v>20.399999999999999</c:v>
                </c:pt>
                <c:pt idx="2">
                  <c:v>20.6</c:v>
                </c:pt>
                <c:pt idx="3">
                  <c:v>20.7</c:v>
                </c:pt>
                <c:pt idx="4">
                  <c:v>20.9</c:v>
                </c:pt>
                <c:pt idx="5">
                  <c:v>21.2</c:v>
                </c:pt>
                <c:pt idx="6">
                  <c:v>21.5</c:v>
                </c:pt>
                <c:pt idx="7">
                  <c:v>21.4</c:v>
                </c:pt>
                <c:pt idx="8">
                  <c:v>21.8</c:v>
                </c:pt>
                <c:pt idx="9">
                  <c:v>21.8</c:v>
                </c:pt>
                <c:pt idx="10">
                  <c:v>22</c:v>
                </c:pt>
                <c:pt idx="11">
                  <c:v>22</c:v>
                </c:pt>
                <c:pt idx="12">
                  <c:v>21.8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8733568"/>
        <c:axId val="388903680"/>
      </c:lineChart>
      <c:catAx>
        <c:axId val="38873356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88903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8903680"/>
        <c:scaling>
          <c:orientation val="minMax"/>
          <c:max val="30"/>
          <c:min val="-1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8873356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20300592285995"/>
          <c:y val="0.50505226639057654"/>
          <c:w val="0.18059995999722434"/>
          <c:h val="0.1807525270413862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Oxigénio (mg/l)</a:t>
            </a:r>
          </a:p>
        </c:rich>
      </c:tx>
      <c:layout>
        <c:manualLayout>
          <c:xMode val="edge"/>
          <c:yMode val="edge"/>
          <c:x val="0.37343961235614775"/>
          <c:y val="2.71316085489313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'2017-2 Paul do Belo Jardim'!$B$23</c:f>
              <c:strCache>
                <c:ptCount val="1"/>
                <c:pt idx="0">
                  <c:v>Oxigénio (mg/l)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'2017-2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do Belo Jardim'!$C$23:$O$23</c:f>
              <c:numCache>
                <c:formatCode>General</c:formatCode>
                <c:ptCount val="13"/>
                <c:pt idx="0">
                  <c:v>8.6999999999999993</c:v>
                </c:pt>
                <c:pt idx="1">
                  <c:v>8.74</c:v>
                </c:pt>
                <c:pt idx="2">
                  <c:v>8.32</c:v>
                </c:pt>
                <c:pt idx="3">
                  <c:v>8.91</c:v>
                </c:pt>
                <c:pt idx="4">
                  <c:v>9.1199999999999992</c:v>
                </c:pt>
                <c:pt idx="5">
                  <c:v>9.11</c:v>
                </c:pt>
                <c:pt idx="6">
                  <c:v>9.32</c:v>
                </c:pt>
                <c:pt idx="7">
                  <c:v>9.19</c:v>
                </c:pt>
                <c:pt idx="8">
                  <c:v>9.4600000000000009</c:v>
                </c:pt>
                <c:pt idx="9">
                  <c:v>9.85</c:v>
                </c:pt>
                <c:pt idx="10">
                  <c:v>10.14</c:v>
                </c:pt>
                <c:pt idx="11">
                  <c:v>9.6999999999999993</c:v>
                </c:pt>
                <c:pt idx="12">
                  <c:v>9.98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9409408"/>
        <c:axId val="389805184"/>
      </c:barChart>
      <c:lineChart>
        <c:grouping val="standard"/>
        <c:varyColors val="0"/>
        <c:ser>
          <c:idx val="2"/>
          <c:order val="1"/>
          <c:tx>
            <c:strRef>
              <c:f>'2017-2 Paul do Belo Jardim'!$B$5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'2017-2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do Belo Jardim'!$C$5:$O$5</c:f>
              <c:numCache>
                <c:formatCode>0.000000</c:formatCode>
                <c:ptCount val="13"/>
                <c:pt idx="0">
                  <c:v>0.19999900000000001</c:v>
                </c:pt>
                <c:pt idx="1">
                  <c:v>0.19999</c:v>
                </c:pt>
                <c:pt idx="2">
                  <c:v>0.199965</c:v>
                </c:pt>
                <c:pt idx="3">
                  <c:v>0.19992299999999999</c:v>
                </c:pt>
                <c:pt idx="4">
                  <c:v>0.19986599999999999</c:v>
                </c:pt>
                <c:pt idx="5">
                  <c:v>0.199793</c:v>
                </c:pt>
                <c:pt idx="6">
                  <c:v>0.19970299999999999</c:v>
                </c:pt>
                <c:pt idx="7">
                  <c:v>1.6999789999999999</c:v>
                </c:pt>
                <c:pt idx="8">
                  <c:v>1.6998329999999999</c:v>
                </c:pt>
                <c:pt idx="9">
                  <c:v>1.699551</c:v>
                </c:pt>
                <c:pt idx="10">
                  <c:v>1.699133</c:v>
                </c:pt>
                <c:pt idx="11">
                  <c:v>1.698577</c:v>
                </c:pt>
                <c:pt idx="12">
                  <c:v>1.6978839999999999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'2017-2 Paul do Belo Jardim'!$B$24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'2017-2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do Belo Jardim'!$C$24:$O$24</c:f>
              <c:numCache>
                <c:formatCode>General</c:formatCode>
                <c:ptCount val="13"/>
                <c:pt idx="0">
                  <c:v>20.2</c:v>
                </c:pt>
                <c:pt idx="1">
                  <c:v>20.3</c:v>
                </c:pt>
                <c:pt idx="2">
                  <c:v>20.399999999999999</c:v>
                </c:pt>
                <c:pt idx="3">
                  <c:v>20.5</c:v>
                </c:pt>
                <c:pt idx="4">
                  <c:v>20.7</c:v>
                </c:pt>
                <c:pt idx="5">
                  <c:v>21</c:v>
                </c:pt>
                <c:pt idx="6">
                  <c:v>21.4</c:v>
                </c:pt>
                <c:pt idx="7">
                  <c:v>21.2</c:v>
                </c:pt>
                <c:pt idx="8">
                  <c:v>21.5</c:v>
                </c:pt>
                <c:pt idx="9">
                  <c:v>21.8</c:v>
                </c:pt>
                <c:pt idx="10">
                  <c:v>21.8</c:v>
                </c:pt>
                <c:pt idx="11">
                  <c:v>21.6</c:v>
                </c:pt>
                <c:pt idx="12">
                  <c:v>21.6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9409408"/>
        <c:axId val="389805184"/>
      </c:lineChart>
      <c:catAx>
        <c:axId val="38940940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89805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9805184"/>
        <c:scaling>
          <c:orientation val="minMax"/>
          <c:max val="2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8940940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46440541086218"/>
          <c:y val="0.39147491178987237"/>
          <c:w val="0.181114476075106"/>
          <c:h val="0.1260284772095795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Salinidade (ppm)</a:t>
            </a:r>
          </a:p>
        </c:rich>
      </c:tx>
      <c:layout>
        <c:manualLayout>
          <c:xMode val="edge"/>
          <c:yMode val="edge"/>
          <c:x val="0.37343961235614775"/>
          <c:y val="2.71317658719233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'2017-2 Paul Pedreira Cabo Praia'!$B$20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'2017-2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Pedreira Cabo Praia'!$C$20:$O$20</c:f>
              <c:numCache>
                <c:formatCode>General</c:formatCode>
                <c:ptCount val="13"/>
                <c:pt idx="6">
                  <c:v>26.8</c:v>
                </c:pt>
                <c:pt idx="7">
                  <c:v>27.3</c:v>
                </c:pt>
                <c:pt idx="8">
                  <c:v>26.3</c:v>
                </c:pt>
                <c:pt idx="9">
                  <c:v>25.8</c:v>
                </c:pt>
                <c:pt idx="10">
                  <c:v>27.1</c:v>
                </c:pt>
                <c:pt idx="11">
                  <c:v>27.9</c:v>
                </c:pt>
                <c:pt idx="12">
                  <c:v>27.9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7389568"/>
        <c:axId val="267465088"/>
      </c:barChart>
      <c:lineChart>
        <c:grouping val="standard"/>
        <c:varyColors val="0"/>
        <c:ser>
          <c:idx val="2"/>
          <c:order val="1"/>
          <c:tx>
            <c:strRef>
              <c:f>'2017-2 Paul Pedreira Cabo Praia'!$B$5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'2017-2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Pedreira Cabo Praia'!$C$5:$O$5</c:f>
              <c:numCache>
                <c:formatCode>0.000000</c:formatCode>
                <c:ptCount val="13"/>
                <c:pt idx="0">
                  <c:v>1.6980390000000001</c:v>
                </c:pt>
                <c:pt idx="1">
                  <c:v>0.19999900000000001</c:v>
                </c:pt>
                <c:pt idx="2">
                  <c:v>0.199988</c:v>
                </c:pt>
                <c:pt idx="3">
                  <c:v>0.19996</c:v>
                </c:pt>
                <c:pt idx="4">
                  <c:v>0.19991600000000001</c:v>
                </c:pt>
                <c:pt idx="5">
                  <c:v>0.19985700000000001</c:v>
                </c:pt>
                <c:pt idx="6">
                  <c:v>0.19978199999999999</c:v>
                </c:pt>
                <c:pt idx="7">
                  <c:v>1.699999</c:v>
                </c:pt>
                <c:pt idx="8">
                  <c:v>1.699919</c:v>
                </c:pt>
                <c:pt idx="9">
                  <c:v>1.699703</c:v>
                </c:pt>
                <c:pt idx="10">
                  <c:v>1.6993510000000001</c:v>
                </c:pt>
                <c:pt idx="11">
                  <c:v>1.698863</c:v>
                </c:pt>
                <c:pt idx="12">
                  <c:v>1.6982379999999999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'2017-2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Pedreira Cabo Praia'!$C$21:$O$21</c:f>
              <c:numCache>
                <c:formatCode>General</c:formatCode>
                <c:ptCount val="13"/>
                <c:pt idx="6">
                  <c:v>18.100000000000001</c:v>
                </c:pt>
                <c:pt idx="7">
                  <c:v>18.5</c:v>
                </c:pt>
                <c:pt idx="8">
                  <c:v>18.399999999999999</c:v>
                </c:pt>
                <c:pt idx="9">
                  <c:v>18.399999999999999</c:v>
                </c:pt>
                <c:pt idx="10">
                  <c:v>18.2</c:v>
                </c:pt>
                <c:pt idx="11">
                  <c:v>18.3</c:v>
                </c:pt>
                <c:pt idx="12">
                  <c:v>18.5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7389568"/>
        <c:axId val="267465088"/>
      </c:lineChart>
      <c:catAx>
        <c:axId val="26738956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674650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7465088"/>
        <c:scaling>
          <c:orientation val="minMax"/>
          <c:max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6738956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40541086218"/>
          <c:y val="0.39147477194721286"/>
          <c:w val="0.99257888148596818"/>
          <c:h val="0.5175030743534679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TDS</a:t>
            </a:r>
          </a:p>
        </c:rich>
      </c:tx>
      <c:layout>
        <c:manualLayout>
          <c:xMode val="edge"/>
          <c:yMode val="edge"/>
          <c:x val="0.43572972359936485"/>
          <c:y val="2.41435331532463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'2017-2 Paul Pedreira Cabo Praia'!$B$18</c:f>
              <c:strCache>
                <c:ptCount val="1"/>
                <c:pt idx="0">
                  <c:v>TDS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rgbClr val="008080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'2017-2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Pedreira Cabo Praia'!$C$18:$O$18</c:f>
              <c:numCache>
                <c:formatCode>General</c:formatCode>
                <c:ptCount val="13"/>
                <c:pt idx="6">
                  <c:v>42.1</c:v>
                </c:pt>
                <c:pt idx="7">
                  <c:v>42.8</c:v>
                </c:pt>
                <c:pt idx="8">
                  <c:v>41.4</c:v>
                </c:pt>
                <c:pt idx="9">
                  <c:v>40.700000000000003</c:v>
                </c:pt>
                <c:pt idx="10">
                  <c:v>42.5</c:v>
                </c:pt>
                <c:pt idx="11">
                  <c:v>43.8</c:v>
                </c:pt>
                <c:pt idx="12">
                  <c:v>43.7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7439488"/>
        <c:axId val="267445376"/>
      </c:barChart>
      <c:lineChart>
        <c:grouping val="standard"/>
        <c:varyColors val="0"/>
        <c:ser>
          <c:idx val="2"/>
          <c:order val="0"/>
          <c:tx>
            <c:strRef>
              <c:f>'2017-2 Paul Pedreira Cabo Praia'!$B$5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'2017-2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Pedreira Cabo Praia'!$C$5:$O$5</c:f>
              <c:numCache>
                <c:formatCode>0.000000</c:formatCode>
                <c:ptCount val="13"/>
                <c:pt idx="0">
                  <c:v>1.6980390000000001</c:v>
                </c:pt>
                <c:pt idx="1">
                  <c:v>0.19999900000000001</c:v>
                </c:pt>
                <c:pt idx="2">
                  <c:v>0.199988</c:v>
                </c:pt>
                <c:pt idx="3">
                  <c:v>0.19996</c:v>
                </c:pt>
                <c:pt idx="4">
                  <c:v>0.19991600000000001</c:v>
                </c:pt>
                <c:pt idx="5">
                  <c:v>0.19985700000000001</c:v>
                </c:pt>
                <c:pt idx="6">
                  <c:v>0.19978199999999999</c:v>
                </c:pt>
                <c:pt idx="7">
                  <c:v>1.699999</c:v>
                </c:pt>
                <c:pt idx="8">
                  <c:v>1.699919</c:v>
                </c:pt>
                <c:pt idx="9">
                  <c:v>1.699703</c:v>
                </c:pt>
                <c:pt idx="10">
                  <c:v>1.6993510000000001</c:v>
                </c:pt>
                <c:pt idx="11">
                  <c:v>1.698863</c:v>
                </c:pt>
                <c:pt idx="12">
                  <c:v>1.6982379999999999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'2017-2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Pedreira Cabo Praia'!$C$19:$O$19</c:f>
              <c:numCache>
                <c:formatCode>General</c:formatCode>
                <c:ptCount val="13"/>
                <c:pt idx="6">
                  <c:v>18.100000000000001</c:v>
                </c:pt>
                <c:pt idx="7">
                  <c:v>18.5</c:v>
                </c:pt>
                <c:pt idx="8">
                  <c:v>18.399999999999999</c:v>
                </c:pt>
                <c:pt idx="9">
                  <c:v>18.399999999999999</c:v>
                </c:pt>
                <c:pt idx="10">
                  <c:v>18.2</c:v>
                </c:pt>
                <c:pt idx="11">
                  <c:v>18.3</c:v>
                </c:pt>
                <c:pt idx="12">
                  <c:v>18.5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7439488"/>
        <c:axId val="267445376"/>
      </c:lineChart>
      <c:catAx>
        <c:axId val="26743948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67445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74453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674394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30770227795"/>
          <c:y val="0.39147460582025789"/>
          <c:w val="0.99257865914908783"/>
          <c:h val="0.5175033047876315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</a:t>
            </a:r>
          </a:p>
        </c:rich>
      </c:tx>
      <c:layout>
        <c:manualLayout>
          <c:xMode val="edge"/>
          <c:yMode val="edge"/>
          <c:x val="0.32119626351053943"/>
          <c:y val="2.71316085489313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'2017-2 Paul Pedreira Cabo Praia'!$B$16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'2017-2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Pedreira Cabo Praia'!$C$16:$O$16</c:f>
              <c:numCache>
                <c:formatCode>General</c:formatCode>
                <c:ptCount val="13"/>
                <c:pt idx="6">
                  <c:v>41.9</c:v>
                </c:pt>
                <c:pt idx="7">
                  <c:v>42.8</c:v>
                </c:pt>
                <c:pt idx="8">
                  <c:v>41.3</c:v>
                </c:pt>
                <c:pt idx="9">
                  <c:v>40.700000000000003</c:v>
                </c:pt>
                <c:pt idx="10">
                  <c:v>42.4</c:v>
                </c:pt>
                <c:pt idx="11">
                  <c:v>43.7</c:v>
                </c:pt>
                <c:pt idx="12">
                  <c:v>43.7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8082560"/>
        <c:axId val="317305984"/>
      </c:barChart>
      <c:lineChart>
        <c:grouping val="standard"/>
        <c:varyColors val="0"/>
        <c:ser>
          <c:idx val="2"/>
          <c:order val="1"/>
          <c:tx>
            <c:strRef>
              <c:f>'2017-2 Paul Pedreira Cabo Praia'!$B$5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'2017-2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Pedreira Cabo Praia'!$C$5:$O$5</c:f>
              <c:numCache>
                <c:formatCode>0.000000</c:formatCode>
                <c:ptCount val="13"/>
                <c:pt idx="0">
                  <c:v>1.6980390000000001</c:v>
                </c:pt>
                <c:pt idx="1">
                  <c:v>0.19999900000000001</c:v>
                </c:pt>
                <c:pt idx="2">
                  <c:v>0.199988</c:v>
                </c:pt>
                <c:pt idx="3">
                  <c:v>0.19996</c:v>
                </c:pt>
                <c:pt idx="4">
                  <c:v>0.19991600000000001</c:v>
                </c:pt>
                <c:pt idx="5">
                  <c:v>0.19985700000000001</c:v>
                </c:pt>
                <c:pt idx="6">
                  <c:v>0.19978199999999999</c:v>
                </c:pt>
                <c:pt idx="7">
                  <c:v>1.699999</c:v>
                </c:pt>
                <c:pt idx="8">
                  <c:v>1.699919</c:v>
                </c:pt>
                <c:pt idx="9">
                  <c:v>1.699703</c:v>
                </c:pt>
                <c:pt idx="10">
                  <c:v>1.6993510000000001</c:v>
                </c:pt>
                <c:pt idx="11">
                  <c:v>1.698863</c:v>
                </c:pt>
                <c:pt idx="12">
                  <c:v>1.6982379999999999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'2017-2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Pedreira Cabo Praia'!$C$17:$O$17</c:f>
              <c:numCache>
                <c:formatCode>General</c:formatCode>
                <c:ptCount val="13"/>
                <c:pt idx="6">
                  <c:v>18.100000000000001</c:v>
                </c:pt>
                <c:pt idx="7">
                  <c:v>18.600000000000001</c:v>
                </c:pt>
                <c:pt idx="8">
                  <c:v>18.399999999999999</c:v>
                </c:pt>
                <c:pt idx="9">
                  <c:v>18.399999999999999</c:v>
                </c:pt>
                <c:pt idx="10">
                  <c:v>18.2</c:v>
                </c:pt>
                <c:pt idx="11">
                  <c:v>18.2</c:v>
                </c:pt>
                <c:pt idx="12">
                  <c:v>18.5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8082560"/>
        <c:axId val="317305984"/>
      </c:lineChart>
      <c:catAx>
        <c:axId val="26808256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17305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73059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6808256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7348755312"/>
          <c:y val="0.39147424753723964"/>
          <c:w val="0.99257869940170518"/>
          <c:h val="0.5186443739987046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pH</a:t>
            </a:r>
          </a:p>
        </c:rich>
      </c:tx>
      <c:layout>
        <c:manualLayout>
          <c:xMode val="edge"/>
          <c:yMode val="edge"/>
          <c:x val="0.4390978604454629"/>
          <c:y val="2.14288330237790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631578947368418E-2"/>
          <c:y val="0.20714321837196284"/>
          <c:w val="0.74285714285714288"/>
          <c:h val="0.564286698323622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'2017-2 Paul Pedreira Cabo Praia'!$B$11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'2017-2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Pedreira Cabo Praia'!$C$11:$O$11</c:f>
              <c:numCache>
                <c:formatCode>General</c:formatCode>
                <c:ptCount val="13"/>
                <c:pt idx="6">
                  <c:v>7.67</c:v>
                </c:pt>
                <c:pt idx="7">
                  <c:v>7.69</c:v>
                </c:pt>
                <c:pt idx="8">
                  <c:v>7.72</c:v>
                </c:pt>
                <c:pt idx="9">
                  <c:v>7.75</c:v>
                </c:pt>
                <c:pt idx="10">
                  <c:v>7.73</c:v>
                </c:pt>
                <c:pt idx="11">
                  <c:v>7.86</c:v>
                </c:pt>
                <c:pt idx="12">
                  <c:v>7.82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6937344"/>
        <c:axId val="316938880"/>
      </c:barChart>
      <c:lineChart>
        <c:grouping val="standard"/>
        <c:varyColors val="0"/>
        <c:ser>
          <c:idx val="1"/>
          <c:order val="1"/>
          <c:tx>
            <c:strRef>
              <c:f>'2017-2 Paul Pedreira Cabo Praia'!$B$5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'2017-2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Pedreira Cabo Praia'!$C$5:$O$5</c:f>
              <c:numCache>
                <c:formatCode>0.000000</c:formatCode>
                <c:ptCount val="13"/>
                <c:pt idx="0">
                  <c:v>1.6980390000000001</c:v>
                </c:pt>
                <c:pt idx="1">
                  <c:v>0.19999900000000001</c:v>
                </c:pt>
                <c:pt idx="2">
                  <c:v>0.199988</c:v>
                </c:pt>
                <c:pt idx="3">
                  <c:v>0.19996</c:v>
                </c:pt>
                <c:pt idx="4">
                  <c:v>0.19991600000000001</c:v>
                </c:pt>
                <c:pt idx="5">
                  <c:v>0.19985700000000001</c:v>
                </c:pt>
                <c:pt idx="6">
                  <c:v>0.19978199999999999</c:v>
                </c:pt>
                <c:pt idx="7">
                  <c:v>1.699999</c:v>
                </c:pt>
                <c:pt idx="8">
                  <c:v>1.699919</c:v>
                </c:pt>
                <c:pt idx="9">
                  <c:v>1.699703</c:v>
                </c:pt>
                <c:pt idx="10">
                  <c:v>1.6993510000000001</c:v>
                </c:pt>
                <c:pt idx="11">
                  <c:v>1.698863</c:v>
                </c:pt>
                <c:pt idx="12">
                  <c:v>1.6982379999999999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'2017-2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Pedreira Cabo Praia'!$C$12:$O$12</c:f>
              <c:numCache>
                <c:formatCode>General</c:formatCode>
                <c:ptCount val="13"/>
                <c:pt idx="6">
                  <c:v>18.3</c:v>
                </c:pt>
                <c:pt idx="7">
                  <c:v>18.7</c:v>
                </c:pt>
                <c:pt idx="8">
                  <c:v>18.5</c:v>
                </c:pt>
                <c:pt idx="9">
                  <c:v>18.5</c:v>
                </c:pt>
                <c:pt idx="10">
                  <c:v>18.3</c:v>
                </c:pt>
                <c:pt idx="11">
                  <c:v>18.399999999999999</c:v>
                </c:pt>
                <c:pt idx="12">
                  <c:v>18.7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6937344"/>
        <c:axId val="316938880"/>
      </c:lineChart>
      <c:catAx>
        <c:axId val="31693734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16938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6938880"/>
        <c:scaling>
          <c:orientation val="minMax"/>
          <c:max val="2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1693734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052631578947365"/>
          <c:y val="0.44642931261499286"/>
          <c:w val="0.18150605787279683"/>
          <c:h val="0.16207322921844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ORP (mV)</a:t>
            </a:r>
          </a:p>
        </c:rich>
      </c:tx>
      <c:layout>
        <c:manualLayout>
          <c:xMode val="edge"/>
          <c:yMode val="edge"/>
          <c:x val="0.38796994077140046"/>
          <c:y val="3.70371598287056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87969924812026E-2"/>
          <c:y val="0.22895698178721388"/>
          <c:w val="0.72030075187969922"/>
          <c:h val="0.683503930923594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'2017-2 Paul Pedreira Cabo Praia'!$B$13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'2017-2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Pedreira Cabo Praia'!$C$13:$O$13</c:f>
              <c:numCache>
                <c:formatCode>General</c:formatCode>
                <c:ptCount val="13"/>
                <c:pt idx="6">
                  <c:v>-21.6</c:v>
                </c:pt>
                <c:pt idx="7">
                  <c:v>-22</c:v>
                </c:pt>
                <c:pt idx="8">
                  <c:v>-23.8</c:v>
                </c:pt>
                <c:pt idx="9">
                  <c:v>-25.9</c:v>
                </c:pt>
                <c:pt idx="10">
                  <c:v>-24.3</c:v>
                </c:pt>
                <c:pt idx="11">
                  <c:v>-31.8</c:v>
                </c:pt>
                <c:pt idx="12">
                  <c:v>-29.4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7351424"/>
        <c:axId val="317352960"/>
      </c:barChart>
      <c:lineChart>
        <c:grouping val="standard"/>
        <c:varyColors val="0"/>
        <c:ser>
          <c:idx val="0"/>
          <c:order val="0"/>
          <c:tx>
            <c:strRef>
              <c:f>'2017-2 Paul Pedreira Cabo Praia'!$B$5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'2017-2 Paul Pedreira Cabo Praia'!$C$5:$O$5</c:f>
              <c:numCache>
                <c:formatCode>0.000000</c:formatCode>
                <c:ptCount val="13"/>
                <c:pt idx="0">
                  <c:v>1.6980390000000001</c:v>
                </c:pt>
                <c:pt idx="1">
                  <c:v>0.19999900000000001</c:v>
                </c:pt>
                <c:pt idx="2">
                  <c:v>0.199988</c:v>
                </c:pt>
                <c:pt idx="3">
                  <c:v>0.19996</c:v>
                </c:pt>
                <c:pt idx="4">
                  <c:v>0.19991600000000001</c:v>
                </c:pt>
                <c:pt idx="5">
                  <c:v>0.19985700000000001</c:v>
                </c:pt>
                <c:pt idx="6">
                  <c:v>0.19978199999999999</c:v>
                </c:pt>
                <c:pt idx="7">
                  <c:v>1.699999</c:v>
                </c:pt>
                <c:pt idx="8">
                  <c:v>1.699919</c:v>
                </c:pt>
                <c:pt idx="9">
                  <c:v>1.699703</c:v>
                </c:pt>
                <c:pt idx="10">
                  <c:v>1.6993510000000001</c:v>
                </c:pt>
                <c:pt idx="11">
                  <c:v>1.698863</c:v>
                </c:pt>
                <c:pt idx="12">
                  <c:v>1.6982379999999999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'2017-2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Pedreira Cabo Praia'!$C$14:$O$14</c:f>
              <c:numCache>
                <c:formatCode>General</c:formatCode>
                <c:ptCount val="13"/>
                <c:pt idx="6">
                  <c:v>18.3</c:v>
                </c:pt>
                <c:pt idx="7">
                  <c:v>18.7</c:v>
                </c:pt>
                <c:pt idx="8">
                  <c:v>18.5</c:v>
                </c:pt>
                <c:pt idx="9">
                  <c:v>18.5</c:v>
                </c:pt>
                <c:pt idx="10">
                  <c:v>18.399999999999999</c:v>
                </c:pt>
                <c:pt idx="11">
                  <c:v>18.399999999999999</c:v>
                </c:pt>
                <c:pt idx="12">
                  <c:v>18.7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351424"/>
        <c:axId val="317352960"/>
      </c:lineChart>
      <c:catAx>
        <c:axId val="31735142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173529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7352960"/>
        <c:scaling>
          <c:orientation val="minMax"/>
          <c:max val="30"/>
          <c:min val="-15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1735142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20300592285995"/>
          <c:y val="0.5050524473914445"/>
          <c:w val="0.18059995999722434"/>
          <c:h val="0.180752774324262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pH</a:t>
            </a:r>
          </a:p>
        </c:rich>
      </c:tx>
      <c:layout>
        <c:manualLayout>
          <c:xMode val="edge"/>
          <c:yMode val="edge"/>
          <c:x val="0.43909781055849034"/>
          <c:y val="2.14286235053951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631578947368418E-2"/>
          <c:y val="0.20714321837196284"/>
          <c:w val="0.74285714285714288"/>
          <c:h val="0.564286698323622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'2017-2 Paul Pedreira Cabo Praia'!$B$50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'2017-2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'2017-2 Paul Pedreira Cabo Praia'!$C$50:$O$50</c:f>
              <c:numCache>
                <c:formatCode>General</c:formatCode>
                <c:ptCount val="13"/>
                <c:pt idx="6">
                  <c:v>7.71</c:v>
                </c:pt>
                <c:pt idx="7">
                  <c:v>7.74</c:v>
                </c:pt>
                <c:pt idx="8">
                  <c:v>7.67</c:v>
                </c:pt>
                <c:pt idx="9">
                  <c:v>7.77</c:v>
                </c:pt>
                <c:pt idx="10">
                  <c:v>7.82</c:v>
                </c:pt>
                <c:pt idx="11">
                  <c:v>7.88</c:v>
                </c:pt>
                <c:pt idx="12">
                  <c:v>7.83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8064512"/>
        <c:axId val="318066048"/>
      </c:barChart>
      <c:lineChart>
        <c:grouping val="standard"/>
        <c:varyColors val="0"/>
        <c:ser>
          <c:idx val="1"/>
          <c:order val="1"/>
          <c:tx>
            <c:strRef>
              <c:f>'2017-2 Paul Pedreira Cabo Praia'!$B$44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'2017-2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'2017-2 Paul Pedreira Cabo Praia'!$C$44:$O$44</c:f>
              <c:numCache>
                <c:formatCode>0.000000</c:formatCode>
                <c:ptCount val="13"/>
                <c:pt idx="0">
                  <c:v>1.6979280000000001</c:v>
                </c:pt>
                <c:pt idx="1">
                  <c:v>0.19999900000000001</c:v>
                </c:pt>
                <c:pt idx="2">
                  <c:v>0.199985</c:v>
                </c:pt>
                <c:pt idx="3">
                  <c:v>0.19995399999999999</c:v>
                </c:pt>
                <c:pt idx="4">
                  <c:v>0.199909</c:v>
                </c:pt>
                <c:pt idx="5">
                  <c:v>0.199847</c:v>
                </c:pt>
                <c:pt idx="6">
                  <c:v>0.199769</c:v>
                </c:pt>
                <c:pt idx="7">
                  <c:v>1.6999960000000001</c:v>
                </c:pt>
                <c:pt idx="8">
                  <c:v>1.6998949999999999</c:v>
                </c:pt>
                <c:pt idx="9">
                  <c:v>1.699659</c:v>
                </c:pt>
                <c:pt idx="10">
                  <c:v>1.6992860000000001</c:v>
                </c:pt>
                <c:pt idx="11">
                  <c:v>1.698777</c:v>
                </c:pt>
                <c:pt idx="12">
                  <c:v>1.6981329999999999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'2017-2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'2017-2 Paul Pedreira Cabo Praia'!$C$51:$O$51</c:f>
              <c:numCache>
                <c:formatCode>General</c:formatCode>
                <c:ptCount val="13"/>
                <c:pt idx="6">
                  <c:v>18.8</c:v>
                </c:pt>
                <c:pt idx="7">
                  <c:v>18.8</c:v>
                </c:pt>
                <c:pt idx="8">
                  <c:v>19.100000000000001</c:v>
                </c:pt>
                <c:pt idx="9">
                  <c:v>19</c:v>
                </c:pt>
                <c:pt idx="10">
                  <c:v>19.100000000000001</c:v>
                </c:pt>
                <c:pt idx="11">
                  <c:v>19.100000000000001</c:v>
                </c:pt>
                <c:pt idx="12">
                  <c:v>19.2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8064512"/>
        <c:axId val="318066048"/>
      </c:lineChart>
      <c:catAx>
        <c:axId val="31806451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18066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80660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1806451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052626333100763"/>
          <c:y val="0.44642935258092742"/>
          <c:w val="0.99203245955015107"/>
          <c:h val="0.6085028433945757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ORP (mV)</a:t>
            </a:r>
          </a:p>
        </c:rich>
      </c:tx>
      <c:layout>
        <c:manualLayout>
          <c:xMode val="edge"/>
          <c:yMode val="edge"/>
          <c:x val="0.38796979761416078"/>
          <c:y val="3.7036955746385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87969924812026E-2"/>
          <c:y val="0.22895698178721388"/>
          <c:w val="0.72030075187969922"/>
          <c:h val="0.683503930923594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'2017-2 Paul Pedreira Cabo Praia'!$B$52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'2017-2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'2017-2 Paul Pedreira Cabo Praia'!$C$52:$O$52</c:f>
              <c:numCache>
                <c:formatCode>General</c:formatCode>
                <c:ptCount val="13"/>
                <c:pt idx="6">
                  <c:v>-23.7</c:v>
                </c:pt>
                <c:pt idx="7">
                  <c:v>-25.2</c:v>
                </c:pt>
                <c:pt idx="8">
                  <c:v>-21.4</c:v>
                </c:pt>
                <c:pt idx="9">
                  <c:v>-27</c:v>
                </c:pt>
                <c:pt idx="10">
                  <c:v>-29.9</c:v>
                </c:pt>
                <c:pt idx="11">
                  <c:v>-33.4</c:v>
                </c:pt>
                <c:pt idx="12">
                  <c:v>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8881792"/>
        <c:axId val="318883328"/>
      </c:barChart>
      <c:lineChart>
        <c:grouping val="standard"/>
        <c:varyColors val="0"/>
        <c:ser>
          <c:idx val="0"/>
          <c:order val="0"/>
          <c:tx>
            <c:strRef>
              <c:f>'2017-2 Paul Pedreira Cabo Praia'!$B$44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'2017-2 Paul Pedreira Cabo Praia'!$C$44:$O$44</c:f>
              <c:numCache>
                <c:formatCode>0.000000</c:formatCode>
                <c:ptCount val="13"/>
                <c:pt idx="0">
                  <c:v>1.6979280000000001</c:v>
                </c:pt>
                <c:pt idx="1">
                  <c:v>0.19999900000000001</c:v>
                </c:pt>
                <c:pt idx="2">
                  <c:v>0.199985</c:v>
                </c:pt>
                <c:pt idx="3">
                  <c:v>0.19995399999999999</c:v>
                </c:pt>
                <c:pt idx="4">
                  <c:v>0.199909</c:v>
                </c:pt>
                <c:pt idx="5">
                  <c:v>0.199847</c:v>
                </c:pt>
                <c:pt idx="6">
                  <c:v>0.199769</c:v>
                </c:pt>
                <c:pt idx="7">
                  <c:v>1.6999960000000001</c:v>
                </c:pt>
                <c:pt idx="8">
                  <c:v>1.6998949999999999</c:v>
                </c:pt>
                <c:pt idx="9">
                  <c:v>1.699659</c:v>
                </c:pt>
                <c:pt idx="10">
                  <c:v>1.6992860000000001</c:v>
                </c:pt>
                <c:pt idx="11">
                  <c:v>1.698777</c:v>
                </c:pt>
                <c:pt idx="12">
                  <c:v>1.6981329999999999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'2017-2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'2017-2 Paul Pedreira Cabo Praia'!$C$53:$O$53</c:f>
              <c:numCache>
                <c:formatCode>General</c:formatCode>
                <c:ptCount val="13"/>
                <c:pt idx="6">
                  <c:v>18.8</c:v>
                </c:pt>
                <c:pt idx="7">
                  <c:v>18.8</c:v>
                </c:pt>
                <c:pt idx="8">
                  <c:v>19.100000000000001</c:v>
                </c:pt>
                <c:pt idx="9">
                  <c:v>19</c:v>
                </c:pt>
                <c:pt idx="10">
                  <c:v>19.100000000000001</c:v>
                </c:pt>
                <c:pt idx="11">
                  <c:v>19.100000000000001</c:v>
                </c:pt>
                <c:pt idx="12">
                  <c:v>19.2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8881792"/>
        <c:axId val="318883328"/>
      </c:lineChart>
      <c:catAx>
        <c:axId val="31888179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18883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8883328"/>
        <c:scaling>
          <c:orientation val="minMax"/>
          <c:max val="25"/>
          <c:min val="-15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1888179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203020238583923"/>
          <c:y val="0.505052722068278"/>
          <c:w val="0.99263018662951497"/>
          <c:h val="0.6858053718894894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ORP (mV)</a:t>
            </a:r>
          </a:p>
        </c:rich>
      </c:tx>
      <c:layout>
        <c:manualLayout>
          <c:xMode val="edge"/>
          <c:yMode val="edge"/>
          <c:x val="0.38930194646917277"/>
          <c:y val="3.63036303630363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294258954671066E-2"/>
          <c:y val="0.22442316555527264"/>
          <c:w val="0.72362608221849622"/>
          <c:h val="0.689771200015470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'2013-4 Paul Praia da Vitória'!$B$12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'2013-4 Paul Praia da Vitória'!$C$45:$O$45</c:f>
              <c:numCache>
                <c:formatCode>h:mm</c:formatCode>
                <c:ptCount val="13"/>
                <c:pt idx="0">
                  <c:v>0.2951388888888889</c:v>
                </c:pt>
                <c:pt idx="1">
                  <c:v>0.33680555555555558</c:v>
                </c:pt>
                <c:pt idx="2">
                  <c:v>0.37847222222222227</c:v>
                </c:pt>
                <c:pt idx="3">
                  <c:v>0.4201388888888889</c:v>
                </c:pt>
                <c:pt idx="4">
                  <c:v>0.46180555555555558</c:v>
                </c:pt>
                <c:pt idx="5">
                  <c:v>0.50347222222222221</c:v>
                </c:pt>
                <c:pt idx="6">
                  <c:v>0.54513888888888895</c:v>
                </c:pt>
                <c:pt idx="7">
                  <c:v>0.58680555555555558</c:v>
                </c:pt>
                <c:pt idx="8">
                  <c:v>0.62847222222222221</c:v>
                </c:pt>
                <c:pt idx="9">
                  <c:v>0.67013888888888884</c:v>
                </c:pt>
                <c:pt idx="10">
                  <c:v>0.71180555555555547</c:v>
                </c:pt>
                <c:pt idx="11">
                  <c:v>0.75347222222222221</c:v>
                </c:pt>
                <c:pt idx="12">
                  <c:v>0.79513888888888884</c:v>
                </c:pt>
              </c:numCache>
            </c:numRef>
          </c:cat>
          <c:val>
            <c:numRef>
              <c:f>'2013-4 Paul Praia da Vitória'!$C$50:$O$50</c:f>
              <c:numCache>
                <c:formatCode>General</c:formatCode>
                <c:ptCount val="13"/>
                <c:pt idx="0">
                  <c:v>-14</c:v>
                </c:pt>
                <c:pt idx="1">
                  <c:v>-8</c:v>
                </c:pt>
                <c:pt idx="2">
                  <c:v>12</c:v>
                </c:pt>
                <c:pt idx="3">
                  <c:v>22</c:v>
                </c:pt>
                <c:pt idx="4">
                  <c:v>34</c:v>
                </c:pt>
                <c:pt idx="5">
                  <c:v>24</c:v>
                </c:pt>
                <c:pt idx="6">
                  <c:v>-11</c:v>
                </c:pt>
                <c:pt idx="7">
                  <c:v>-21</c:v>
                </c:pt>
                <c:pt idx="8">
                  <c:v>-5</c:v>
                </c:pt>
                <c:pt idx="9">
                  <c:v>-56</c:v>
                </c:pt>
                <c:pt idx="10">
                  <c:v>-43</c:v>
                </c:pt>
                <c:pt idx="11">
                  <c:v>-44</c:v>
                </c:pt>
                <c:pt idx="12">
                  <c:v>-39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0598400"/>
        <c:axId val="300599936"/>
      </c:barChart>
      <c:lineChart>
        <c:grouping val="standard"/>
        <c:varyColors val="0"/>
        <c:ser>
          <c:idx val="1"/>
          <c:order val="1"/>
          <c:tx>
            <c:strRef>
              <c:f>'2013-4 Paul Praia da Vitória'!$B$43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'2013-4 Paul Praia da Vitória'!$C$45:$O$45</c:f>
              <c:numCache>
                <c:formatCode>h:mm</c:formatCode>
                <c:ptCount val="13"/>
                <c:pt idx="0">
                  <c:v>0.2951388888888889</c:v>
                </c:pt>
                <c:pt idx="1">
                  <c:v>0.33680555555555558</c:v>
                </c:pt>
                <c:pt idx="2">
                  <c:v>0.37847222222222227</c:v>
                </c:pt>
                <c:pt idx="3">
                  <c:v>0.4201388888888889</c:v>
                </c:pt>
                <c:pt idx="4">
                  <c:v>0.46180555555555558</c:v>
                </c:pt>
                <c:pt idx="5">
                  <c:v>0.50347222222222221</c:v>
                </c:pt>
                <c:pt idx="6">
                  <c:v>0.54513888888888895</c:v>
                </c:pt>
                <c:pt idx="7">
                  <c:v>0.58680555555555558</c:v>
                </c:pt>
                <c:pt idx="8">
                  <c:v>0.62847222222222221</c:v>
                </c:pt>
                <c:pt idx="9">
                  <c:v>0.67013888888888884</c:v>
                </c:pt>
                <c:pt idx="10">
                  <c:v>0.71180555555555547</c:v>
                </c:pt>
                <c:pt idx="11">
                  <c:v>0.75347222222222221</c:v>
                </c:pt>
                <c:pt idx="12">
                  <c:v>0.79513888888888884</c:v>
                </c:pt>
              </c:numCache>
            </c:numRef>
          </c:cat>
          <c:val>
            <c:numRef>
              <c:f>'2013-4 Paul Praia da Vitória'!$C$43:$O$43</c:f>
              <c:numCache>
                <c:formatCode>General</c:formatCode>
                <c:ptCount val="13"/>
                <c:pt idx="0">
                  <c:v>0.59985200000000005</c:v>
                </c:pt>
                <c:pt idx="1">
                  <c:v>0.59970800000000002</c:v>
                </c:pt>
                <c:pt idx="2">
                  <c:v>0.59951600000000005</c:v>
                </c:pt>
                <c:pt idx="3">
                  <c:v>0.599275</c:v>
                </c:pt>
                <c:pt idx="4">
                  <c:v>1.499987</c:v>
                </c:pt>
                <c:pt idx="5">
                  <c:v>1.499876</c:v>
                </c:pt>
                <c:pt idx="6">
                  <c:v>1.499649</c:v>
                </c:pt>
                <c:pt idx="7">
                  <c:v>1.4993069999999999</c:v>
                </c:pt>
                <c:pt idx="8">
                  <c:v>1.49885</c:v>
                </c:pt>
                <c:pt idx="9">
                  <c:v>1.4982789999999999</c:v>
                </c:pt>
                <c:pt idx="10">
                  <c:v>0.59999899999999995</c:v>
                </c:pt>
                <c:pt idx="11">
                  <c:v>0.59996400000000005</c:v>
                </c:pt>
                <c:pt idx="12">
                  <c:v>0.599881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0598400"/>
        <c:axId val="300599936"/>
      </c:lineChart>
      <c:catAx>
        <c:axId val="30059840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00599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0599936"/>
        <c:scaling>
          <c:orientation val="minMax"/>
          <c:max val="40"/>
          <c:min val="-6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0059840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426511136330837"/>
          <c:y val="0.50495222750621516"/>
          <c:w val="0.98959959128437325"/>
          <c:h val="0.63366544528468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</a:t>
            </a:r>
          </a:p>
        </c:rich>
      </c:tx>
      <c:layout>
        <c:manualLayout>
          <c:xMode val="edge"/>
          <c:yMode val="edge"/>
          <c:x val="0.32119636583888556"/>
          <c:y val="2.713175511041575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'2017-2 Paul Pedreira Cabo Praia'!$B$55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'2017-2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'2017-2 Paul Pedreira Cabo Praia'!$C$55:$O$55</c:f>
              <c:numCache>
                <c:formatCode>General</c:formatCode>
                <c:ptCount val="13"/>
                <c:pt idx="6">
                  <c:v>39.6</c:v>
                </c:pt>
                <c:pt idx="7">
                  <c:v>40.4</c:v>
                </c:pt>
                <c:pt idx="8">
                  <c:v>42.5</c:v>
                </c:pt>
                <c:pt idx="9">
                  <c:v>43.1</c:v>
                </c:pt>
                <c:pt idx="10">
                  <c:v>43.4</c:v>
                </c:pt>
                <c:pt idx="11">
                  <c:v>42.5</c:v>
                </c:pt>
                <c:pt idx="12">
                  <c:v>41.9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9967232"/>
        <c:axId val="319968768"/>
      </c:barChart>
      <c:lineChart>
        <c:grouping val="standard"/>
        <c:varyColors val="0"/>
        <c:ser>
          <c:idx val="2"/>
          <c:order val="1"/>
          <c:tx>
            <c:strRef>
              <c:f>'2017-2 Paul Pedreira Cabo Praia'!$B$44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'2017-2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'2017-2 Paul Pedreira Cabo Praia'!$C$44:$O$44</c:f>
              <c:numCache>
                <c:formatCode>0.000000</c:formatCode>
                <c:ptCount val="13"/>
                <c:pt idx="0">
                  <c:v>1.6979280000000001</c:v>
                </c:pt>
                <c:pt idx="1">
                  <c:v>0.19999900000000001</c:v>
                </c:pt>
                <c:pt idx="2">
                  <c:v>0.199985</c:v>
                </c:pt>
                <c:pt idx="3">
                  <c:v>0.19995399999999999</c:v>
                </c:pt>
                <c:pt idx="4">
                  <c:v>0.199909</c:v>
                </c:pt>
                <c:pt idx="5">
                  <c:v>0.199847</c:v>
                </c:pt>
                <c:pt idx="6">
                  <c:v>0.199769</c:v>
                </c:pt>
                <c:pt idx="7">
                  <c:v>1.6999960000000001</c:v>
                </c:pt>
                <c:pt idx="8">
                  <c:v>1.6998949999999999</c:v>
                </c:pt>
                <c:pt idx="9">
                  <c:v>1.699659</c:v>
                </c:pt>
                <c:pt idx="10">
                  <c:v>1.6992860000000001</c:v>
                </c:pt>
                <c:pt idx="11">
                  <c:v>1.698777</c:v>
                </c:pt>
                <c:pt idx="12">
                  <c:v>1.6981329999999999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'2017-2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'2017-2 Paul Pedreira Cabo Praia'!$C$56:$O$56</c:f>
              <c:numCache>
                <c:formatCode>General</c:formatCode>
                <c:ptCount val="13"/>
                <c:pt idx="6">
                  <c:v>18.7</c:v>
                </c:pt>
                <c:pt idx="7">
                  <c:v>18.7</c:v>
                </c:pt>
                <c:pt idx="8">
                  <c:v>19</c:v>
                </c:pt>
                <c:pt idx="9">
                  <c:v>18.899999999999999</c:v>
                </c:pt>
                <c:pt idx="10">
                  <c:v>19</c:v>
                </c:pt>
                <c:pt idx="11">
                  <c:v>19</c:v>
                </c:pt>
                <c:pt idx="12">
                  <c:v>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9967232"/>
        <c:axId val="319968768"/>
      </c:lineChart>
      <c:catAx>
        <c:axId val="31996723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19968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99687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199672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4389259031"/>
          <c:y val="0.39147451845392289"/>
          <c:w val="0.99257871996769631"/>
          <c:h val="0.5186447459539870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Salinidade (ppm)</a:t>
            </a:r>
          </a:p>
        </c:rich>
      </c:tx>
      <c:layout>
        <c:manualLayout>
          <c:xMode val="edge"/>
          <c:yMode val="edge"/>
          <c:x val="0.37343961434712802"/>
          <c:y val="2.71318735334761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'2017-2 Paul Pedreira Cabo Praia'!$B$59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'2017-2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Pedreira Cabo Praia'!$C$59:$O$59</c:f>
              <c:numCache>
                <c:formatCode>General</c:formatCode>
                <c:ptCount val="13"/>
                <c:pt idx="6">
                  <c:v>25</c:v>
                </c:pt>
                <c:pt idx="7">
                  <c:v>25.6</c:v>
                </c:pt>
                <c:pt idx="8">
                  <c:v>27.1</c:v>
                </c:pt>
                <c:pt idx="9">
                  <c:v>27.5</c:v>
                </c:pt>
                <c:pt idx="10">
                  <c:v>27.7</c:v>
                </c:pt>
                <c:pt idx="11">
                  <c:v>27.2</c:v>
                </c:pt>
                <c:pt idx="12">
                  <c:v>26.7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0803968"/>
        <c:axId val="320805504"/>
      </c:barChart>
      <c:lineChart>
        <c:grouping val="standard"/>
        <c:varyColors val="0"/>
        <c:ser>
          <c:idx val="2"/>
          <c:order val="1"/>
          <c:tx>
            <c:strRef>
              <c:f>'2017-2 Paul Pedreira Cabo Praia'!$B$44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'2017-2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'2017-2 Paul Pedreira Cabo Praia'!$C$44:$O$44</c:f>
              <c:numCache>
                <c:formatCode>0.000000</c:formatCode>
                <c:ptCount val="13"/>
                <c:pt idx="0">
                  <c:v>1.6979280000000001</c:v>
                </c:pt>
                <c:pt idx="1">
                  <c:v>0.19999900000000001</c:v>
                </c:pt>
                <c:pt idx="2">
                  <c:v>0.199985</c:v>
                </c:pt>
                <c:pt idx="3">
                  <c:v>0.19995399999999999</c:v>
                </c:pt>
                <c:pt idx="4">
                  <c:v>0.199909</c:v>
                </c:pt>
                <c:pt idx="5">
                  <c:v>0.199847</c:v>
                </c:pt>
                <c:pt idx="6">
                  <c:v>0.199769</c:v>
                </c:pt>
                <c:pt idx="7">
                  <c:v>1.6999960000000001</c:v>
                </c:pt>
                <c:pt idx="8">
                  <c:v>1.6998949999999999</c:v>
                </c:pt>
                <c:pt idx="9">
                  <c:v>1.699659</c:v>
                </c:pt>
                <c:pt idx="10">
                  <c:v>1.6992860000000001</c:v>
                </c:pt>
                <c:pt idx="11">
                  <c:v>1.698777</c:v>
                </c:pt>
                <c:pt idx="12">
                  <c:v>1.6981329999999999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'2017-2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'2017-2 Paul Pedreira Cabo Praia'!$C$60:$O$60</c:f>
              <c:numCache>
                <c:formatCode>General</c:formatCode>
                <c:ptCount val="13"/>
                <c:pt idx="6">
                  <c:v>18.7</c:v>
                </c:pt>
                <c:pt idx="7">
                  <c:v>18.600000000000001</c:v>
                </c:pt>
                <c:pt idx="8">
                  <c:v>19</c:v>
                </c:pt>
                <c:pt idx="9">
                  <c:v>18.899999999999999</c:v>
                </c:pt>
                <c:pt idx="10">
                  <c:v>19</c:v>
                </c:pt>
                <c:pt idx="11">
                  <c:v>19</c:v>
                </c:pt>
                <c:pt idx="12">
                  <c:v>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803968"/>
        <c:axId val="320805504"/>
      </c:lineChart>
      <c:catAx>
        <c:axId val="32080396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20805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0805504"/>
        <c:scaling>
          <c:orientation val="minMax"/>
          <c:max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2080396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7574827407"/>
          <c:y val="0.3914745462470901"/>
          <c:w val="0.99257860872167547"/>
          <c:h val="0.517503315619116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2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TDS</a:t>
            </a:r>
          </a:p>
        </c:rich>
      </c:tx>
      <c:layout>
        <c:manualLayout>
          <c:xMode val="edge"/>
          <c:yMode val="edge"/>
          <c:x val="0.43373060046883449"/>
          <c:y val="2.71314998668644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'2017-2 Paul Pedreira Cabo Praia'!$B$57</c:f>
              <c:strCache>
                <c:ptCount val="1"/>
                <c:pt idx="0">
                  <c:v>TDS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'2017-2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Pedreira Cabo Praia'!$C$57:$O$57</c:f>
              <c:numCache>
                <c:formatCode>General</c:formatCode>
                <c:ptCount val="13"/>
                <c:pt idx="6">
                  <c:v>39.700000000000003</c:v>
                </c:pt>
                <c:pt idx="7">
                  <c:v>40.5</c:v>
                </c:pt>
                <c:pt idx="8">
                  <c:v>42.6</c:v>
                </c:pt>
                <c:pt idx="9">
                  <c:v>43.1</c:v>
                </c:pt>
                <c:pt idx="10">
                  <c:v>43.1</c:v>
                </c:pt>
                <c:pt idx="11">
                  <c:v>42.7</c:v>
                </c:pt>
                <c:pt idx="12">
                  <c:v>41.9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0817408"/>
        <c:axId val="321208320"/>
      </c:barChart>
      <c:lineChart>
        <c:grouping val="standard"/>
        <c:varyColors val="0"/>
        <c:ser>
          <c:idx val="2"/>
          <c:order val="1"/>
          <c:tx>
            <c:strRef>
              <c:f>'2017-2 Paul Pedreira Cabo Praia'!$B$44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'2017-2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'2017-2 Paul Pedreira Cabo Praia'!$C$44:$O$44</c:f>
              <c:numCache>
                <c:formatCode>0.000000</c:formatCode>
                <c:ptCount val="13"/>
                <c:pt idx="0">
                  <c:v>1.6979280000000001</c:v>
                </c:pt>
                <c:pt idx="1">
                  <c:v>0.19999900000000001</c:v>
                </c:pt>
                <c:pt idx="2">
                  <c:v>0.199985</c:v>
                </c:pt>
                <c:pt idx="3">
                  <c:v>0.19995399999999999</c:v>
                </c:pt>
                <c:pt idx="4">
                  <c:v>0.199909</c:v>
                </c:pt>
                <c:pt idx="5">
                  <c:v>0.199847</c:v>
                </c:pt>
                <c:pt idx="6">
                  <c:v>0.199769</c:v>
                </c:pt>
                <c:pt idx="7">
                  <c:v>1.6999960000000001</c:v>
                </c:pt>
                <c:pt idx="8">
                  <c:v>1.6998949999999999</c:v>
                </c:pt>
                <c:pt idx="9">
                  <c:v>1.699659</c:v>
                </c:pt>
                <c:pt idx="10">
                  <c:v>1.6992860000000001</c:v>
                </c:pt>
                <c:pt idx="11">
                  <c:v>1.698777</c:v>
                </c:pt>
                <c:pt idx="12">
                  <c:v>1.6981329999999999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'2017-2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'2017-2 Paul Pedreira Cabo Praia'!$C$58:$O$58</c:f>
              <c:numCache>
                <c:formatCode>General</c:formatCode>
                <c:ptCount val="13"/>
                <c:pt idx="6">
                  <c:v>18.7</c:v>
                </c:pt>
                <c:pt idx="7">
                  <c:v>18.600000000000001</c:v>
                </c:pt>
                <c:pt idx="8">
                  <c:v>18.899999999999999</c:v>
                </c:pt>
                <c:pt idx="9">
                  <c:v>18.8</c:v>
                </c:pt>
                <c:pt idx="10">
                  <c:v>19</c:v>
                </c:pt>
                <c:pt idx="11">
                  <c:v>19</c:v>
                </c:pt>
                <c:pt idx="12">
                  <c:v>19.100000000000001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817408"/>
        <c:axId val="321208320"/>
      </c:lineChart>
      <c:catAx>
        <c:axId val="32081740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21208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1208320"/>
        <c:scaling>
          <c:orientation val="minMax"/>
          <c:max val="4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2081740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4635851822"/>
          <c:y val="0.39147438091977632"/>
          <c:w val="0.99257862996133128"/>
          <c:h val="0.5175031381946821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Oxigénio (mg/l)</a:t>
            </a:r>
          </a:p>
        </c:rich>
      </c:tx>
      <c:layout>
        <c:manualLayout>
          <c:xMode val="edge"/>
          <c:yMode val="edge"/>
          <c:x val="0.37343961235614775"/>
          <c:y val="2.71317658719233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'2017-2 Paul Pedreira Cabo Praia'!$B$23</c:f>
              <c:strCache>
                <c:ptCount val="1"/>
                <c:pt idx="0">
                  <c:v>Oxigénio (mg/l)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'2017-2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Pedreira Cabo Praia'!$C$23:$O$23</c:f>
              <c:numCache>
                <c:formatCode>General</c:formatCode>
                <c:ptCount val="13"/>
                <c:pt idx="6">
                  <c:v>9.39</c:v>
                </c:pt>
                <c:pt idx="7">
                  <c:v>9.3699999999999992</c:v>
                </c:pt>
                <c:pt idx="8">
                  <c:v>9.57</c:v>
                </c:pt>
                <c:pt idx="9">
                  <c:v>9.57</c:v>
                </c:pt>
                <c:pt idx="10">
                  <c:v>9.5399999999999991</c:v>
                </c:pt>
                <c:pt idx="11">
                  <c:v>9.41</c:v>
                </c:pt>
                <c:pt idx="12">
                  <c:v>9.74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2748800"/>
        <c:axId val="322750336"/>
      </c:barChart>
      <c:lineChart>
        <c:grouping val="standard"/>
        <c:varyColors val="0"/>
        <c:ser>
          <c:idx val="2"/>
          <c:order val="1"/>
          <c:tx>
            <c:strRef>
              <c:f>'2017-2 Paul Pedreira Cabo Praia'!$B$5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'2017-2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Pedreira Cabo Praia'!$C$5:$O$5</c:f>
              <c:numCache>
                <c:formatCode>0.000000</c:formatCode>
                <c:ptCount val="13"/>
                <c:pt idx="0">
                  <c:v>1.6980390000000001</c:v>
                </c:pt>
                <c:pt idx="1">
                  <c:v>0.19999900000000001</c:v>
                </c:pt>
                <c:pt idx="2">
                  <c:v>0.199988</c:v>
                </c:pt>
                <c:pt idx="3">
                  <c:v>0.19996</c:v>
                </c:pt>
                <c:pt idx="4">
                  <c:v>0.19991600000000001</c:v>
                </c:pt>
                <c:pt idx="5">
                  <c:v>0.19985700000000001</c:v>
                </c:pt>
                <c:pt idx="6">
                  <c:v>0.19978199999999999</c:v>
                </c:pt>
                <c:pt idx="7">
                  <c:v>1.699999</c:v>
                </c:pt>
                <c:pt idx="8">
                  <c:v>1.699919</c:v>
                </c:pt>
                <c:pt idx="9">
                  <c:v>1.699703</c:v>
                </c:pt>
                <c:pt idx="10">
                  <c:v>1.6993510000000001</c:v>
                </c:pt>
                <c:pt idx="11">
                  <c:v>1.698863</c:v>
                </c:pt>
                <c:pt idx="12">
                  <c:v>1.6982379999999999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'2017-2 Paul Pedreira Cabo Praia'!$B$24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'2017-2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Pedreira Cabo Praia'!$C$24:$O$24</c:f>
              <c:numCache>
                <c:formatCode>General</c:formatCode>
                <c:ptCount val="13"/>
                <c:pt idx="6">
                  <c:v>18</c:v>
                </c:pt>
                <c:pt idx="7">
                  <c:v>18.399999999999999</c:v>
                </c:pt>
                <c:pt idx="8">
                  <c:v>18.3</c:v>
                </c:pt>
                <c:pt idx="9">
                  <c:v>18.3</c:v>
                </c:pt>
                <c:pt idx="10">
                  <c:v>18.2</c:v>
                </c:pt>
                <c:pt idx="11">
                  <c:v>18.2</c:v>
                </c:pt>
                <c:pt idx="12">
                  <c:v>18.5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2748800"/>
        <c:axId val="322750336"/>
      </c:lineChart>
      <c:catAx>
        <c:axId val="32274880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227503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2750336"/>
        <c:scaling>
          <c:orientation val="minMax"/>
          <c:max val="2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2274880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40541086218"/>
          <c:y val="0.39147477194721286"/>
          <c:w val="0.99257888148596818"/>
          <c:h val="0.5175030743534679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Oxigénio (mg/l)</a:t>
            </a:r>
          </a:p>
        </c:rich>
      </c:tx>
      <c:layout>
        <c:manualLayout>
          <c:xMode val="edge"/>
          <c:yMode val="edge"/>
          <c:x val="0.37343961434712802"/>
          <c:y val="2.71318735334761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'2017-2 Paul Pedreira Cabo Praia'!$B$62</c:f>
              <c:strCache>
                <c:ptCount val="1"/>
                <c:pt idx="0">
                  <c:v>Oxigénio (mg/l)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'2017-2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'2017-2 Paul Pedreira Cabo Praia'!$C$62:$O$62</c:f>
              <c:numCache>
                <c:formatCode>General</c:formatCode>
                <c:ptCount val="13"/>
                <c:pt idx="6">
                  <c:v>9.3800000000000008</c:v>
                </c:pt>
                <c:pt idx="7">
                  <c:v>9.6999999999999993</c:v>
                </c:pt>
                <c:pt idx="8">
                  <c:v>9.75</c:v>
                </c:pt>
                <c:pt idx="9">
                  <c:v>9.5500000000000007</c:v>
                </c:pt>
                <c:pt idx="10">
                  <c:v>10.47</c:v>
                </c:pt>
                <c:pt idx="11">
                  <c:v>10.16</c:v>
                </c:pt>
                <c:pt idx="12">
                  <c:v>10.6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2577152"/>
        <c:axId val="322578688"/>
      </c:barChart>
      <c:lineChart>
        <c:grouping val="standard"/>
        <c:varyColors val="0"/>
        <c:ser>
          <c:idx val="2"/>
          <c:order val="1"/>
          <c:tx>
            <c:strRef>
              <c:f>'2017-2 Paul Pedreira Cabo Praia'!$B$44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'2017-2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'2017-2 Paul Pedreira Cabo Praia'!$C$44:$O$44</c:f>
              <c:numCache>
                <c:formatCode>0.000000</c:formatCode>
                <c:ptCount val="13"/>
                <c:pt idx="0">
                  <c:v>1.6979280000000001</c:v>
                </c:pt>
                <c:pt idx="1">
                  <c:v>0.19999900000000001</c:v>
                </c:pt>
                <c:pt idx="2">
                  <c:v>0.199985</c:v>
                </c:pt>
                <c:pt idx="3">
                  <c:v>0.19995399999999999</c:v>
                </c:pt>
                <c:pt idx="4">
                  <c:v>0.199909</c:v>
                </c:pt>
                <c:pt idx="5">
                  <c:v>0.199847</c:v>
                </c:pt>
                <c:pt idx="6">
                  <c:v>0.199769</c:v>
                </c:pt>
                <c:pt idx="7">
                  <c:v>1.6999960000000001</c:v>
                </c:pt>
                <c:pt idx="8">
                  <c:v>1.6998949999999999</c:v>
                </c:pt>
                <c:pt idx="9">
                  <c:v>1.699659</c:v>
                </c:pt>
                <c:pt idx="10">
                  <c:v>1.6992860000000001</c:v>
                </c:pt>
                <c:pt idx="11">
                  <c:v>1.698777</c:v>
                </c:pt>
                <c:pt idx="12">
                  <c:v>1.6981329999999999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'2017-2 Paul Pedreira Cabo Praia'!$B$63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'2017-2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'2017-2 Paul Pedreira Cabo Praia'!$C$63:$O$63</c:f>
              <c:numCache>
                <c:formatCode>General</c:formatCode>
                <c:ptCount val="13"/>
                <c:pt idx="6">
                  <c:v>18.600000000000001</c:v>
                </c:pt>
                <c:pt idx="7">
                  <c:v>18.600000000000001</c:v>
                </c:pt>
                <c:pt idx="8">
                  <c:v>18.899999999999999</c:v>
                </c:pt>
                <c:pt idx="9">
                  <c:v>18.7</c:v>
                </c:pt>
                <c:pt idx="10">
                  <c:v>18.899999999999999</c:v>
                </c:pt>
                <c:pt idx="11">
                  <c:v>18.899999999999999</c:v>
                </c:pt>
                <c:pt idx="12">
                  <c:v>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2577152"/>
        <c:axId val="322578688"/>
      </c:lineChart>
      <c:catAx>
        <c:axId val="32257715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22578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2578688"/>
        <c:scaling>
          <c:orientation val="minMax"/>
          <c:max val="2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225771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7574827407"/>
          <c:y val="0.3914745462470901"/>
          <c:w val="0.99257860872167547"/>
          <c:h val="0.517502944640753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2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Salinidade (ppm)</a:t>
            </a:r>
          </a:p>
        </c:rich>
      </c:tx>
      <c:layout>
        <c:manualLayout>
          <c:xMode val="edge"/>
          <c:yMode val="edge"/>
          <c:x val="0.37343963872647784"/>
          <c:y val="2.71314560256239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'2017-3 Paul da Praia da Vitória'!$B$20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'2017-3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da Praia da Vitória'!$C$20:$O$20</c:f>
              <c:numCache>
                <c:formatCode>General</c:formatCode>
                <c:ptCount val="13"/>
                <c:pt idx="0">
                  <c:v>14.4</c:v>
                </c:pt>
                <c:pt idx="1">
                  <c:v>14.7</c:v>
                </c:pt>
                <c:pt idx="2">
                  <c:v>15.1</c:v>
                </c:pt>
                <c:pt idx="3">
                  <c:v>16.399999999999999</c:v>
                </c:pt>
                <c:pt idx="4">
                  <c:v>16.899999999999999</c:v>
                </c:pt>
                <c:pt idx="5">
                  <c:v>15.8</c:v>
                </c:pt>
                <c:pt idx="6">
                  <c:v>15.2</c:v>
                </c:pt>
                <c:pt idx="7">
                  <c:v>16.899999999999999</c:v>
                </c:pt>
                <c:pt idx="8">
                  <c:v>17.100000000000001</c:v>
                </c:pt>
                <c:pt idx="9">
                  <c:v>35.9</c:v>
                </c:pt>
                <c:pt idx="10">
                  <c:v>35.6</c:v>
                </c:pt>
                <c:pt idx="11">
                  <c:v>25.4</c:v>
                </c:pt>
                <c:pt idx="12">
                  <c:v>21.2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4359936"/>
        <c:axId val="414361472"/>
      </c:barChart>
      <c:lineChart>
        <c:grouping val="standard"/>
        <c:varyColors val="0"/>
        <c:ser>
          <c:idx val="2"/>
          <c:order val="1"/>
          <c:tx>
            <c:strRef>
              <c:f>'2017-3 Paul da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'2017-3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da Praia da Vitória'!$C$5:$O$5</c:f>
              <c:numCache>
                <c:formatCode>0.000000</c:formatCode>
                <c:ptCount val="13"/>
                <c:pt idx="0">
                  <c:v>1.5946389999999999</c:v>
                </c:pt>
                <c:pt idx="1">
                  <c:v>1.598041</c:v>
                </c:pt>
                <c:pt idx="2">
                  <c:v>0.29999799999999999</c:v>
                </c:pt>
                <c:pt idx="3">
                  <c:v>0.29997600000000002</c:v>
                </c:pt>
                <c:pt idx="4">
                  <c:v>0.29992999999999997</c:v>
                </c:pt>
                <c:pt idx="5">
                  <c:v>0.29986000000000002</c:v>
                </c:pt>
                <c:pt idx="6">
                  <c:v>0.29976700000000001</c:v>
                </c:pt>
                <c:pt idx="7">
                  <c:v>0.299649</c:v>
                </c:pt>
                <c:pt idx="8">
                  <c:v>1.6999949999999999</c:v>
                </c:pt>
                <c:pt idx="9">
                  <c:v>1.699889</c:v>
                </c:pt>
                <c:pt idx="10">
                  <c:v>1.6996500000000001</c:v>
                </c:pt>
                <c:pt idx="11">
                  <c:v>1.699276</c:v>
                </c:pt>
                <c:pt idx="12">
                  <c:v>1.698766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'2017-3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da Praia da Vitória'!$C$21:$O$21</c:f>
              <c:numCache>
                <c:formatCode>General</c:formatCode>
                <c:ptCount val="13"/>
                <c:pt idx="0">
                  <c:v>23</c:v>
                </c:pt>
                <c:pt idx="1">
                  <c:v>23.1</c:v>
                </c:pt>
                <c:pt idx="2">
                  <c:v>23.2</c:v>
                </c:pt>
                <c:pt idx="3">
                  <c:v>24.1</c:v>
                </c:pt>
                <c:pt idx="4">
                  <c:v>25</c:v>
                </c:pt>
                <c:pt idx="5">
                  <c:v>25.4</c:v>
                </c:pt>
                <c:pt idx="6">
                  <c:v>26.2</c:v>
                </c:pt>
                <c:pt idx="7">
                  <c:v>26.9</c:v>
                </c:pt>
                <c:pt idx="8">
                  <c:v>27.4</c:v>
                </c:pt>
                <c:pt idx="9">
                  <c:v>23.1</c:v>
                </c:pt>
                <c:pt idx="10">
                  <c:v>23.1</c:v>
                </c:pt>
                <c:pt idx="11">
                  <c:v>26.1</c:v>
                </c:pt>
                <c:pt idx="12">
                  <c:v>27.4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4359936"/>
        <c:axId val="414361472"/>
      </c:lineChart>
      <c:catAx>
        <c:axId val="41435993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14361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4361472"/>
        <c:scaling>
          <c:orientation val="minMax"/>
          <c:max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1435993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46433618874558"/>
          <c:y val="0.39147470972908049"/>
          <c:w val="0.18111439366782445"/>
          <c:h val="0.126028382045464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2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TDS</a:t>
            </a:r>
          </a:p>
        </c:rich>
      </c:tx>
      <c:layout>
        <c:manualLayout>
          <c:xMode val="edge"/>
          <c:yMode val="edge"/>
          <c:x val="0.43572998687664038"/>
          <c:y val="2.41436662522447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'2017-3 Paul da Praia da Vitória'!$B$18</c:f>
              <c:strCache>
                <c:ptCount val="1"/>
                <c:pt idx="0">
                  <c:v>TDS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rgbClr val="008080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'2017-3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da Praia da Vitória'!$C$18:$O$18</c:f>
              <c:numCache>
                <c:formatCode>General</c:formatCode>
                <c:ptCount val="13"/>
                <c:pt idx="0">
                  <c:v>23.7</c:v>
                </c:pt>
                <c:pt idx="1">
                  <c:v>23</c:v>
                </c:pt>
                <c:pt idx="2">
                  <c:v>24.8</c:v>
                </c:pt>
                <c:pt idx="3">
                  <c:v>26.7</c:v>
                </c:pt>
                <c:pt idx="4">
                  <c:v>27.4</c:v>
                </c:pt>
                <c:pt idx="5">
                  <c:v>26.1</c:v>
                </c:pt>
                <c:pt idx="6">
                  <c:v>24.8</c:v>
                </c:pt>
                <c:pt idx="7">
                  <c:v>27.4</c:v>
                </c:pt>
                <c:pt idx="8">
                  <c:v>27.7</c:v>
                </c:pt>
                <c:pt idx="9">
                  <c:v>54.2</c:v>
                </c:pt>
                <c:pt idx="10">
                  <c:v>53.9</c:v>
                </c:pt>
                <c:pt idx="11">
                  <c:v>39.6</c:v>
                </c:pt>
                <c:pt idx="12">
                  <c:v>33.4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4467584"/>
        <c:axId val="414469120"/>
      </c:barChart>
      <c:lineChart>
        <c:grouping val="standard"/>
        <c:varyColors val="0"/>
        <c:ser>
          <c:idx val="2"/>
          <c:order val="0"/>
          <c:tx>
            <c:strRef>
              <c:f>'2017-3 Paul da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'2017-3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da Praia da Vitória'!$C$5:$O$5</c:f>
              <c:numCache>
                <c:formatCode>0.000000</c:formatCode>
                <c:ptCount val="13"/>
                <c:pt idx="0">
                  <c:v>1.5946389999999999</c:v>
                </c:pt>
                <c:pt idx="1">
                  <c:v>1.598041</c:v>
                </c:pt>
                <c:pt idx="2">
                  <c:v>0.29999799999999999</c:v>
                </c:pt>
                <c:pt idx="3">
                  <c:v>0.29997600000000002</c:v>
                </c:pt>
                <c:pt idx="4">
                  <c:v>0.29992999999999997</c:v>
                </c:pt>
                <c:pt idx="5">
                  <c:v>0.29986000000000002</c:v>
                </c:pt>
                <c:pt idx="6">
                  <c:v>0.29976700000000001</c:v>
                </c:pt>
                <c:pt idx="7">
                  <c:v>0.299649</c:v>
                </c:pt>
                <c:pt idx="8">
                  <c:v>1.6999949999999999</c:v>
                </c:pt>
                <c:pt idx="9">
                  <c:v>1.699889</c:v>
                </c:pt>
                <c:pt idx="10">
                  <c:v>1.6996500000000001</c:v>
                </c:pt>
                <c:pt idx="11">
                  <c:v>1.699276</c:v>
                </c:pt>
                <c:pt idx="12">
                  <c:v>1.698766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'2017-3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da Praia da Vitória'!$C$19:$O$19</c:f>
              <c:numCache>
                <c:formatCode>General</c:formatCode>
                <c:ptCount val="13"/>
                <c:pt idx="0">
                  <c:v>23</c:v>
                </c:pt>
                <c:pt idx="1">
                  <c:v>23.1</c:v>
                </c:pt>
                <c:pt idx="2">
                  <c:v>23.2</c:v>
                </c:pt>
                <c:pt idx="3">
                  <c:v>24.1</c:v>
                </c:pt>
                <c:pt idx="4">
                  <c:v>24.9</c:v>
                </c:pt>
                <c:pt idx="5">
                  <c:v>25.4</c:v>
                </c:pt>
                <c:pt idx="6">
                  <c:v>26.2</c:v>
                </c:pt>
                <c:pt idx="7">
                  <c:v>26.9</c:v>
                </c:pt>
                <c:pt idx="8">
                  <c:v>27.4</c:v>
                </c:pt>
                <c:pt idx="9">
                  <c:v>23.2</c:v>
                </c:pt>
                <c:pt idx="10">
                  <c:v>23.2</c:v>
                </c:pt>
                <c:pt idx="11">
                  <c:v>26.1</c:v>
                </c:pt>
                <c:pt idx="12">
                  <c:v>27.4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4467584"/>
        <c:axId val="414469120"/>
      </c:lineChart>
      <c:catAx>
        <c:axId val="41446758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14469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44691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1446758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46440288713917"/>
          <c:y val="0.39147469724179218"/>
          <c:w val="0.18111450131233597"/>
          <c:h val="0.1260288253442003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Condutividade (µs/cm)</a:t>
            </a:r>
          </a:p>
        </c:rich>
      </c:tx>
      <c:layout>
        <c:manualLayout>
          <c:xMode val="edge"/>
          <c:yMode val="edge"/>
          <c:x val="0.32119622897605088"/>
          <c:y val="2.71309588106540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'2017-3 Paul da Praia da Vitória'!$B$16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'2017-3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da Praia da Vitória'!$C$16:$O$16</c:f>
              <c:numCache>
                <c:formatCode>General</c:formatCode>
                <c:ptCount val="13"/>
                <c:pt idx="0">
                  <c:v>23.8</c:v>
                </c:pt>
                <c:pt idx="1">
                  <c:v>22.9</c:v>
                </c:pt>
                <c:pt idx="2">
                  <c:v>24.8</c:v>
                </c:pt>
                <c:pt idx="3">
                  <c:v>26.7</c:v>
                </c:pt>
                <c:pt idx="4">
                  <c:v>27.5</c:v>
                </c:pt>
                <c:pt idx="5">
                  <c:v>25.8</c:v>
                </c:pt>
                <c:pt idx="6">
                  <c:v>24.6</c:v>
                </c:pt>
                <c:pt idx="7">
                  <c:v>27.5</c:v>
                </c:pt>
                <c:pt idx="8">
                  <c:v>27.8</c:v>
                </c:pt>
                <c:pt idx="9">
                  <c:v>54.3</c:v>
                </c:pt>
                <c:pt idx="10">
                  <c:v>54</c:v>
                </c:pt>
                <c:pt idx="11">
                  <c:v>39.799999999999997</c:v>
                </c:pt>
                <c:pt idx="12">
                  <c:v>33.6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4590464"/>
        <c:axId val="414592000"/>
      </c:barChart>
      <c:lineChart>
        <c:grouping val="standard"/>
        <c:varyColors val="0"/>
        <c:ser>
          <c:idx val="2"/>
          <c:order val="1"/>
          <c:tx>
            <c:strRef>
              <c:f>'2017-3 Paul da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'2017-3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da Praia da Vitória'!$C$5:$O$5</c:f>
              <c:numCache>
                <c:formatCode>0.000000</c:formatCode>
                <c:ptCount val="13"/>
                <c:pt idx="0">
                  <c:v>1.5946389999999999</c:v>
                </c:pt>
                <c:pt idx="1">
                  <c:v>1.598041</c:v>
                </c:pt>
                <c:pt idx="2">
                  <c:v>0.29999799999999999</c:v>
                </c:pt>
                <c:pt idx="3">
                  <c:v>0.29997600000000002</c:v>
                </c:pt>
                <c:pt idx="4">
                  <c:v>0.29992999999999997</c:v>
                </c:pt>
                <c:pt idx="5">
                  <c:v>0.29986000000000002</c:v>
                </c:pt>
                <c:pt idx="6">
                  <c:v>0.29976700000000001</c:v>
                </c:pt>
                <c:pt idx="7">
                  <c:v>0.299649</c:v>
                </c:pt>
                <c:pt idx="8">
                  <c:v>1.6999949999999999</c:v>
                </c:pt>
                <c:pt idx="9">
                  <c:v>1.699889</c:v>
                </c:pt>
                <c:pt idx="10">
                  <c:v>1.6996500000000001</c:v>
                </c:pt>
                <c:pt idx="11">
                  <c:v>1.699276</c:v>
                </c:pt>
                <c:pt idx="12">
                  <c:v>1.698766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'2017-3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da Praia da Vitória'!$C$17:$O$17</c:f>
              <c:numCache>
                <c:formatCode>General</c:formatCode>
                <c:ptCount val="13"/>
                <c:pt idx="0">
                  <c:v>23</c:v>
                </c:pt>
                <c:pt idx="1">
                  <c:v>23</c:v>
                </c:pt>
                <c:pt idx="2">
                  <c:v>23.2</c:v>
                </c:pt>
                <c:pt idx="3">
                  <c:v>24.1</c:v>
                </c:pt>
                <c:pt idx="4">
                  <c:v>27</c:v>
                </c:pt>
                <c:pt idx="5">
                  <c:v>25.4</c:v>
                </c:pt>
                <c:pt idx="6">
                  <c:v>26.2</c:v>
                </c:pt>
                <c:pt idx="7">
                  <c:v>26.9</c:v>
                </c:pt>
                <c:pt idx="8">
                  <c:v>27.4</c:v>
                </c:pt>
                <c:pt idx="9">
                  <c:v>23.1</c:v>
                </c:pt>
                <c:pt idx="10">
                  <c:v>23.2</c:v>
                </c:pt>
                <c:pt idx="11">
                  <c:v>26.8</c:v>
                </c:pt>
                <c:pt idx="12">
                  <c:v>27.4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4590464"/>
        <c:axId val="414592000"/>
      </c:lineChart>
      <c:catAx>
        <c:axId val="41459046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14592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459200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1459046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46450151674965"/>
          <c:y val="0.39147445919440577"/>
          <c:w val="0.18111446349580129"/>
          <c:h val="0.127170186759146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pH</a:t>
            </a:r>
          </a:p>
        </c:rich>
      </c:tx>
      <c:layout>
        <c:manualLayout>
          <c:xMode val="edge"/>
          <c:yMode val="edge"/>
          <c:x val="0.43909757361834473"/>
          <c:y val="2.14282589676290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631578947368418E-2"/>
          <c:y val="0.20714321837196284"/>
          <c:w val="0.74285714285714288"/>
          <c:h val="0.564286698323622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'2017-3 Paul da Praia da Vitória'!$B$11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'2017-3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da Praia da Vitória'!$C$11:$O$11</c:f>
              <c:numCache>
                <c:formatCode>General</c:formatCode>
                <c:ptCount val="13"/>
                <c:pt idx="0">
                  <c:v>8.15</c:v>
                </c:pt>
                <c:pt idx="1">
                  <c:v>8.1300000000000008</c:v>
                </c:pt>
                <c:pt idx="2">
                  <c:v>8.6999999999999993</c:v>
                </c:pt>
                <c:pt idx="3">
                  <c:v>8.14</c:v>
                </c:pt>
                <c:pt idx="4">
                  <c:v>8.26</c:v>
                </c:pt>
                <c:pt idx="5">
                  <c:v>8.43</c:v>
                </c:pt>
                <c:pt idx="6">
                  <c:v>8.43</c:v>
                </c:pt>
                <c:pt idx="7">
                  <c:v>8.58</c:v>
                </c:pt>
                <c:pt idx="8">
                  <c:v>8.51</c:v>
                </c:pt>
                <c:pt idx="9">
                  <c:v>8.58</c:v>
                </c:pt>
                <c:pt idx="10">
                  <c:v>8.61</c:v>
                </c:pt>
                <c:pt idx="11">
                  <c:v>8.67</c:v>
                </c:pt>
                <c:pt idx="12">
                  <c:v>8.73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4629248"/>
        <c:axId val="414643328"/>
      </c:barChart>
      <c:lineChart>
        <c:grouping val="standard"/>
        <c:varyColors val="0"/>
        <c:ser>
          <c:idx val="1"/>
          <c:order val="1"/>
          <c:tx>
            <c:strRef>
              <c:f>'2017-3 Paul da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'2017-3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da Praia da Vitória'!$C$5:$O$5</c:f>
              <c:numCache>
                <c:formatCode>0.000000</c:formatCode>
                <c:ptCount val="13"/>
                <c:pt idx="0">
                  <c:v>1.5946389999999999</c:v>
                </c:pt>
                <c:pt idx="1">
                  <c:v>1.598041</c:v>
                </c:pt>
                <c:pt idx="2">
                  <c:v>0.29999799999999999</c:v>
                </c:pt>
                <c:pt idx="3">
                  <c:v>0.29997600000000002</c:v>
                </c:pt>
                <c:pt idx="4">
                  <c:v>0.29992999999999997</c:v>
                </c:pt>
                <c:pt idx="5">
                  <c:v>0.29986000000000002</c:v>
                </c:pt>
                <c:pt idx="6">
                  <c:v>0.29976700000000001</c:v>
                </c:pt>
                <c:pt idx="7">
                  <c:v>0.299649</c:v>
                </c:pt>
                <c:pt idx="8">
                  <c:v>1.6999949999999999</c:v>
                </c:pt>
                <c:pt idx="9">
                  <c:v>1.699889</c:v>
                </c:pt>
                <c:pt idx="10">
                  <c:v>1.6996500000000001</c:v>
                </c:pt>
                <c:pt idx="11">
                  <c:v>1.699276</c:v>
                </c:pt>
                <c:pt idx="12">
                  <c:v>1.698766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'2017-3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da Praia da Vitória'!$C$12:$O$12</c:f>
              <c:numCache>
                <c:formatCode>General</c:formatCode>
                <c:ptCount val="13"/>
                <c:pt idx="0">
                  <c:v>23.1</c:v>
                </c:pt>
                <c:pt idx="1">
                  <c:v>23.1</c:v>
                </c:pt>
                <c:pt idx="2">
                  <c:v>23.4</c:v>
                </c:pt>
                <c:pt idx="3">
                  <c:v>24.3</c:v>
                </c:pt>
                <c:pt idx="4">
                  <c:v>25.1</c:v>
                </c:pt>
                <c:pt idx="5">
                  <c:v>25.3</c:v>
                </c:pt>
                <c:pt idx="6">
                  <c:v>26.6</c:v>
                </c:pt>
                <c:pt idx="7">
                  <c:v>27.1</c:v>
                </c:pt>
                <c:pt idx="8">
                  <c:v>27.5</c:v>
                </c:pt>
                <c:pt idx="9">
                  <c:v>23.2</c:v>
                </c:pt>
                <c:pt idx="10">
                  <c:v>23.3</c:v>
                </c:pt>
                <c:pt idx="11">
                  <c:v>26.2</c:v>
                </c:pt>
                <c:pt idx="12">
                  <c:v>27.6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4629248"/>
        <c:axId val="414643328"/>
      </c:lineChart>
      <c:catAx>
        <c:axId val="41462924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14643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4643328"/>
        <c:scaling>
          <c:orientation val="minMax"/>
          <c:max val="2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1462924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052616855494941"/>
          <c:y val="0.44642935258092742"/>
          <c:w val="0.1815061832004542"/>
          <c:h val="0.1620738553514143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ORP (mV)</a:t>
            </a:r>
          </a:p>
        </c:rich>
      </c:tx>
      <c:layout>
        <c:manualLayout>
          <c:xMode val="edge"/>
          <c:yMode val="edge"/>
          <c:x val="0.38796984489088399"/>
          <c:y val="3.7036575464038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87969924812026E-2"/>
          <c:y val="0.22895698178721388"/>
          <c:w val="0.72030075187969922"/>
          <c:h val="0.683503930923594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'2017-3 Paul da Praia da Vitória'!$B$13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'2017-3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da Praia da Vitória'!$C$13:$O$13</c:f>
              <c:numCache>
                <c:formatCode>General</c:formatCode>
                <c:ptCount val="13"/>
                <c:pt idx="0">
                  <c:v>-49.7</c:v>
                </c:pt>
                <c:pt idx="1">
                  <c:v>-49.4</c:v>
                </c:pt>
                <c:pt idx="2">
                  <c:v>-44.2</c:v>
                </c:pt>
                <c:pt idx="3">
                  <c:v>-48.6</c:v>
                </c:pt>
                <c:pt idx="4">
                  <c:v>-56.3</c:v>
                </c:pt>
                <c:pt idx="5">
                  <c:v>-65.2</c:v>
                </c:pt>
                <c:pt idx="6">
                  <c:v>-66.8</c:v>
                </c:pt>
                <c:pt idx="7">
                  <c:v>-76</c:v>
                </c:pt>
                <c:pt idx="8">
                  <c:v>-72.099999999999994</c:v>
                </c:pt>
                <c:pt idx="9">
                  <c:v>-74.5</c:v>
                </c:pt>
                <c:pt idx="10">
                  <c:v>-76.5</c:v>
                </c:pt>
                <c:pt idx="11">
                  <c:v>-80.8</c:v>
                </c:pt>
                <c:pt idx="12">
                  <c:v>-85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4216192"/>
        <c:axId val="414217728"/>
      </c:barChart>
      <c:lineChart>
        <c:grouping val="standard"/>
        <c:varyColors val="0"/>
        <c:ser>
          <c:idx val="0"/>
          <c:order val="0"/>
          <c:tx>
            <c:strRef>
              <c:f>'2017-3 Paul da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'2017-3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da Praia da Vitória'!$C$5:$O$5</c:f>
              <c:numCache>
                <c:formatCode>0.000000</c:formatCode>
                <c:ptCount val="13"/>
                <c:pt idx="0">
                  <c:v>1.5946389999999999</c:v>
                </c:pt>
                <c:pt idx="1">
                  <c:v>1.598041</c:v>
                </c:pt>
                <c:pt idx="2">
                  <c:v>0.29999799999999999</c:v>
                </c:pt>
                <c:pt idx="3">
                  <c:v>0.29997600000000002</c:v>
                </c:pt>
                <c:pt idx="4">
                  <c:v>0.29992999999999997</c:v>
                </c:pt>
                <c:pt idx="5">
                  <c:v>0.29986000000000002</c:v>
                </c:pt>
                <c:pt idx="6">
                  <c:v>0.29976700000000001</c:v>
                </c:pt>
                <c:pt idx="7">
                  <c:v>0.299649</c:v>
                </c:pt>
                <c:pt idx="8">
                  <c:v>1.6999949999999999</c:v>
                </c:pt>
                <c:pt idx="9">
                  <c:v>1.699889</c:v>
                </c:pt>
                <c:pt idx="10">
                  <c:v>1.6996500000000001</c:v>
                </c:pt>
                <c:pt idx="11">
                  <c:v>1.699276</c:v>
                </c:pt>
                <c:pt idx="12">
                  <c:v>1.698766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'2017-3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da Praia da Vitória'!$C$14:$O$14</c:f>
              <c:numCache>
                <c:formatCode>General</c:formatCode>
                <c:ptCount val="13"/>
                <c:pt idx="0">
                  <c:v>23.1</c:v>
                </c:pt>
                <c:pt idx="1">
                  <c:v>23</c:v>
                </c:pt>
                <c:pt idx="2">
                  <c:v>23.4</c:v>
                </c:pt>
                <c:pt idx="3">
                  <c:v>24.3</c:v>
                </c:pt>
                <c:pt idx="4">
                  <c:v>25.1</c:v>
                </c:pt>
                <c:pt idx="5">
                  <c:v>25.3</c:v>
                </c:pt>
                <c:pt idx="6">
                  <c:v>26.4</c:v>
                </c:pt>
                <c:pt idx="7">
                  <c:v>27.1</c:v>
                </c:pt>
                <c:pt idx="8">
                  <c:v>27.5</c:v>
                </c:pt>
                <c:pt idx="9">
                  <c:v>23.3</c:v>
                </c:pt>
                <c:pt idx="10">
                  <c:v>23.3</c:v>
                </c:pt>
                <c:pt idx="11">
                  <c:v>26.1</c:v>
                </c:pt>
                <c:pt idx="12">
                  <c:v>27.5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4216192"/>
        <c:axId val="414217728"/>
      </c:lineChart>
      <c:catAx>
        <c:axId val="41421619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142177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14217728"/>
        <c:scaling>
          <c:orientation val="minMax"/>
          <c:max val="30"/>
          <c:min val="-15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1421619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203015510911603"/>
          <c:y val="0.50505258785097906"/>
          <c:w val="0.18059999509407121"/>
          <c:h val="0.18075303536698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Condutividade (µs/cm) e Salinidade (ppm)</a:t>
            </a:r>
          </a:p>
        </c:rich>
      </c:tx>
      <c:layout>
        <c:manualLayout>
          <c:xMode val="edge"/>
          <c:yMode val="edge"/>
          <c:x val="0.23680272997549512"/>
          <c:y val="2.7131845673441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'2013-4 Paul Praia da Vitória'!$B$15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'2013-4 Paul Praia da Vitória'!$C$7:$O$7</c:f>
              <c:numCache>
                <c:formatCode>h:mm</c:formatCode>
                <c:ptCount val="13"/>
                <c:pt idx="0">
                  <c:v>0.28819444444444448</c:v>
                </c:pt>
                <c:pt idx="1">
                  <c:v>0.3298611111111111</c:v>
                </c:pt>
                <c:pt idx="2">
                  <c:v>0.37152777777777773</c:v>
                </c:pt>
                <c:pt idx="3">
                  <c:v>0.41319444444444442</c:v>
                </c:pt>
                <c:pt idx="4">
                  <c:v>0.4548611111111111</c:v>
                </c:pt>
                <c:pt idx="5">
                  <c:v>0.49652777777777773</c:v>
                </c:pt>
                <c:pt idx="6">
                  <c:v>0.53819444444444442</c:v>
                </c:pt>
                <c:pt idx="7">
                  <c:v>0.57986111111111105</c:v>
                </c:pt>
                <c:pt idx="8">
                  <c:v>0.62152777777777779</c:v>
                </c:pt>
                <c:pt idx="9">
                  <c:v>0.66319444444444442</c:v>
                </c:pt>
                <c:pt idx="10">
                  <c:v>0.70486111111111116</c:v>
                </c:pt>
                <c:pt idx="11">
                  <c:v>0.74652777777777779</c:v>
                </c:pt>
                <c:pt idx="12">
                  <c:v>0.78819444444444453</c:v>
                </c:pt>
              </c:numCache>
            </c:numRef>
          </c:cat>
          <c:val>
            <c:numRef>
              <c:f>'2013-4 Paul Praia da Vitória'!$C$15:$O$15</c:f>
              <c:numCache>
                <c:formatCode>General</c:formatCode>
                <c:ptCount val="13"/>
                <c:pt idx="0">
                  <c:v>44.2</c:v>
                </c:pt>
                <c:pt idx="1">
                  <c:v>44.1</c:v>
                </c:pt>
                <c:pt idx="2">
                  <c:v>44</c:v>
                </c:pt>
                <c:pt idx="3">
                  <c:v>44</c:v>
                </c:pt>
                <c:pt idx="4">
                  <c:v>44.1</c:v>
                </c:pt>
                <c:pt idx="5">
                  <c:v>43.9</c:v>
                </c:pt>
                <c:pt idx="6">
                  <c:v>43.8</c:v>
                </c:pt>
                <c:pt idx="7">
                  <c:v>41.9</c:v>
                </c:pt>
                <c:pt idx="8">
                  <c:v>42.2</c:v>
                </c:pt>
                <c:pt idx="9">
                  <c:v>42.9</c:v>
                </c:pt>
                <c:pt idx="10">
                  <c:v>42.7</c:v>
                </c:pt>
                <c:pt idx="11">
                  <c:v>44.5</c:v>
                </c:pt>
                <c:pt idx="12">
                  <c:v>44.1</c:v>
                </c:pt>
              </c:numCache>
            </c:numRef>
          </c:val>
        </c:ser>
        <c:ser>
          <c:idx val="1"/>
          <c:order val="1"/>
          <c:tx>
            <c:strRef>
              <c:f>'2013-4 Paul Praia da Vitória'!$B$16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33CCCC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'2013-4 Paul Praia da Vitória'!$C$16:$O$16</c:f>
              <c:numCache>
                <c:formatCode>General</c:formatCode>
                <c:ptCount val="13"/>
                <c:pt idx="0">
                  <c:v>28.3</c:v>
                </c:pt>
                <c:pt idx="1">
                  <c:v>28.3</c:v>
                </c:pt>
                <c:pt idx="2">
                  <c:v>28.1</c:v>
                </c:pt>
                <c:pt idx="3">
                  <c:v>28.1</c:v>
                </c:pt>
                <c:pt idx="4">
                  <c:v>28.2</c:v>
                </c:pt>
                <c:pt idx="5">
                  <c:v>28.1</c:v>
                </c:pt>
                <c:pt idx="6">
                  <c:v>28</c:v>
                </c:pt>
                <c:pt idx="7">
                  <c:v>27.1</c:v>
                </c:pt>
                <c:pt idx="8">
                  <c:v>27.1</c:v>
                </c:pt>
                <c:pt idx="9">
                  <c:v>27.2</c:v>
                </c:pt>
                <c:pt idx="10">
                  <c:v>27.5</c:v>
                </c:pt>
                <c:pt idx="11">
                  <c:v>28.4</c:v>
                </c:pt>
                <c:pt idx="12">
                  <c:v>28.3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2606208"/>
        <c:axId val="302607744"/>
      </c:barChart>
      <c:lineChart>
        <c:grouping val="standard"/>
        <c:varyColors val="0"/>
        <c:ser>
          <c:idx val="2"/>
          <c:order val="2"/>
          <c:tx>
            <c:strRef>
              <c:f>'2013-4 Paul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'2013-4 Paul Praia da Vitória'!$C$5:$O$5</c:f>
              <c:numCache>
                <c:formatCode>0.000000</c:formatCode>
                <c:ptCount val="13"/>
                <c:pt idx="0">
                  <c:v>0.59985200000000005</c:v>
                </c:pt>
                <c:pt idx="1">
                  <c:v>0.59970800000000002</c:v>
                </c:pt>
                <c:pt idx="2">
                  <c:v>0.59951600000000005</c:v>
                </c:pt>
                <c:pt idx="3">
                  <c:v>0.599275</c:v>
                </c:pt>
                <c:pt idx="4">
                  <c:v>1.499992</c:v>
                </c:pt>
                <c:pt idx="5">
                  <c:v>1.499892</c:v>
                </c:pt>
                <c:pt idx="6">
                  <c:v>1.4996769999999999</c:v>
                </c:pt>
                <c:pt idx="7">
                  <c:v>1.499347</c:v>
                </c:pt>
                <c:pt idx="8">
                  <c:v>1.498901</c:v>
                </c:pt>
                <c:pt idx="9">
                  <c:v>1.4983409999999999</c:v>
                </c:pt>
                <c:pt idx="10">
                  <c:v>0.59999899999999995</c:v>
                </c:pt>
                <c:pt idx="11">
                  <c:v>0.59997</c:v>
                </c:pt>
                <c:pt idx="12">
                  <c:v>0.59989199999999998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2606208"/>
        <c:axId val="302607744"/>
      </c:lineChart>
      <c:catAx>
        <c:axId val="30260620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02607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26077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0260620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46431356713888"/>
          <c:y val="0.39147448466174928"/>
          <c:w val="0.1779792005637304"/>
          <c:h val="0.224807195543244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pH</a:t>
            </a:r>
          </a:p>
        </c:rich>
      </c:tx>
      <c:layout>
        <c:manualLayout>
          <c:xMode val="edge"/>
          <c:yMode val="edge"/>
          <c:x val="0.43909766713943366"/>
          <c:y val="2.14286235053951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631578947368418E-2"/>
          <c:y val="0.20714321837196284"/>
          <c:w val="0.74285714285714288"/>
          <c:h val="0.564286698323622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'2017-3 Paul da Praia da Vitória'!$B$51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'2017-3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'2017-3 Paul da Praia da Vitória'!$C$51:$O$51</c:f>
              <c:numCache>
                <c:formatCode>General</c:formatCode>
                <c:ptCount val="13"/>
                <c:pt idx="0">
                  <c:v>8.35</c:v>
                </c:pt>
                <c:pt idx="1">
                  <c:v>8.41</c:v>
                </c:pt>
                <c:pt idx="2">
                  <c:v>8.19</c:v>
                </c:pt>
                <c:pt idx="3">
                  <c:v>8.07</c:v>
                </c:pt>
                <c:pt idx="4">
                  <c:v>8.2200000000000006</c:v>
                </c:pt>
                <c:pt idx="5">
                  <c:v>8.09</c:v>
                </c:pt>
                <c:pt idx="6">
                  <c:v>7.85</c:v>
                </c:pt>
                <c:pt idx="7">
                  <c:v>8.65</c:v>
                </c:pt>
                <c:pt idx="8">
                  <c:v>8.56</c:v>
                </c:pt>
                <c:pt idx="9">
                  <c:v>8.58</c:v>
                </c:pt>
                <c:pt idx="10">
                  <c:v>8.64</c:v>
                </c:pt>
                <c:pt idx="11">
                  <c:v>8.7100000000000009</c:v>
                </c:pt>
                <c:pt idx="12">
                  <c:v>8.73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4761728"/>
        <c:axId val="414763264"/>
      </c:barChart>
      <c:lineChart>
        <c:grouping val="standard"/>
        <c:varyColors val="0"/>
        <c:ser>
          <c:idx val="1"/>
          <c:order val="1"/>
          <c:tx>
            <c:strRef>
              <c:f>'2017-3 Paul da Praia da Vitória'!$B$45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'2017-3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'2017-3 Paul da Praia da Vitória'!$C$45:$O$45</c:f>
              <c:numCache>
                <c:formatCode>General</c:formatCode>
                <c:ptCount val="13"/>
                <c:pt idx="0">
                  <c:v>1.5986320000000001</c:v>
                </c:pt>
                <c:pt idx="1">
                  <c:v>1.5979680000000001</c:v>
                </c:pt>
                <c:pt idx="2">
                  <c:v>0.29999700000000001</c:v>
                </c:pt>
                <c:pt idx="3">
                  <c:v>0.29997299999999999</c:v>
                </c:pt>
                <c:pt idx="4">
                  <c:v>0.29992400000000002</c:v>
                </c:pt>
                <c:pt idx="5">
                  <c:v>0.29985200000000001</c:v>
                </c:pt>
                <c:pt idx="6">
                  <c:v>0.29975600000000002</c:v>
                </c:pt>
                <c:pt idx="7">
                  <c:v>0.29963600000000001</c:v>
                </c:pt>
                <c:pt idx="8">
                  <c:v>1.6999899999999999</c:v>
                </c:pt>
                <c:pt idx="9">
                  <c:v>1.699872</c:v>
                </c:pt>
                <c:pt idx="10">
                  <c:v>1.6996180000000001</c:v>
                </c:pt>
                <c:pt idx="11">
                  <c:v>1.6992309999999999</c:v>
                </c:pt>
                <c:pt idx="12">
                  <c:v>1.6987080000000001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'2017-3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'2017-3 Paul da Praia da Vitória'!$C$52:$O$52</c:f>
              <c:numCache>
                <c:formatCode>General</c:formatCode>
                <c:ptCount val="13"/>
                <c:pt idx="0">
                  <c:v>22.6</c:v>
                </c:pt>
                <c:pt idx="1">
                  <c:v>22.6</c:v>
                </c:pt>
                <c:pt idx="2">
                  <c:v>22.9</c:v>
                </c:pt>
                <c:pt idx="3">
                  <c:v>23.5</c:v>
                </c:pt>
                <c:pt idx="4">
                  <c:v>24</c:v>
                </c:pt>
                <c:pt idx="5">
                  <c:v>24.8</c:v>
                </c:pt>
                <c:pt idx="6">
                  <c:v>26</c:v>
                </c:pt>
                <c:pt idx="7">
                  <c:v>27.5</c:v>
                </c:pt>
                <c:pt idx="8">
                  <c:v>29</c:v>
                </c:pt>
                <c:pt idx="9">
                  <c:v>27.5</c:v>
                </c:pt>
                <c:pt idx="10">
                  <c:v>27.2</c:v>
                </c:pt>
                <c:pt idx="11">
                  <c:v>27.4</c:v>
                </c:pt>
                <c:pt idx="12">
                  <c:v>27.2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4761728"/>
        <c:axId val="414763264"/>
      </c:lineChart>
      <c:catAx>
        <c:axId val="41476172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14763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4763264"/>
        <c:scaling>
          <c:orientation val="minMax"/>
          <c:max val="22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1476172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05262385680051"/>
          <c:y val="0.44642935258092742"/>
          <c:w val="0.99203257201545458"/>
          <c:h val="0.6085028433945757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ORP (mV)</a:t>
            </a:r>
          </a:p>
        </c:rich>
      </c:tx>
      <c:layout>
        <c:manualLayout>
          <c:xMode val="edge"/>
          <c:yMode val="edge"/>
          <c:x val="0.38797003635415139"/>
          <c:y val="3.7037120359955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87969924812026E-2"/>
          <c:y val="0.22895698178721388"/>
          <c:w val="0.72030075187969922"/>
          <c:h val="0.683503930923594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'2017-3 Paul da Praia da Vitória'!$B$53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'2017-3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'2017-3 Paul da Praia da Vitória'!$C$53:$O$53</c:f>
              <c:numCache>
                <c:formatCode>General</c:formatCode>
                <c:ptCount val="13"/>
                <c:pt idx="0">
                  <c:v>-60.9</c:v>
                </c:pt>
                <c:pt idx="1">
                  <c:v>-60.8</c:v>
                </c:pt>
                <c:pt idx="2">
                  <c:v>-52</c:v>
                </c:pt>
                <c:pt idx="3">
                  <c:v>-44.6</c:v>
                </c:pt>
                <c:pt idx="4">
                  <c:v>-53.7</c:v>
                </c:pt>
                <c:pt idx="5">
                  <c:v>-46.3</c:v>
                </c:pt>
                <c:pt idx="6">
                  <c:v>-32.5</c:v>
                </c:pt>
                <c:pt idx="7">
                  <c:v>-80.099999999999994</c:v>
                </c:pt>
                <c:pt idx="8">
                  <c:v>-75.2</c:v>
                </c:pt>
                <c:pt idx="9">
                  <c:v>-75.599999999999994</c:v>
                </c:pt>
                <c:pt idx="10">
                  <c:v>-79.5</c:v>
                </c:pt>
                <c:pt idx="11">
                  <c:v>-83.3</c:v>
                </c:pt>
                <c:pt idx="12">
                  <c:v>-84.5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4946048"/>
        <c:axId val="414947584"/>
      </c:barChart>
      <c:lineChart>
        <c:grouping val="standard"/>
        <c:varyColors val="0"/>
        <c:ser>
          <c:idx val="0"/>
          <c:order val="0"/>
          <c:tx>
            <c:strRef>
              <c:f>'2017-3 Paul da Praia da Vitória'!$B$45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1.4372698751074007E-3"/>
                  <c:y val="0.12014357888044698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2059814407597482E-3"/>
                  <c:y val="0.1206129037301066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4767119682772346E-3"/>
                  <c:y val="0.1327094993173458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7.6028578794100604E-4"/>
                  <c:y val="0.12964016039771128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9.7816391061463773E-6"/>
                  <c:y val="0.11833402380431271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2.2166456361418538E-4"/>
                  <c:y val="0.1206907445622154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5529140922813189E-3"/>
                  <c:y val="0.1213558114206506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3216256579335563E-3"/>
                  <c:y val="0.1233760904230373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0903372235859404E-3"/>
                  <c:y val="0.10790009536316175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8.5889102086557183E-4"/>
                  <c:y val="0.11982863291957178"/>
                </c:manualLayout>
              </c:layout>
              <c:tx>
                <c:rich>
                  <a:bodyPr rot="-54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t>-109,4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300011390877242E-4"/>
                  <c:y val="0.1178200788960801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0144506363271775E-4"/>
                  <c:y val="0.11652935413605145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1.6709248350454248E-3"/>
                  <c:y val="0.11316233103002636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'2017-3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'2017-3 Paul da Praia da Vitória'!$C$45:$O$45</c:f>
              <c:numCache>
                <c:formatCode>General</c:formatCode>
                <c:ptCount val="13"/>
                <c:pt idx="0">
                  <c:v>1.5986320000000001</c:v>
                </c:pt>
                <c:pt idx="1">
                  <c:v>1.5979680000000001</c:v>
                </c:pt>
                <c:pt idx="2">
                  <c:v>0.29999700000000001</c:v>
                </c:pt>
                <c:pt idx="3">
                  <c:v>0.29997299999999999</c:v>
                </c:pt>
                <c:pt idx="4">
                  <c:v>0.29992400000000002</c:v>
                </c:pt>
                <c:pt idx="5">
                  <c:v>0.29985200000000001</c:v>
                </c:pt>
                <c:pt idx="6">
                  <c:v>0.29975600000000002</c:v>
                </c:pt>
                <c:pt idx="7">
                  <c:v>0.29963600000000001</c:v>
                </c:pt>
                <c:pt idx="8">
                  <c:v>1.6999899999999999</c:v>
                </c:pt>
                <c:pt idx="9">
                  <c:v>1.699872</c:v>
                </c:pt>
                <c:pt idx="10">
                  <c:v>1.6996180000000001</c:v>
                </c:pt>
                <c:pt idx="11">
                  <c:v>1.6992309999999999</c:v>
                </c:pt>
                <c:pt idx="12">
                  <c:v>1.6987080000000001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'2017-3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'2017-3 Paul da Praia da Vitória'!$C$54:$O$54</c:f>
              <c:numCache>
                <c:formatCode>General</c:formatCode>
                <c:ptCount val="13"/>
                <c:pt idx="0">
                  <c:v>22.6</c:v>
                </c:pt>
                <c:pt idx="1">
                  <c:v>22.6</c:v>
                </c:pt>
                <c:pt idx="2">
                  <c:v>22.9</c:v>
                </c:pt>
                <c:pt idx="3">
                  <c:v>23.5</c:v>
                </c:pt>
                <c:pt idx="4">
                  <c:v>24.1</c:v>
                </c:pt>
                <c:pt idx="5">
                  <c:v>24.8</c:v>
                </c:pt>
                <c:pt idx="6">
                  <c:v>26</c:v>
                </c:pt>
                <c:pt idx="7">
                  <c:v>27.6</c:v>
                </c:pt>
                <c:pt idx="8">
                  <c:v>28.9</c:v>
                </c:pt>
                <c:pt idx="9">
                  <c:v>27.5</c:v>
                </c:pt>
                <c:pt idx="10">
                  <c:v>27.2</c:v>
                </c:pt>
                <c:pt idx="11">
                  <c:v>27.3</c:v>
                </c:pt>
                <c:pt idx="12">
                  <c:v>27.1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4946048"/>
        <c:axId val="414947584"/>
      </c:lineChart>
      <c:catAx>
        <c:axId val="41494604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14947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4947584"/>
        <c:scaling>
          <c:orientation val="minMax"/>
          <c:max val="25"/>
          <c:min val="-152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1494604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202996364584867"/>
          <c:y val="0.50505286839145103"/>
          <c:w val="0.9926298886552225"/>
          <c:h val="0.6858057742782152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</a:t>
            </a:r>
          </a:p>
        </c:rich>
      </c:tx>
      <c:layout>
        <c:manualLayout>
          <c:xMode val="edge"/>
          <c:yMode val="edge"/>
          <c:x val="0.32119639604554839"/>
          <c:y val="2.71315545988406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'2017-3 Paul da Praia da Vitória'!$B$56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'2017-3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'2017-3 Paul da Praia da Vitória'!$C$56:$O$56</c:f>
              <c:numCache>
                <c:formatCode>General</c:formatCode>
                <c:ptCount val="13"/>
                <c:pt idx="0">
                  <c:v>25.2</c:v>
                </c:pt>
                <c:pt idx="1">
                  <c:v>25.8</c:v>
                </c:pt>
                <c:pt idx="2">
                  <c:v>24.1</c:v>
                </c:pt>
                <c:pt idx="3">
                  <c:v>23.9</c:v>
                </c:pt>
                <c:pt idx="4">
                  <c:v>24.3</c:v>
                </c:pt>
                <c:pt idx="5">
                  <c:v>25.5</c:v>
                </c:pt>
                <c:pt idx="6">
                  <c:v>26.8</c:v>
                </c:pt>
                <c:pt idx="7">
                  <c:v>27.5</c:v>
                </c:pt>
                <c:pt idx="8">
                  <c:v>29.7</c:v>
                </c:pt>
                <c:pt idx="9">
                  <c:v>32.200000000000003</c:v>
                </c:pt>
                <c:pt idx="10">
                  <c:v>34.799999999999997</c:v>
                </c:pt>
                <c:pt idx="11">
                  <c:v>33.9</c:v>
                </c:pt>
                <c:pt idx="12">
                  <c:v>33.799999999999997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4975104"/>
        <c:axId val="414976640"/>
      </c:barChart>
      <c:lineChart>
        <c:grouping val="standard"/>
        <c:varyColors val="0"/>
        <c:ser>
          <c:idx val="2"/>
          <c:order val="1"/>
          <c:tx>
            <c:strRef>
              <c:f>'2017-3 Paul da Praia da Vitória'!$B$45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'2017-3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'2017-3 Paul da Praia da Vitória'!$C$45:$O$45</c:f>
              <c:numCache>
                <c:formatCode>General</c:formatCode>
                <c:ptCount val="13"/>
                <c:pt idx="0">
                  <c:v>1.5986320000000001</c:v>
                </c:pt>
                <c:pt idx="1">
                  <c:v>1.5979680000000001</c:v>
                </c:pt>
                <c:pt idx="2">
                  <c:v>0.29999700000000001</c:v>
                </c:pt>
                <c:pt idx="3">
                  <c:v>0.29997299999999999</c:v>
                </c:pt>
                <c:pt idx="4">
                  <c:v>0.29992400000000002</c:v>
                </c:pt>
                <c:pt idx="5">
                  <c:v>0.29985200000000001</c:v>
                </c:pt>
                <c:pt idx="6">
                  <c:v>0.29975600000000002</c:v>
                </c:pt>
                <c:pt idx="7">
                  <c:v>0.29963600000000001</c:v>
                </c:pt>
                <c:pt idx="8">
                  <c:v>1.6999899999999999</c:v>
                </c:pt>
                <c:pt idx="9">
                  <c:v>1.699872</c:v>
                </c:pt>
                <c:pt idx="10">
                  <c:v>1.6996180000000001</c:v>
                </c:pt>
                <c:pt idx="11">
                  <c:v>1.6992309999999999</c:v>
                </c:pt>
                <c:pt idx="12">
                  <c:v>1.6987080000000001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'2017-3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'2017-3 Paul da Praia da Vitória'!$C$57:$O$57</c:f>
              <c:numCache>
                <c:formatCode>General</c:formatCode>
                <c:ptCount val="13"/>
                <c:pt idx="0">
                  <c:v>22.6</c:v>
                </c:pt>
                <c:pt idx="1">
                  <c:v>22.5</c:v>
                </c:pt>
                <c:pt idx="2">
                  <c:v>22.7</c:v>
                </c:pt>
                <c:pt idx="3">
                  <c:v>23.4</c:v>
                </c:pt>
                <c:pt idx="4">
                  <c:v>24.1</c:v>
                </c:pt>
                <c:pt idx="5">
                  <c:v>24.7</c:v>
                </c:pt>
                <c:pt idx="6">
                  <c:v>25.8</c:v>
                </c:pt>
                <c:pt idx="7">
                  <c:v>27.4</c:v>
                </c:pt>
                <c:pt idx="8">
                  <c:v>28.9</c:v>
                </c:pt>
                <c:pt idx="9">
                  <c:v>27.4</c:v>
                </c:pt>
                <c:pt idx="10">
                  <c:v>27.6</c:v>
                </c:pt>
                <c:pt idx="11">
                  <c:v>27.2</c:v>
                </c:pt>
                <c:pt idx="12">
                  <c:v>27.1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4975104"/>
        <c:axId val="414976640"/>
      </c:lineChart>
      <c:catAx>
        <c:axId val="41497510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149766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4976640"/>
        <c:scaling>
          <c:orientation val="minMax"/>
          <c:max val="52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1497510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17748786037"/>
          <c:y val="0.39147415925527296"/>
          <c:w val="0.99257838519798625"/>
          <c:h val="0.5186442342189241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Salinidade (ppm)</a:t>
            </a:r>
          </a:p>
        </c:rich>
      </c:tx>
      <c:layout>
        <c:manualLayout>
          <c:xMode val="edge"/>
          <c:yMode val="edge"/>
          <c:x val="0.37343960445311308"/>
          <c:y val="2.7131965647151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'2017-3 Paul da Praia da Vitória'!$B$60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'2017-3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da Praia da Vitória'!$C$60:$O$60</c:f>
              <c:numCache>
                <c:formatCode>General</c:formatCode>
                <c:ptCount val="13"/>
                <c:pt idx="0">
                  <c:v>15.2</c:v>
                </c:pt>
                <c:pt idx="1">
                  <c:v>15.7</c:v>
                </c:pt>
                <c:pt idx="2">
                  <c:v>14.6</c:v>
                </c:pt>
                <c:pt idx="3">
                  <c:v>14.5</c:v>
                </c:pt>
                <c:pt idx="4">
                  <c:v>14.7</c:v>
                </c:pt>
                <c:pt idx="5">
                  <c:v>15.6</c:v>
                </c:pt>
                <c:pt idx="6">
                  <c:v>16.399999999999999</c:v>
                </c:pt>
                <c:pt idx="7">
                  <c:v>17</c:v>
                </c:pt>
                <c:pt idx="8">
                  <c:v>18.5</c:v>
                </c:pt>
                <c:pt idx="9">
                  <c:v>20.5</c:v>
                </c:pt>
                <c:pt idx="10">
                  <c:v>21.2</c:v>
                </c:pt>
                <c:pt idx="11">
                  <c:v>21.6</c:v>
                </c:pt>
                <c:pt idx="12">
                  <c:v>21.4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5037696"/>
        <c:axId val="415047680"/>
      </c:barChart>
      <c:lineChart>
        <c:grouping val="standard"/>
        <c:varyColors val="0"/>
        <c:ser>
          <c:idx val="2"/>
          <c:order val="1"/>
          <c:tx>
            <c:strRef>
              <c:f>'2017-3 Paul da Praia da Vitória'!$B$45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'2017-3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'2017-3 Paul da Praia da Vitória'!$C$45:$O$45</c:f>
              <c:numCache>
                <c:formatCode>General</c:formatCode>
                <c:ptCount val="13"/>
                <c:pt idx="0">
                  <c:v>1.5986320000000001</c:v>
                </c:pt>
                <c:pt idx="1">
                  <c:v>1.5979680000000001</c:v>
                </c:pt>
                <c:pt idx="2">
                  <c:v>0.29999700000000001</c:v>
                </c:pt>
                <c:pt idx="3">
                  <c:v>0.29997299999999999</c:v>
                </c:pt>
                <c:pt idx="4">
                  <c:v>0.29992400000000002</c:v>
                </c:pt>
                <c:pt idx="5">
                  <c:v>0.29985200000000001</c:v>
                </c:pt>
                <c:pt idx="6">
                  <c:v>0.29975600000000002</c:v>
                </c:pt>
                <c:pt idx="7">
                  <c:v>0.29963600000000001</c:v>
                </c:pt>
                <c:pt idx="8">
                  <c:v>1.6999899999999999</c:v>
                </c:pt>
                <c:pt idx="9">
                  <c:v>1.699872</c:v>
                </c:pt>
                <c:pt idx="10">
                  <c:v>1.6996180000000001</c:v>
                </c:pt>
                <c:pt idx="11">
                  <c:v>1.6992309999999999</c:v>
                </c:pt>
                <c:pt idx="12">
                  <c:v>1.6987080000000001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'2017-3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'2017-3 Paul da Praia da Vitória'!$C$61:$O$61</c:f>
              <c:numCache>
                <c:formatCode>General</c:formatCode>
                <c:ptCount val="13"/>
                <c:pt idx="0">
                  <c:v>22.5</c:v>
                </c:pt>
                <c:pt idx="1">
                  <c:v>22.5</c:v>
                </c:pt>
                <c:pt idx="2">
                  <c:v>22.7</c:v>
                </c:pt>
                <c:pt idx="3">
                  <c:v>23.4</c:v>
                </c:pt>
                <c:pt idx="4">
                  <c:v>24</c:v>
                </c:pt>
                <c:pt idx="5">
                  <c:v>24.7</c:v>
                </c:pt>
                <c:pt idx="6">
                  <c:v>25.8</c:v>
                </c:pt>
                <c:pt idx="7">
                  <c:v>27.4</c:v>
                </c:pt>
                <c:pt idx="8">
                  <c:v>28.9</c:v>
                </c:pt>
                <c:pt idx="9">
                  <c:v>27.2</c:v>
                </c:pt>
                <c:pt idx="10">
                  <c:v>27.6</c:v>
                </c:pt>
                <c:pt idx="11">
                  <c:v>27.2</c:v>
                </c:pt>
                <c:pt idx="12">
                  <c:v>27.1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037696"/>
        <c:axId val="415047680"/>
      </c:lineChart>
      <c:catAx>
        <c:axId val="41503769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15047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5047680"/>
        <c:scaling>
          <c:orientation val="minMax"/>
          <c:max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1503769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7797442744"/>
          <c:y val="0.39147463709893404"/>
          <c:w val="0.99257867995858307"/>
          <c:h val="0.5175031692467012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2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pH</a:t>
            </a:r>
          </a:p>
        </c:rich>
      </c:tx>
      <c:layout>
        <c:manualLayout>
          <c:xMode val="edge"/>
          <c:yMode val="edge"/>
          <c:x val="0.43909780508205704"/>
          <c:y val="2.14283354440834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631578947368418E-2"/>
          <c:y val="0.20714321837196284"/>
          <c:w val="0.74285714285714288"/>
          <c:h val="0.564286698323622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'2017-3 Paul da Praia da Vitória'!$B$90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'2017-3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'2017-3 Paul da Praia da Vitória'!$C$90:$O$90</c:f>
              <c:numCache>
                <c:formatCode>General</c:formatCode>
                <c:ptCount val="13"/>
                <c:pt idx="0">
                  <c:v>8.32</c:v>
                </c:pt>
                <c:pt idx="1">
                  <c:v>8.41</c:v>
                </c:pt>
                <c:pt idx="2">
                  <c:v>8.18</c:v>
                </c:pt>
                <c:pt idx="3">
                  <c:v>7.87</c:v>
                </c:pt>
                <c:pt idx="4">
                  <c:v>8</c:v>
                </c:pt>
                <c:pt idx="5">
                  <c:v>7.88</c:v>
                </c:pt>
                <c:pt idx="6">
                  <c:v>7.81</c:v>
                </c:pt>
                <c:pt idx="7">
                  <c:v>8.57</c:v>
                </c:pt>
                <c:pt idx="8">
                  <c:v>8.56</c:v>
                </c:pt>
                <c:pt idx="9">
                  <c:v>8.61</c:v>
                </c:pt>
                <c:pt idx="10">
                  <c:v>8.64</c:v>
                </c:pt>
                <c:pt idx="11">
                  <c:v>8.73</c:v>
                </c:pt>
                <c:pt idx="12">
                  <c:v>8.74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5100928"/>
        <c:axId val="415102464"/>
      </c:barChart>
      <c:lineChart>
        <c:grouping val="standard"/>
        <c:varyColors val="0"/>
        <c:ser>
          <c:idx val="1"/>
          <c:order val="1"/>
          <c:tx>
            <c:strRef>
              <c:f>'2017-3 Paul da Praia da Vitória'!$B$84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'2017-3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'2017-3 Paul da Praia da Vitória'!$C$84:$O$84</c:f>
              <c:numCache>
                <c:formatCode>General</c:formatCode>
                <c:ptCount val="13"/>
                <c:pt idx="0">
                  <c:v>1.5982829999999999</c:v>
                </c:pt>
                <c:pt idx="1">
                  <c:v>0.29999900000000002</c:v>
                </c:pt>
                <c:pt idx="2">
                  <c:v>0.29998599999999997</c:v>
                </c:pt>
                <c:pt idx="3">
                  <c:v>0.29994900000000002</c:v>
                </c:pt>
                <c:pt idx="4">
                  <c:v>0.29988799999999999</c:v>
                </c:pt>
                <c:pt idx="5">
                  <c:v>0.29980200000000001</c:v>
                </c:pt>
                <c:pt idx="6">
                  <c:v>0.29969299999999999</c:v>
                </c:pt>
                <c:pt idx="7">
                  <c:v>0.29955900000000002</c:v>
                </c:pt>
                <c:pt idx="8">
                  <c:v>1.699981</c:v>
                </c:pt>
                <c:pt idx="9">
                  <c:v>1.6998420000000001</c:v>
                </c:pt>
                <c:pt idx="10">
                  <c:v>1.6995690000000001</c:v>
                </c:pt>
                <c:pt idx="11">
                  <c:v>1.6991609999999999</c:v>
                </c:pt>
                <c:pt idx="12">
                  <c:v>1.698618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'2017-3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'2017-3 Paul da Praia da Vitória'!$C$91:$O$91</c:f>
              <c:numCache>
                <c:formatCode>General</c:formatCode>
                <c:ptCount val="13"/>
                <c:pt idx="0">
                  <c:v>22.6</c:v>
                </c:pt>
                <c:pt idx="1">
                  <c:v>22.5</c:v>
                </c:pt>
                <c:pt idx="2">
                  <c:v>24.2</c:v>
                </c:pt>
                <c:pt idx="3">
                  <c:v>23.8</c:v>
                </c:pt>
                <c:pt idx="4">
                  <c:v>24.7</c:v>
                </c:pt>
                <c:pt idx="5">
                  <c:v>24.7</c:v>
                </c:pt>
                <c:pt idx="6">
                  <c:v>26.5</c:v>
                </c:pt>
                <c:pt idx="7">
                  <c:v>28.2</c:v>
                </c:pt>
                <c:pt idx="8">
                  <c:v>27</c:v>
                </c:pt>
                <c:pt idx="9">
                  <c:v>27.7</c:v>
                </c:pt>
                <c:pt idx="10">
                  <c:v>27.9</c:v>
                </c:pt>
                <c:pt idx="11">
                  <c:v>27.6</c:v>
                </c:pt>
                <c:pt idx="12">
                  <c:v>27.5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100928"/>
        <c:axId val="415102464"/>
      </c:lineChart>
      <c:catAx>
        <c:axId val="41510092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15102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5102464"/>
        <c:scaling>
          <c:orientation val="minMax"/>
          <c:max val="2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1510092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052637651062842"/>
          <c:y val="0.44642952847677259"/>
          <c:w val="0.99203253439473904"/>
          <c:h val="0.608503202833911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ORP (mV)</a:t>
            </a:r>
          </a:p>
        </c:rich>
      </c:tx>
      <c:layout>
        <c:manualLayout>
          <c:xMode val="edge"/>
          <c:yMode val="edge"/>
          <c:x val="0.38796988404618438"/>
          <c:y val="3.70372030898272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87969924812026E-2"/>
          <c:y val="0.22895698178721388"/>
          <c:w val="0.72030075187969922"/>
          <c:h val="0.683503930923594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'2017-3 Paul da Praia da Vitória'!$B$92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'2017-3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'2017-3 Paul da Praia da Vitória'!$C$92:$O$92</c:f>
              <c:numCache>
                <c:formatCode>General</c:formatCode>
                <c:ptCount val="13"/>
                <c:pt idx="0">
                  <c:v>-58.9</c:v>
                </c:pt>
                <c:pt idx="1">
                  <c:v>-59.1</c:v>
                </c:pt>
                <c:pt idx="2">
                  <c:v>-51.3</c:v>
                </c:pt>
                <c:pt idx="3">
                  <c:v>-33.5</c:v>
                </c:pt>
                <c:pt idx="4">
                  <c:v>-41.3</c:v>
                </c:pt>
                <c:pt idx="5">
                  <c:v>-33.700000000000003</c:v>
                </c:pt>
                <c:pt idx="6">
                  <c:v>-29.6</c:v>
                </c:pt>
                <c:pt idx="7">
                  <c:v>-75.599999999999994</c:v>
                </c:pt>
                <c:pt idx="8">
                  <c:v>-74.2</c:v>
                </c:pt>
                <c:pt idx="9">
                  <c:v>-77.900000000000006</c:v>
                </c:pt>
                <c:pt idx="10">
                  <c:v>-79.8</c:v>
                </c:pt>
                <c:pt idx="11">
                  <c:v>-84.6</c:v>
                </c:pt>
                <c:pt idx="12">
                  <c:v>-85.1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4852224"/>
        <c:axId val="414853760"/>
      </c:barChart>
      <c:lineChart>
        <c:grouping val="standard"/>
        <c:varyColors val="0"/>
        <c:ser>
          <c:idx val="0"/>
          <c:order val="0"/>
          <c:tx>
            <c:strRef>
              <c:f>'2017-3 Paul da Praia da Vitória'!$B$84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'2017-3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'2017-3 Paul da Praia da Vitória'!$C$84:$O$84</c:f>
              <c:numCache>
                <c:formatCode>General</c:formatCode>
                <c:ptCount val="13"/>
                <c:pt idx="0">
                  <c:v>1.5982829999999999</c:v>
                </c:pt>
                <c:pt idx="1">
                  <c:v>0.29999900000000002</c:v>
                </c:pt>
                <c:pt idx="2">
                  <c:v>0.29998599999999997</c:v>
                </c:pt>
                <c:pt idx="3">
                  <c:v>0.29994900000000002</c:v>
                </c:pt>
                <c:pt idx="4">
                  <c:v>0.29988799999999999</c:v>
                </c:pt>
                <c:pt idx="5">
                  <c:v>0.29980200000000001</c:v>
                </c:pt>
                <c:pt idx="6">
                  <c:v>0.29969299999999999</c:v>
                </c:pt>
                <c:pt idx="7">
                  <c:v>0.29955900000000002</c:v>
                </c:pt>
                <c:pt idx="8">
                  <c:v>1.699981</c:v>
                </c:pt>
                <c:pt idx="9">
                  <c:v>1.6998420000000001</c:v>
                </c:pt>
                <c:pt idx="10">
                  <c:v>1.6995690000000001</c:v>
                </c:pt>
                <c:pt idx="11">
                  <c:v>1.6991609999999999</c:v>
                </c:pt>
                <c:pt idx="12">
                  <c:v>1.698618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'2017-3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'2017-3 Paul da Praia da Vitória'!$C$93:$O$93</c:f>
              <c:numCache>
                <c:formatCode>General</c:formatCode>
                <c:ptCount val="13"/>
                <c:pt idx="0">
                  <c:v>22.6</c:v>
                </c:pt>
                <c:pt idx="1">
                  <c:v>22.5</c:v>
                </c:pt>
                <c:pt idx="2">
                  <c:v>24.2</c:v>
                </c:pt>
                <c:pt idx="3">
                  <c:v>23.8</c:v>
                </c:pt>
                <c:pt idx="4">
                  <c:v>24.7</c:v>
                </c:pt>
                <c:pt idx="5">
                  <c:v>24.8</c:v>
                </c:pt>
                <c:pt idx="6">
                  <c:v>26.4</c:v>
                </c:pt>
                <c:pt idx="7">
                  <c:v>28.2</c:v>
                </c:pt>
                <c:pt idx="8">
                  <c:v>26.9</c:v>
                </c:pt>
                <c:pt idx="9">
                  <c:v>27.7</c:v>
                </c:pt>
                <c:pt idx="10">
                  <c:v>27.9</c:v>
                </c:pt>
                <c:pt idx="11">
                  <c:v>27.6</c:v>
                </c:pt>
                <c:pt idx="12">
                  <c:v>27.5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4852224"/>
        <c:axId val="414853760"/>
      </c:lineChart>
      <c:catAx>
        <c:axId val="41485222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14853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4853760"/>
        <c:scaling>
          <c:orientation val="minMax"/>
          <c:max val="25"/>
          <c:min val="-15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1485222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203011595381558"/>
          <c:y val="0.50505263354536201"/>
          <c:w val="0.99263005269881166"/>
          <c:h val="0.6858052885738037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</a:t>
            </a:r>
          </a:p>
        </c:rich>
      </c:tx>
      <c:layout>
        <c:manualLayout>
          <c:xMode val="edge"/>
          <c:yMode val="edge"/>
          <c:x val="0.32119619422572182"/>
          <c:y val="2.71317141695316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'2017-3 Paul da Praia da Vitória'!$B$95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'2017-3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'2017-3 Paul da Praia da Vitória'!$C$95:$O$95</c:f>
              <c:numCache>
                <c:formatCode>General</c:formatCode>
                <c:ptCount val="13"/>
                <c:pt idx="0">
                  <c:v>19.309999999999999</c:v>
                </c:pt>
                <c:pt idx="1">
                  <c:v>19.399999999999999</c:v>
                </c:pt>
                <c:pt idx="2">
                  <c:v>4.74</c:v>
                </c:pt>
                <c:pt idx="3">
                  <c:v>5.36</c:v>
                </c:pt>
                <c:pt idx="4">
                  <c:v>11.6</c:v>
                </c:pt>
                <c:pt idx="5">
                  <c:v>14.11</c:v>
                </c:pt>
                <c:pt idx="6">
                  <c:v>20.8</c:v>
                </c:pt>
                <c:pt idx="7">
                  <c:v>20.8</c:v>
                </c:pt>
                <c:pt idx="8">
                  <c:v>19.420000000000002</c:v>
                </c:pt>
                <c:pt idx="9">
                  <c:v>22.4</c:v>
                </c:pt>
                <c:pt idx="10">
                  <c:v>22.9</c:v>
                </c:pt>
                <c:pt idx="11">
                  <c:v>23.9</c:v>
                </c:pt>
                <c:pt idx="12">
                  <c:v>23.6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5262592"/>
        <c:axId val="415264128"/>
      </c:barChart>
      <c:lineChart>
        <c:grouping val="standard"/>
        <c:varyColors val="0"/>
        <c:ser>
          <c:idx val="2"/>
          <c:order val="1"/>
          <c:tx>
            <c:strRef>
              <c:f>'2017-3 Paul da Praia da Vitória'!$B$84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'2017-3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'2017-3 Paul da Praia da Vitória'!$C$84:$O$84</c:f>
              <c:numCache>
                <c:formatCode>General</c:formatCode>
                <c:ptCount val="13"/>
                <c:pt idx="0">
                  <c:v>1.5982829999999999</c:v>
                </c:pt>
                <c:pt idx="1">
                  <c:v>0.29999900000000002</c:v>
                </c:pt>
                <c:pt idx="2">
                  <c:v>0.29998599999999997</c:v>
                </c:pt>
                <c:pt idx="3">
                  <c:v>0.29994900000000002</c:v>
                </c:pt>
                <c:pt idx="4">
                  <c:v>0.29988799999999999</c:v>
                </c:pt>
                <c:pt idx="5">
                  <c:v>0.29980200000000001</c:v>
                </c:pt>
                <c:pt idx="6">
                  <c:v>0.29969299999999999</c:v>
                </c:pt>
                <c:pt idx="7">
                  <c:v>0.29955900000000002</c:v>
                </c:pt>
                <c:pt idx="8">
                  <c:v>1.699981</c:v>
                </c:pt>
                <c:pt idx="9">
                  <c:v>1.6998420000000001</c:v>
                </c:pt>
                <c:pt idx="10">
                  <c:v>1.6995690000000001</c:v>
                </c:pt>
                <c:pt idx="11">
                  <c:v>1.6991609999999999</c:v>
                </c:pt>
                <c:pt idx="12">
                  <c:v>1.698618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'2017-3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'2017-3 Paul da Praia da Vitória'!$C$96:$O$96</c:f>
              <c:numCache>
                <c:formatCode>General</c:formatCode>
                <c:ptCount val="13"/>
                <c:pt idx="0">
                  <c:v>22.6</c:v>
                </c:pt>
                <c:pt idx="1">
                  <c:v>22.5</c:v>
                </c:pt>
                <c:pt idx="2">
                  <c:v>24.1</c:v>
                </c:pt>
                <c:pt idx="3">
                  <c:v>23.6</c:v>
                </c:pt>
                <c:pt idx="4">
                  <c:v>24.5</c:v>
                </c:pt>
                <c:pt idx="5">
                  <c:v>24.7</c:v>
                </c:pt>
                <c:pt idx="6">
                  <c:v>26.3</c:v>
                </c:pt>
                <c:pt idx="7">
                  <c:v>28.1</c:v>
                </c:pt>
                <c:pt idx="8">
                  <c:v>26.8</c:v>
                </c:pt>
                <c:pt idx="9">
                  <c:v>27.6</c:v>
                </c:pt>
                <c:pt idx="10">
                  <c:v>27.8</c:v>
                </c:pt>
                <c:pt idx="11">
                  <c:v>27.5</c:v>
                </c:pt>
                <c:pt idx="12">
                  <c:v>27.5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262592"/>
        <c:axId val="415264128"/>
      </c:lineChart>
      <c:catAx>
        <c:axId val="41526259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15264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5264128"/>
        <c:scaling>
          <c:orientation val="minMax"/>
          <c:max val="5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1526259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3884514429"/>
          <c:y val="0.39147462201027688"/>
          <c:w val="0.9925785761154855"/>
          <c:h val="0.518644782078296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orientation="portrait"/>
  </c:printSettings>
</c:chartSpace>
</file>

<file path=xl/charts/chart2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Salinidade (ppm)</a:t>
            </a:r>
          </a:p>
        </c:rich>
      </c:tx>
      <c:layout>
        <c:manualLayout>
          <c:xMode val="edge"/>
          <c:yMode val="edge"/>
          <c:x val="0.37343962642305795"/>
          <c:y val="2.71316085489313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'2017-3 Paul da Praia da Vitória'!$B$99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'2017-3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da Praia da Vitória'!$C$99:$O$99</c:f>
              <c:numCache>
                <c:formatCode>General</c:formatCode>
                <c:ptCount val="13"/>
                <c:pt idx="0">
                  <c:v>11.1</c:v>
                </c:pt>
                <c:pt idx="1">
                  <c:v>11.4</c:v>
                </c:pt>
                <c:pt idx="2">
                  <c:v>2.4</c:v>
                </c:pt>
                <c:pt idx="3">
                  <c:v>2.9</c:v>
                </c:pt>
                <c:pt idx="4">
                  <c:v>6.7</c:v>
                </c:pt>
                <c:pt idx="5">
                  <c:v>6.6</c:v>
                </c:pt>
                <c:pt idx="6">
                  <c:v>12.3</c:v>
                </c:pt>
                <c:pt idx="7">
                  <c:v>12.5</c:v>
                </c:pt>
                <c:pt idx="8">
                  <c:v>11.6</c:v>
                </c:pt>
                <c:pt idx="9">
                  <c:v>13.7</c:v>
                </c:pt>
                <c:pt idx="10">
                  <c:v>13.7</c:v>
                </c:pt>
                <c:pt idx="11">
                  <c:v>14</c:v>
                </c:pt>
                <c:pt idx="12">
                  <c:v>14.1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5336704"/>
        <c:axId val="415350784"/>
      </c:barChart>
      <c:lineChart>
        <c:grouping val="standard"/>
        <c:varyColors val="0"/>
        <c:ser>
          <c:idx val="2"/>
          <c:order val="1"/>
          <c:tx>
            <c:strRef>
              <c:f>'2017-3 Paul da Praia da Vitória'!$B$84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'2017-3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'2017-3 Paul da Praia da Vitória'!$C$84:$O$84</c:f>
              <c:numCache>
                <c:formatCode>General</c:formatCode>
                <c:ptCount val="13"/>
                <c:pt idx="0">
                  <c:v>1.5982829999999999</c:v>
                </c:pt>
                <c:pt idx="1">
                  <c:v>0.29999900000000002</c:v>
                </c:pt>
                <c:pt idx="2">
                  <c:v>0.29998599999999997</c:v>
                </c:pt>
                <c:pt idx="3">
                  <c:v>0.29994900000000002</c:v>
                </c:pt>
                <c:pt idx="4">
                  <c:v>0.29988799999999999</c:v>
                </c:pt>
                <c:pt idx="5">
                  <c:v>0.29980200000000001</c:v>
                </c:pt>
                <c:pt idx="6">
                  <c:v>0.29969299999999999</c:v>
                </c:pt>
                <c:pt idx="7">
                  <c:v>0.29955900000000002</c:v>
                </c:pt>
                <c:pt idx="8">
                  <c:v>1.699981</c:v>
                </c:pt>
                <c:pt idx="9">
                  <c:v>1.6998420000000001</c:v>
                </c:pt>
                <c:pt idx="10">
                  <c:v>1.6995690000000001</c:v>
                </c:pt>
                <c:pt idx="11">
                  <c:v>1.6991609999999999</c:v>
                </c:pt>
                <c:pt idx="12">
                  <c:v>1.698618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'2017-3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'2017-3 Paul da Praia da Vitória'!$C$100:$O$100</c:f>
              <c:numCache>
                <c:formatCode>General</c:formatCode>
                <c:ptCount val="13"/>
                <c:pt idx="0">
                  <c:v>22.6</c:v>
                </c:pt>
                <c:pt idx="1">
                  <c:v>22.6</c:v>
                </c:pt>
                <c:pt idx="2">
                  <c:v>24.1</c:v>
                </c:pt>
                <c:pt idx="3">
                  <c:v>23.6</c:v>
                </c:pt>
                <c:pt idx="4">
                  <c:v>24.5</c:v>
                </c:pt>
                <c:pt idx="5">
                  <c:v>24.7</c:v>
                </c:pt>
                <c:pt idx="6">
                  <c:v>26.3</c:v>
                </c:pt>
                <c:pt idx="7">
                  <c:v>28</c:v>
                </c:pt>
                <c:pt idx="8">
                  <c:v>26.8</c:v>
                </c:pt>
                <c:pt idx="9">
                  <c:v>27.6</c:v>
                </c:pt>
                <c:pt idx="10">
                  <c:v>27.9</c:v>
                </c:pt>
                <c:pt idx="11">
                  <c:v>27.5</c:v>
                </c:pt>
                <c:pt idx="12">
                  <c:v>27.5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336704"/>
        <c:axId val="415350784"/>
      </c:lineChart>
      <c:catAx>
        <c:axId val="41533670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153507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5350784"/>
        <c:scaling>
          <c:orientation val="minMax"/>
          <c:max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1533670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30568651706"/>
          <c:y val="0.39147448032410587"/>
          <c:w val="0.99257875036227006"/>
          <c:h val="0.5175029950524476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2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TDS</a:t>
            </a:r>
          </a:p>
        </c:rich>
      </c:tx>
      <c:layout>
        <c:manualLayout>
          <c:xMode val="edge"/>
          <c:yMode val="edge"/>
          <c:x val="0.43373050676357766"/>
          <c:y val="2.71320838416324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'2017-3 Paul da Praia da Vitória'!$B$58</c:f>
              <c:strCache>
                <c:ptCount val="1"/>
                <c:pt idx="0">
                  <c:v>TDS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'2017-3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da Praia da Vitória'!$C$58:$O$58</c:f>
              <c:numCache>
                <c:formatCode>General</c:formatCode>
                <c:ptCount val="13"/>
                <c:pt idx="0">
                  <c:v>24.7</c:v>
                </c:pt>
                <c:pt idx="1">
                  <c:v>24.9</c:v>
                </c:pt>
                <c:pt idx="2">
                  <c:v>24</c:v>
                </c:pt>
                <c:pt idx="3">
                  <c:v>23.9</c:v>
                </c:pt>
                <c:pt idx="4">
                  <c:v>24.3</c:v>
                </c:pt>
                <c:pt idx="5">
                  <c:v>25.6</c:v>
                </c:pt>
                <c:pt idx="6">
                  <c:v>26.7</c:v>
                </c:pt>
                <c:pt idx="7">
                  <c:v>27.5</c:v>
                </c:pt>
                <c:pt idx="8">
                  <c:v>29.6</c:v>
                </c:pt>
                <c:pt idx="9">
                  <c:v>32.200000000000003</c:v>
                </c:pt>
                <c:pt idx="10">
                  <c:v>35.6</c:v>
                </c:pt>
                <c:pt idx="11">
                  <c:v>34.1</c:v>
                </c:pt>
                <c:pt idx="12">
                  <c:v>37.1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5363456"/>
        <c:axId val="415364992"/>
      </c:barChart>
      <c:lineChart>
        <c:grouping val="standard"/>
        <c:varyColors val="0"/>
        <c:ser>
          <c:idx val="2"/>
          <c:order val="1"/>
          <c:tx>
            <c:strRef>
              <c:f>'2017-3 Paul da Praia da Vitória'!$B$45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'2017-3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'2017-3 Paul da Praia da Vitória'!$C$45:$O$45</c:f>
              <c:numCache>
                <c:formatCode>General</c:formatCode>
                <c:ptCount val="13"/>
                <c:pt idx="0">
                  <c:v>1.5986320000000001</c:v>
                </c:pt>
                <c:pt idx="1">
                  <c:v>1.5979680000000001</c:v>
                </c:pt>
                <c:pt idx="2">
                  <c:v>0.29999700000000001</c:v>
                </c:pt>
                <c:pt idx="3">
                  <c:v>0.29997299999999999</c:v>
                </c:pt>
                <c:pt idx="4">
                  <c:v>0.29992400000000002</c:v>
                </c:pt>
                <c:pt idx="5">
                  <c:v>0.29985200000000001</c:v>
                </c:pt>
                <c:pt idx="6">
                  <c:v>0.29975600000000002</c:v>
                </c:pt>
                <c:pt idx="7">
                  <c:v>0.29963600000000001</c:v>
                </c:pt>
                <c:pt idx="8">
                  <c:v>1.6999899999999999</c:v>
                </c:pt>
                <c:pt idx="9">
                  <c:v>1.699872</c:v>
                </c:pt>
                <c:pt idx="10">
                  <c:v>1.6996180000000001</c:v>
                </c:pt>
                <c:pt idx="11">
                  <c:v>1.6992309999999999</c:v>
                </c:pt>
                <c:pt idx="12">
                  <c:v>1.6987080000000001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'2017-3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'2017-3 Paul da Praia da Vitória'!$C$59:$O$59</c:f>
              <c:numCache>
                <c:formatCode>General</c:formatCode>
                <c:ptCount val="13"/>
                <c:pt idx="0">
                  <c:v>22.4</c:v>
                </c:pt>
                <c:pt idx="1">
                  <c:v>22.5</c:v>
                </c:pt>
                <c:pt idx="2">
                  <c:v>22.8</c:v>
                </c:pt>
                <c:pt idx="3">
                  <c:v>23.4</c:v>
                </c:pt>
                <c:pt idx="4">
                  <c:v>24</c:v>
                </c:pt>
                <c:pt idx="5">
                  <c:v>24.7</c:v>
                </c:pt>
                <c:pt idx="6">
                  <c:v>25.8</c:v>
                </c:pt>
                <c:pt idx="7">
                  <c:v>27.3</c:v>
                </c:pt>
                <c:pt idx="8">
                  <c:v>28.9</c:v>
                </c:pt>
                <c:pt idx="9">
                  <c:v>27</c:v>
                </c:pt>
                <c:pt idx="10">
                  <c:v>27.4</c:v>
                </c:pt>
                <c:pt idx="11">
                  <c:v>27</c:v>
                </c:pt>
                <c:pt idx="12">
                  <c:v>27.1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363456"/>
        <c:axId val="415364992"/>
      </c:lineChart>
      <c:catAx>
        <c:axId val="41536345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15364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5364992"/>
        <c:scaling>
          <c:orientation val="minMax"/>
          <c:max val="5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1536345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4389259031"/>
          <c:y val="0.39147462201027688"/>
          <c:w val="0.99257855844942455"/>
          <c:h val="0.5175036043029832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2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TDS</a:t>
            </a:r>
          </a:p>
        </c:rich>
      </c:tx>
      <c:layout>
        <c:manualLayout>
          <c:xMode val="edge"/>
          <c:yMode val="edge"/>
          <c:x val="0.43373055003638566"/>
          <c:y val="2.71320237219482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'2017-3 Paul da Praia da Vitória'!$B$97</c:f>
              <c:strCache>
                <c:ptCount val="1"/>
                <c:pt idx="0">
                  <c:v>TDS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'2017-3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da Praia da Vitória'!$C$97:$O$97</c:f>
              <c:numCache>
                <c:formatCode>General</c:formatCode>
                <c:ptCount val="13"/>
                <c:pt idx="0">
                  <c:v>18.72</c:v>
                </c:pt>
                <c:pt idx="1">
                  <c:v>18.8</c:v>
                </c:pt>
                <c:pt idx="2">
                  <c:v>4.32</c:v>
                </c:pt>
                <c:pt idx="3">
                  <c:v>5.46</c:v>
                </c:pt>
                <c:pt idx="4">
                  <c:v>11.36</c:v>
                </c:pt>
                <c:pt idx="5">
                  <c:v>12.98</c:v>
                </c:pt>
                <c:pt idx="6">
                  <c:v>20.399999999999999</c:v>
                </c:pt>
                <c:pt idx="7">
                  <c:v>20.9</c:v>
                </c:pt>
                <c:pt idx="8">
                  <c:v>19.53</c:v>
                </c:pt>
                <c:pt idx="9">
                  <c:v>22.2</c:v>
                </c:pt>
                <c:pt idx="10">
                  <c:v>22.5</c:v>
                </c:pt>
                <c:pt idx="11">
                  <c:v>23</c:v>
                </c:pt>
                <c:pt idx="12">
                  <c:v>23.3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5154944"/>
        <c:axId val="415156480"/>
      </c:barChart>
      <c:lineChart>
        <c:grouping val="standard"/>
        <c:varyColors val="0"/>
        <c:ser>
          <c:idx val="2"/>
          <c:order val="1"/>
          <c:tx>
            <c:strRef>
              <c:f>'2017-3 Paul da Praia da Vitória'!$B$84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'2017-3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'2017-3 Paul da Praia da Vitória'!$C$84:$O$84</c:f>
              <c:numCache>
                <c:formatCode>General</c:formatCode>
                <c:ptCount val="13"/>
                <c:pt idx="0">
                  <c:v>1.5982829999999999</c:v>
                </c:pt>
                <c:pt idx="1">
                  <c:v>0.29999900000000002</c:v>
                </c:pt>
                <c:pt idx="2">
                  <c:v>0.29998599999999997</c:v>
                </c:pt>
                <c:pt idx="3">
                  <c:v>0.29994900000000002</c:v>
                </c:pt>
                <c:pt idx="4">
                  <c:v>0.29988799999999999</c:v>
                </c:pt>
                <c:pt idx="5">
                  <c:v>0.29980200000000001</c:v>
                </c:pt>
                <c:pt idx="6">
                  <c:v>0.29969299999999999</c:v>
                </c:pt>
                <c:pt idx="7">
                  <c:v>0.29955900000000002</c:v>
                </c:pt>
                <c:pt idx="8">
                  <c:v>1.699981</c:v>
                </c:pt>
                <c:pt idx="9">
                  <c:v>1.6998420000000001</c:v>
                </c:pt>
                <c:pt idx="10">
                  <c:v>1.6995690000000001</c:v>
                </c:pt>
                <c:pt idx="11">
                  <c:v>1.6991609999999999</c:v>
                </c:pt>
                <c:pt idx="12">
                  <c:v>1.698618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'2017-3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'2017-3 Paul da Praia da Vitória'!$C$98:$O$98</c:f>
              <c:numCache>
                <c:formatCode>General</c:formatCode>
                <c:ptCount val="13"/>
                <c:pt idx="0">
                  <c:v>22.6</c:v>
                </c:pt>
                <c:pt idx="1">
                  <c:v>22.5</c:v>
                </c:pt>
                <c:pt idx="2">
                  <c:v>24.1</c:v>
                </c:pt>
                <c:pt idx="3">
                  <c:v>23.6</c:v>
                </c:pt>
                <c:pt idx="4">
                  <c:v>24.5</c:v>
                </c:pt>
                <c:pt idx="5">
                  <c:v>24.7</c:v>
                </c:pt>
                <c:pt idx="6">
                  <c:v>26.5</c:v>
                </c:pt>
                <c:pt idx="7">
                  <c:v>28</c:v>
                </c:pt>
                <c:pt idx="8">
                  <c:v>26.8</c:v>
                </c:pt>
                <c:pt idx="9">
                  <c:v>27.6</c:v>
                </c:pt>
                <c:pt idx="10">
                  <c:v>27.8</c:v>
                </c:pt>
                <c:pt idx="11">
                  <c:v>27.5</c:v>
                </c:pt>
                <c:pt idx="12">
                  <c:v>27.5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154944"/>
        <c:axId val="415156480"/>
      </c:lineChart>
      <c:catAx>
        <c:axId val="41515494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151564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5156480"/>
        <c:scaling>
          <c:orientation val="minMax"/>
          <c:max val="5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1515494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3379857891"/>
          <c:y val="0.39147462968513019"/>
          <c:w val="0.99257880148159039"/>
          <c:h val="0.5175032013731847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 e Salinidade (ppm)</a:t>
            </a:r>
          </a:p>
        </c:rich>
      </c:tx>
      <c:layout>
        <c:manualLayout>
          <c:xMode val="edge"/>
          <c:yMode val="edge"/>
          <c:x val="0.24148179255370855"/>
          <c:y val="2.7237532808398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740828618096959E-2"/>
          <c:y val="0.24902723735408561"/>
          <c:w val="0.75555664866413286"/>
          <c:h val="0.517509727626459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'2013-4 Paul Praia da Vitória'!$B$15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'2013-4 Paul Praia da Vitória'!$C$25:$O$25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'2013-4 Paul Praia da Vitória'!$C$33:$O$33</c:f>
              <c:numCache>
                <c:formatCode>General</c:formatCode>
                <c:ptCount val="13"/>
                <c:pt idx="0">
                  <c:v>45.4</c:v>
                </c:pt>
                <c:pt idx="1">
                  <c:v>45.3</c:v>
                </c:pt>
                <c:pt idx="2">
                  <c:v>42.2</c:v>
                </c:pt>
                <c:pt idx="3">
                  <c:v>50.2</c:v>
                </c:pt>
                <c:pt idx="4">
                  <c:v>51</c:v>
                </c:pt>
                <c:pt idx="5">
                  <c:v>46.1</c:v>
                </c:pt>
                <c:pt idx="6">
                  <c:v>46</c:v>
                </c:pt>
                <c:pt idx="7">
                  <c:v>45.9</c:v>
                </c:pt>
                <c:pt idx="8">
                  <c:v>46.5</c:v>
                </c:pt>
                <c:pt idx="9">
                  <c:v>46</c:v>
                </c:pt>
                <c:pt idx="10">
                  <c:v>46</c:v>
                </c:pt>
                <c:pt idx="11">
                  <c:v>46.4</c:v>
                </c:pt>
                <c:pt idx="12">
                  <c:v>46.6</c:v>
                </c:pt>
              </c:numCache>
            </c:numRef>
          </c:val>
        </c:ser>
        <c:ser>
          <c:idx val="1"/>
          <c:order val="1"/>
          <c:tx>
            <c:strRef>
              <c:f>'2013-4 Paul Praia da Vitória'!$B$16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33CCCC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'2013-4 Paul Praia da Vitória'!$C$25:$O$25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'2013-4 Paul Praia da Vitória'!$C$34:$O$34</c:f>
              <c:numCache>
                <c:formatCode>General</c:formatCode>
                <c:ptCount val="13"/>
                <c:pt idx="0">
                  <c:v>29</c:v>
                </c:pt>
                <c:pt idx="1">
                  <c:v>29</c:v>
                </c:pt>
                <c:pt idx="2">
                  <c:v>28.9</c:v>
                </c:pt>
                <c:pt idx="3">
                  <c:v>32.5</c:v>
                </c:pt>
                <c:pt idx="4">
                  <c:v>33.1</c:v>
                </c:pt>
                <c:pt idx="5">
                  <c:v>29.6</c:v>
                </c:pt>
                <c:pt idx="6">
                  <c:v>29.6</c:v>
                </c:pt>
                <c:pt idx="7">
                  <c:v>29.7</c:v>
                </c:pt>
                <c:pt idx="8">
                  <c:v>29.8</c:v>
                </c:pt>
                <c:pt idx="9">
                  <c:v>29.6</c:v>
                </c:pt>
                <c:pt idx="10">
                  <c:v>29.5</c:v>
                </c:pt>
                <c:pt idx="11">
                  <c:v>29.8</c:v>
                </c:pt>
                <c:pt idx="12">
                  <c:v>29.7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2674304"/>
        <c:axId val="302675840"/>
      </c:barChart>
      <c:lineChart>
        <c:grouping val="standard"/>
        <c:varyColors val="0"/>
        <c:ser>
          <c:idx val="2"/>
          <c:order val="2"/>
          <c:tx>
            <c:strRef>
              <c:f>'2013-4 Paul Praia da Vitória'!$B$23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'2013-4 Paul Praia da Vitória'!$C$23:$O$23</c:f>
              <c:numCache>
                <c:formatCode>General</c:formatCode>
                <c:ptCount val="13"/>
                <c:pt idx="0">
                  <c:v>0.59984599999999999</c:v>
                </c:pt>
                <c:pt idx="1">
                  <c:v>0.59969899999999998</c:v>
                </c:pt>
                <c:pt idx="2">
                  <c:v>0.59950499999999995</c:v>
                </c:pt>
                <c:pt idx="3">
                  <c:v>0.59926199999999996</c:v>
                </c:pt>
                <c:pt idx="4">
                  <c:v>1.499989</c:v>
                </c:pt>
                <c:pt idx="5">
                  <c:v>1.499884</c:v>
                </c:pt>
                <c:pt idx="6">
                  <c:v>1.499663</c:v>
                </c:pt>
                <c:pt idx="7">
                  <c:v>1.4993270000000001</c:v>
                </c:pt>
                <c:pt idx="8">
                  <c:v>1.4988760000000001</c:v>
                </c:pt>
                <c:pt idx="9">
                  <c:v>1.49831</c:v>
                </c:pt>
                <c:pt idx="10">
                  <c:v>0.59999899999999995</c:v>
                </c:pt>
                <c:pt idx="11">
                  <c:v>0.59996700000000003</c:v>
                </c:pt>
                <c:pt idx="12">
                  <c:v>0.599885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2674304"/>
        <c:axId val="302675840"/>
      </c:lineChart>
      <c:catAx>
        <c:axId val="30267430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02675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26758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0267430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777902206668607"/>
          <c:y val="0.39299622703412074"/>
          <c:w val="0.99259414795372791"/>
          <c:h val="0.61867700131233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Oxigénip (mg/l)</a:t>
            </a:r>
          </a:p>
        </c:rich>
      </c:tx>
      <c:layout>
        <c:manualLayout>
          <c:xMode val="edge"/>
          <c:yMode val="edge"/>
          <c:x val="0.34424353648707295"/>
          <c:y val="2.71312727700082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'2017-3 Paul da Praia da Vitória'!$B$23</c:f>
              <c:strCache>
                <c:ptCount val="1"/>
                <c:pt idx="0">
                  <c:v>Oxigénio (mg/l)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dLbl>
              <c:idx val="8"/>
              <c:tx>
                <c:rich>
                  <a:bodyPr/>
                  <a:lstStyle/>
                  <a:p>
                    <a:r>
                      <a:rPr lang="pt-PT"/>
                      <a:t>OFL</a:t>
                    </a:r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'2017-3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da Praia da Vitória'!$C$23:$O$23</c:f>
              <c:numCache>
                <c:formatCode>General</c:formatCode>
                <c:ptCount val="13"/>
                <c:pt idx="0">
                  <c:v>5.37</c:v>
                </c:pt>
                <c:pt idx="1">
                  <c:v>5.43</c:v>
                </c:pt>
                <c:pt idx="2">
                  <c:v>6.24</c:v>
                </c:pt>
                <c:pt idx="3">
                  <c:v>4.66</c:v>
                </c:pt>
                <c:pt idx="4">
                  <c:v>6.53</c:v>
                </c:pt>
                <c:pt idx="5">
                  <c:v>4.3600000000000003</c:v>
                </c:pt>
                <c:pt idx="6">
                  <c:v>5.04</c:v>
                </c:pt>
                <c:pt idx="7">
                  <c:v>5.87</c:v>
                </c:pt>
                <c:pt idx="8">
                  <c:v>6.65</c:v>
                </c:pt>
                <c:pt idx="9">
                  <c:v>8.4700000000000006</c:v>
                </c:pt>
                <c:pt idx="10">
                  <c:v>8.5399999999999991</c:v>
                </c:pt>
                <c:pt idx="11">
                  <c:v>7.23</c:v>
                </c:pt>
                <c:pt idx="12">
                  <c:v>6.26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5592832"/>
        <c:axId val="415594368"/>
      </c:barChart>
      <c:lineChart>
        <c:grouping val="standard"/>
        <c:varyColors val="0"/>
        <c:ser>
          <c:idx val="2"/>
          <c:order val="1"/>
          <c:tx>
            <c:strRef>
              <c:f>'2017-3 Paul da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'2017-3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da Praia da Vitória'!$C$5:$O$5</c:f>
              <c:numCache>
                <c:formatCode>0.000000</c:formatCode>
                <c:ptCount val="13"/>
                <c:pt idx="0">
                  <c:v>1.5946389999999999</c:v>
                </c:pt>
                <c:pt idx="1">
                  <c:v>1.598041</c:v>
                </c:pt>
                <c:pt idx="2">
                  <c:v>0.29999799999999999</c:v>
                </c:pt>
                <c:pt idx="3">
                  <c:v>0.29997600000000002</c:v>
                </c:pt>
                <c:pt idx="4">
                  <c:v>0.29992999999999997</c:v>
                </c:pt>
                <c:pt idx="5">
                  <c:v>0.29986000000000002</c:v>
                </c:pt>
                <c:pt idx="6">
                  <c:v>0.29976700000000001</c:v>
                </c:pt>
                <c:pt idx="7">
                  <c:v>0.299649</c:v>
                </c:pt>
                <c:pt idx="8">
                  <c:v>1.6999949999999999</c:v>
                </c:pt>
                <c:pt idx="9">
                  <c:v>1.699889</c:v>
                </c:pt>
                <c:pt idx="10">
                  <c:v>1.6996500000000001</c:v>
                </c:pt>
                <c:pt idx="11">
                  <c:v>1.699276</c:v>
                </c:pt>
                <c:pt idx="12">
                  <c:v>1.698766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'2017-3 Paul da Praia da Vitória'!$B$24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'2017-3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da Praia da Vitória'!$C$24:$O$24</c:f>
              <c:numCache>
                <c:formatCode>General</c:formatCode>
                <c:ptCount val="13"/>
                <c:pt idx="0">
                  <c:v>23.2</c:v>
                </c:pt>
                <c:pt idx="1">
                  <c:v>23.1</c:v>
                </c:pt>
                <c:pt idx="2">
                  <c:v>23.2</c:v>
                </c:pt>
                <c:pt idx="3">
                  <c:v>24.1</c:v>
                </c:pt>
                <c:pt idx="4">
                  <c:v>25</c:v>
                </c:pt>
                <c:pt idx="5">
                  <c:v>25.4</c:v>
                </c:pt>
                <c:pt idx="6">
                  <c:v>26.2</c:v>
                </c:pt>
                <c:pt idx="7">
                  <c:v>26.9</c:v>
                </c:pt>
                <c:pt idx="8">
                  <c:v>27.4</c:v>
                </c:pt>
                <c:pt idx="9">
                  <c:v>23.1</c:v>
                </c:pt>
                <c:pt idx="10">
                  <c:v>23.3</c:v>
                </c:pt>
                <c:pt idx="11">
                  <c:v>25.8</c:v>
                </c:pt>
                <c:pt idx="12">
                  <c:v>27.4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592832"/>
        <c:axId val="415594368"/>
      </c:lineChart>
      <c:catAx>
        <c:axId val="41559283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15594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5594368"/>
        <c:scaling>
          <c:orientation val="minMax"/>
          <c:max val="2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155928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46440159546984"/>
          <c:y val="0.39147451717789006"/>
          <c:w val="0.18111443156219653"/>
          <c:h val="0.1271700552356328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Oxigénio (mg/l)</a:t>
            </a:r>
          </a:p>
        </c:rich>
      </c:tx>
      <c:layout>
        <c:manualLayout>
          <c:xMode val="edge"/>
          <c:yMode val="edge"/>
          <c:x val="0.33972022199515139"/>
          <c:y val="2.71314400306703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'2017-3 Paul da Praia da Vitória'!$B$63</c:f>
              <c:strCache>
                <c:ptCount val="1"/>
                <c:pt idx="0">
                  <c:v>Oxigénio (mg/l)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'2017-3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'2017-3 Paul da Praia da Vitória'!$C$63:$O$63</c:f>
              <c:numCache>
                <c:formatCode>General</c:formatCode>
                <c:ptCount val="13"/>
                <c:pt idx="0">
                  <c:v>6.24</c:v>
                </c:pt>
                <c:pt idx="1">
                  <c:v>6.32</c:v>
                </c:pt>
                <c:pt idx="2">
                  <c:v>6.77</c:v>
                </c:pt>
                <c:pt idx="3">
                  <c:v>9.2100000000000009</c:v>
                </c:pt>
                <c:pt idx="4">
                  <c:v>6.92</c:v>
                </c:pt>
                <c:pt idx="5">
                  <c:v>7.28</c:v>
                </c:pt>
                <c:pt idx="6">
                  <c:v>7.26</c:v>
                </c:pt>
                <c:pt idx="7">
                  <c:v>7.86</c:v>
                </c:pt>
                <c:pt idx="8">
                  <c:v>6.9</c:v>
                </c:pt>
                <c:pt idx="9">
                  <c:v>7.66</c:v>
                </c:pt>
                <c:pt idx="10">
                  <c:v>7.87</c:v>
                </c:pt>
                <c:pt idx="11">
                  <c:v>7.31</c:v>
                </c:pt>
                <c:pt idx="12">
                  <c:v>7.25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5638272"/>
        <c:axId val="415639808"/>
      </c:barChart>
      <c:lineChart>
        <c:grouping val="standard"/>
        <c:varyColors val="0"/>
        <c:ser>
          <c:idx val="2"/>
          <c:order val="1"/>
          <c:tx>
            <c:strRef>
              <c:f>'2017-3 Paul da Praia da Vitória'!$B$45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'2017-3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'2017-3 Paul da Praia da Vitória'!$C$45:$O$45</c:f>
              <c:numCache>
                <c:formatCode>General</c:formatCode>
                <c:ptCount val="13"/>
                <c:pt idx="0">
                  <c:v>1.5986320000000001</c:v>
                </c:pt>
                <c:pt idx="1">
                  <c:v>1.5979680000000001</c:v>
                </c:pt>
                <c:pt idx="2">
                  <c:v>0.29999700000000001</c:v>
                </c:pt>
                <c:pt idx="3">
                  <c:v>0.29997299999999999</c:v>
                </c:pt>
                <c:pt idx="4">
                  <c:v>0.29992400000000002</c:v>
                </c:pt>
                <c:pt idx="5">
                  <c:v>0.29985200000000001</c:v>
                </c:pt>
                <c:pt idx="6">
                  <c:v>0.29975600000000002</c:v>
                </c:pt>
                <c:pt idx="7">
                  <c:v>0.29963600000000001</c:v>
                </c:pt>
                <c:pt idx="8">
                  <c:v>1.6999899999999999</c:v>
                </c:pt>
                <c:pt idx="9">
                  <c:v>1.699872</c:v>
                </c:pt>
                <c:pt idx="10">
                  <c:v>1.6996180000000001</c:v>
                </c:pt>
                <c:pt idx="11">
                  <c:v>1.6992309999999999</c:v>
                </c:pt>
                <c:pt idx="12">
                  <c:v>1.6987080000000001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'2017-3 Paul da Praia da Vitória'!$B$64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'2017-3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'2017-3 Paul da Praia da Vitória'!$C$64:$O$64</c:f>
              <c:numCache>
                <c:formatCode>General</c:formatCode>
                <c:ptCount val="13"/>
                <c:pt idx="0">
                  <c:v>22.5</c:v>
                </c:pt>
                <c:pt idx="1">
                  <c:v>22.5</c:v>
                </c:pt>
                <c:pt idx="2">
                  <c:v>22.7</c:v>
                </c:pt>
                <c:pt idx="3">
                  <c:v>23.4</c:v>
                </c:pt>
                <c:pt idx="4">
                  <c:v>23.9</c:v>
                </c:pt>
                <c:pt idx="5">
                  <c:v>24.6</c:v>
                </c:pt>
                <c:pt idx="6">
                  <c:v>25.8</c:v>
                </c:pt>
                <c:pt idx="7">
                  <c:v>27.1</c:v>
                </c:pt>
                <c:pt idx="8">
                  <c:v>28.8</c:v>
                </c:pt>
                <c:pt idx="9">
                  <c:v>26.7</c:v>
                </c:pt>
                <c:pt idx="10">
                  <c:v>26.1</c:v>
                </c:pt>
                <c:pt idx="11">
                  <c:v>26.9</c:v>
                </c:pt>
                <c:pt idx="12">
                  <c:v>26.9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638272"/>
        <c:axId val="415639808"/>
      </c:lineChart>
      <c:catAx>
        <c:axId val="41563827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15639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5639808"/>
        <c:scaling>
          <c:orientation val="minMax"/>
          <c:max val="22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1563827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4635851822"/>
          <c:y val="0.39147482969123243"/>
          <c:w val="0.99257846967602337"/>
          <c:h val="0.518645000835569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Oxigénio (mg/l)</a:t>
            </a:r>
          </a:p>
        </c:rich>
      </c:tx>
      <c:layout>
        <c:manualLayout>
          <c:xMode val="edge"/>
          <c:yMode val="edge"/>
          <c:x val="0.36484317585301834"/>
          <c:y val="2.71315532052958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'2017-3 Paul da Praia da Vitória'!$B$141</c:f>
              <c:strCache>
                <c:ptCount val="1"/>
                <c:pt idx="0">
                  <c:v>Oxigénio (mg/l)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'2017-3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'2017-3 Paul da Praia da Vitória'!$C$141:$O$141</c:f>
              <c:numCache>
                <c:formatCode>General</c:formatCode>
                <c:ptCount val="13"/>
                <c:pt idx="0">
                  <c:v>8.33</c:v>
                </c:pt>
                <c:pt idx="1">
                  <c:v>8.52</c:v>
                </c:pt>
                <c:pt idx="2">
                  <c:v>8.27</c:v>
                </c:pt>
                <c:pt idx="3">
                  <c:v>7.46</c:v>
                </c:pt>
                <c:pt idx="4">
                  <c:v>8.0500000000000007</c:v>
                </c:pt>
                <c:pt idx="5">
                  <c:v>8.1999999999999993</c:v>
                </c:pt>
                <c:pt idx="6">
                  <c:v>9.15</c:v>
                </c:pt>
                <c:pt idx="7">
                  <c:v>7.88</c:v>
                </c:pt>
                <c:pt idx="8">
                  <c:v>8.77</c:v>
                </c:pt>
                <c:pt idx="9">
                  <c:v>8.99</c:v>
                </c:pt>
                <c:pt idx="10">
                  <c:v>11.05</c:v>
                </c:pt>
                <c:pt idx="11">
                  <c:v>9.6199999999999992</c:v>
                </c:pt>
                <c:pt idx="12">
                  <c:v>8.7100000000000009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5827072"/>
        <c:axId val="415828608"/>
      </c:barChart>
      <c:lineChart>
        <c:grouping val="standard"/>
        <c:varyColors val="0"/>
        <c:ser>
          <c:idx val="2"/>
          <c:order val="1"/>
          <c:tx>
            <c:strRef>
              <c:f>'2017-3 Paul da Praia da Vitória'!$B$84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'2017-3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'2017-3 Paul da Praia da Vitória'!$C$84:$O$84</c:f>
              <c:numCache>
                <c:formatCode>General</c:formatCode>
                <c:ptCount val="13"/>
                <c:pt idx="0">
                  <c:v>1.5982829999999999</c:v>
                </c:pt>
                <c:pt idx="1">
                  <c:v>0.29999900000000002</c:v>
                </c:pt>
                <c:pt idx="2">
                  <c:v>0.29998599999999997</c:v>
                </c:pt>
                <c:pt idx="3">
                  <c:v>0.29994900000000002</c:v>
                </c:pt>
                <c:pt idx="4">
                  <c:v>0.29988799999999999</c:v>
                </c:pt>
                <c:pt idx="5">
                  <c:v>0.29980200000000001</c:v>
                </c:pt>
                <c:pt idx="6">
                  <c:v>0.29969299999999999</c:v>
                </c:pt>
                <c:pt idx="7">
                  <c:v>0.29955900000000002</c:v>
                </c:pt>
                <c:pt idx="8">
                  <c:v>1.699981</c:v>
                </c:pt>
                <c:pt idx="9">
                  <c:v>1.6998420000000001</c:v>
                </c:pt>
                <c:pt idx="10">
                  <c:v>1.6995690000000001</c:v>
                </c:pt>
                <c:pt idx="11">
                  <c:v>1.6991609999999999</c:v>
                </c:pt>
                <c:pt idx="12">
                  <c:v>1.698618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'2017-3 Paul da Praia da Vitória'!$B$142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'2017-3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'2017-3 Paul da Praia da Vitória'!$C$142:$O$142</c:f>
              <c:numCache>
                <c:formatCode>General</c:formatCode>
                <c:ptCount val="13"/>
                <c:pt idx="0">
                  <c:v>22.1</c:v>
                </c:pt>
                <c:pt idx="1">
                  <c:v>22.2</c:v>
                </c:pt>
                <c:pt idx="2">
                  <c:v>23.5</c:v>
                </c:pt>
                <c:pt idx="3">
                  <c:v>25.3</c:v>
                </c:pt>
                <c:pt idx="4">
                  <c:v>26</c:v>
                </c:pt>
                <c:pt idx="5">
                  <c:v>26.3</c:v>
                </c:pt>
                <c:pt idx="6">
                  <c:v>27.8</c:v>
                </c:pt>
                <c:pt idx="7">
                  <c:v>28.9</c:v>
                </c:pt>
                <c:pt idx="8">
                  <c:v>28.7</c:v>
                </c:pt>
                <c:pt idx="9">
                  <c:v>28.9</c:v>
                </c:pt>
                <c:pt idx="10">
                  <c:v>29.4</c:v>
                </c:pt>
                <c:pt idx="11">
                  <c:v>28.9</c:v>
                </c:pt>
                <c:pt idx="12">
                  <c:v>27.9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827072"/>
        <c:axId val="415828608"/>
      </c:lineChart>
      <c:catAx>
        <c:axId val="41582707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158286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5828608"/>
        <c:scaling>
          <c:orientation val="minMax"/>
          <c:max val="2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1582707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3884514429"/>
          <c:y val="0.39147475569243884"/>
          <c:w val="0.9925785761154855"/>
          <c:h val="0.5186448557398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orientation="portrait"/>
  </c:printSettings>
</c:chartSpace>
</file>

<file path=xl/charts/chart2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pH</a:t>
            </a:r>
          </a:p>
        </c:rich>
      </c:tx>
      <c:layout>
        <c:manualLayout>
          <c:xMode val="edge"/>
          <c:yMode val="edge"/>
          <c:x val="0.43909780508205704"/>
          <c:y val="2.14283354440834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631578947368418E-2"/>
          <c:y val="0.20714321837196284"/>
          <c:w val="0.74285714285714288"/>
          <c:h val="0.564286698323622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'2017-3 Paul da Praia da Vitória'!$B$129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'2017-3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'2017-3 Paul da Praia da Vitória'!$C$129:$O$129</c:f>
              <c:numCache>
                <c:formatCode>General</c:formatCode>
                <c:ptCount val="13"/>
                <c:pt idx="0">
                  <c:v>8.32</c:v>
                </c:pt>
                <c:pt idx="1">
                  <c:v>8.42</c:v>
                </c:pt>
                <c:pt idx="2">
                  <c:v>8.14</c:v>
                </c:pt>
                <c:pt idx="3">
                  <c:v>7.73</c:v>
                </c:pt>
                <c:pt idx="4">
                  <c:v>7.6</c:v>
                </c:pt>
                <c:pt idx="5">
                  <c:v>7.8</c:v>
                </c:pt>
                <c:pt idx="6">
                  <c:v>7.76</c:v>
                </c:pt>
                <c:pt idx="7">
                  <c:v>8.57</c:v>
                </c:pt>
                <c:pt idx="8">
                  <c:v>8.5500000000000007</c:v>
                </c:pt>
                <c:pt idx="9">
                  <c:v>8.59</c:v>
                </c:pt>
                <c:pt idx="10">
                  <c:v>8.69</c:v>
                </c:pt>
                <c:pt idx="11">
                  <c:v>8.7200000000000006</c:v>
                </c:pt>
                <c:pt idx="12">
                  <c:v>8.74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5888896"/>
        <c:axId val="415890432"/>
      </c:barChart>
      <c:lineChart>
        <c:grouping val="standard"/>
        <c:varyColors val="0"/>
        <c:ser>
          <c:idx val="1"/>
          <c:order val="1"/>
          <c:tx>
            <c:strRef>
              <c:f>'2017-3 Paul da Praia da Vitória'!$B$123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'2017-3 Paul da Praia da Vitória'!$C$125:$O$125</c:f>
              <c:numCache>
                <c:formatCode>h:mm</c:formatCode>
                <c:ptCount val="13"/>
                <c:pt idx="0">
                  <c:v>0.31597222222222221</c:v>
                </c:pt>
                <c:pt idx="1">
                  <c:v>0.3576388888888889</c:v>
                </c:pt>
                <c:pt idx="2">
                  <c:v>0.39930555555555558</c:v>
                </c:pt>
                <c:pt idx="3">
                  <c:v>0.44097222222222227</c:v>
                </c:pt>
                <c:pt idx="4">
                  <c:v>0.4826388888888889</c:v>
                </c:pt>
                <c:pt idx="5">
                  <c:v>0.52430555555555558</c:v>
                </c:pt>
                <c:pt idx="6">
                  <c:v>0.56597222222222221</c:v>
                </c:pt>
                <c:pt idx="7">
                  <c:v>0.60763888888888895</c:v>
                </c:pt>
                <c:pt idx="8">
                  <c:v>0.64930555555555558</c:v>
                </c:pt>
                <c:pt idx="9">
                  <c:v>0.69097222222222221</c:v>
                </c:pt>
                <c:pt idx="10">
                  <c:v>0.73263888888888884</c:v>
                </c:pt>
                <c:pt idx="11">
                  <c:v>0.77430555555555547</c:v>
                </c:pt>
                <c:pt idx="12">
                  <c:v>0.81597222222222221</c:v>
                </c:pt>
              </c:numCache>
            </c:numRef>
          </c:cat>
          <c:val>
            <c:numRef>
              <c:f>'2017-3 Paul da Praia da Vitória'!$C$123:$O$123</c:f>
              <c:numCache>
                <c:formatCode>General</c:formatCode>
                <c:ptCount val="13"/>
                <c:pt idx="0">
                  <c:v>1.5982160000000001</c:v>
                </c:pt>
                <c:pt idx="1">
                  <c:v>0.29999900000000002</c:v>
                </c:pt>
                <c:pt idx="2">
                  <c:v>0.29998399999999997</c:v>
                </c:pt>
                <c:pt idx="3">
                  <c:v>0.29994399999999999</c:v>
                </c:pt>
                <c:pt idx="4">
                  <c:v>0.29987999999999998</c:v>
                </c:pt>
                <c:pt idx="5">
                  <c:v>0.299792</c:v>
                </c:pt>
                <c:pt idx="6">
                  <c:v>0.29968099999999998</c:v>
                </c:pt>
                <c:pt idx="7">
                  <c:v>1.699999</c:v>
                </c:pt>
                <c:pt idx="8">
                  <c:v>1.6999280000000001</c:v>
                </c:pt>
                <c:pt idx="9">
                  <c:v>1.699722</c:v>
                </c:pt>
                <c:pt idx="10">
                  <c:v>1.699425</c:v>
                </c:pt>
                <c:pt idx="11">
                  <c:v>1.698906</c:v>
                </c:pt>
                <c:pt idx="12">
                  <c:v>1.698296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'2017-3 Paul da Praia da Vitória'!$B$130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'2017-3 Paul da Praia da Vitória'!$C$125:$O$125</c:f>
              <c:numCache>
                <c:formatCode>h:mm</c:formatCode>
                <c:ptCount val="13"/>
                <c:pt idx="0">
                  <c:v>0.31597222222222221</c:v>
                </c:pt>
                <c:pt idx="1">
                  <c:v>0.3576388888888889</c:v>
                </c:pt>
                <c:pt idx="2">
                  <c:v>0.39930555555555558</c:v>
                </c:pt>
                <c:pt idx="3">
                  <c:v>0.44097222222222227</c:v>
                </c:pt>
                <c:pt idx="4">
                  <c:v>0.4826388888888889</c:v>
                </c:pt>
                <c:pt idx="5">
                  <c:v>0.52430555555555558</c:v>
                </c:pt>
                <c:pt idx="6">
                  <c:v>0.56597222222222221</c:v>
                </c:pt>
                <c:pt idx="7">
                  <c:v>0.60763888888888895</c:v>
                </c:pt>
                <c:pt idx="8">
                  <c:v>0.64930555555555558</c:v>
                </c:pt>
                <c:pt idx="9">
                  <c:v>0.69097222222222221</c:v>
                </c:pt>
                <c:pt idx="10">
                  <c:v>0.73263888888888884</c:v>
                </c:pt>
                <c:pt idx="11">
                  <c:v>0.77430555555555547</c:v>
                </c:pt>
                <c:pt idx="12">
                  <c:v>0.81597222222222221</c:v>
                </c:pt>
              </c:numCache>
            </c:numRef>
          </c:cat>
          <c:val>
            <c:numRef>
              <c:f>'2017-3 Paul da Praia da Vitória'!$C$130:$O$130</c:f>
              <c:numCache>
                <c:formatCode>General</c:formatCode>
                <c:ptCount val="13"/>
                <c:pt idx="0">
                  <c:v>22.6</c:v>
                </c:pt>
                <c:pt idx="1">
                  <c:v>22.5</c:v>
                </c:pt>
                <c:pt idx="2">
                  <c:v>23.7</c:v>
                </c:pt>
                <c:pt idx="3">
                  <c:v>26</c:v>
                </c:pt>
                <c:pt idx="4">
                  <c:v>26</c:v>
                </c:pt>
                <c:pt idx="5">
                  <c:v>26.9</c:v>
                </c:pt>
                <c:pt idx="6">
                  <c:v>27.7</c:v>
                </c:pt>
                <c:pt idx="7">
                  <c:v>29.2</c:v>
                </c:pt>
                <c:pt idx="8">
                  <c:v>29.8</c:v>
                </c:pt>
                <c:pt idx="9">
                  <c:v>29.3</c:v>
                </c:pt>
                <c:pt idx="10">
                  <c:v>29.7</c:v>
                </c:pt>
                <c:pt idx="11">
                  <c:v>29</c:v>
                </c:pt>
                <c:pt idx="12">
                  <c:v>28.6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888896"/>
        <c:axId val="415890432"/>
      </c:lineChart>
      <c:catAx>
        <c:axId val="41588889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158904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5890432"/>
        <c:scaling>
          <c:orientation val="minMax"/>
          <c:max val="2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1588889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052637651062842"/>
          <c:y val="0.44642952847677259"/>
          <c:w val="0.99203253439473904"/>
          <c:h val="0.608503202833911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ORP (mV)</a:t>
            </a:r>
          </a:p>
        </c:rich>
      </c:tx>
      <c:layout>
        <c:manualLayout>
          <c:xMode val="edge"/>
          <c:yMode val="edge"/>
          <c:x val="0.38796988404618438"/>
          <c:y val="3.70372030898272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87969924812026E-2"/>
          <c:y val="0.22895698178721388"/>
          <c:w val="0.72030075187969922"/>
          <c:h val="0.683503930923594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'2017-3 Paul da Praia da Vitória'!$B$131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'2017-3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'2017-3 Paul da Praia da Vitória'!$C$131:$O$131</c:f>
              <c:numCache>
                <c:formatCode>General</c:formatCode>
                <c:ptCount val="13"/>
                <c:pt idx="0">
                  <c:v>-59.3</c:v>
                </c:pt>
                <c:pt idx="1">
                  <c:v>-59.4</c:v>
                </c:pt>
                <c:pt idx="2">
                  <c:v>-49.3</c:v>
                </c:pt>
                <c:pt idx="3">
                  <c:v>-25.5</c:v>
                </c:pt>
                <c:pt idx="4">
                  <c:v>-15</c:v>
                </c:pt>
                <c:pt idx="5">
                  <c:v>-29</c:v>
                </c:pt>
                <c:pt idx="6">
                  <c:v>-26.8</c:v>
                </c:pt>
                <c:pt idx="7">
                  <c:v>-76.8</c:v>
                </c:pt>
                <c:pt idx="8">
                  <c:v>-74.400000000000006</c:v>
                </c:pt>
                <c:pt idx="9">
                  <c:v>-76.900000000000006</c:v>
                </c:pt>
                <c:pt idx="10">
                  <c:v>-82.7</c:v>
                </c:pt>
                <c:pt idx="11">
                  <c:v>-84.8</c:v>
                </c:pt>
                <c:pt idx="12">
                  <c:v>-85.4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5947392"/>
        <c:axId val="415957376"/>
      </c:barChart>
      <c:lineChart>
        <c:grouping val="standard"/>
        <c:varyColors val="0"/>
        <c:ser>
          <c:idx val="0"/>
          <c:order val="0"/>
          <c:tx>
            <c:strRef>
              <c:f>'2017-3 Paul da Praia da Vitória'!$B$123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'2017-3 Paul da Praia da Vitória'!$C$125:$O$125</c:f>
              <c:numCache>
                <c:formatCode>h:mm</c:formatCode>
                <c:ptCount val="13"/>
                <c:pt idx="0">
                  <c:v>0.31597222222222221</c:v>
                </c:pt>
                <c:pt idx="1">
                  <c:v>0.3576388888888889</c:v>
                </c:pt>
                <c:pt idx="2">
                  <c:v>0.39930555555555558</c:v>
                </c:pt>
                <c:pt idx="3">
                  <c:v>0.44097222222222227</c:v>
                </c:pt>
                <c:pt idx="4">
                  <c:v>0.4826388888888889</c:v>
                </c:pt>
                <c:pt idx="5">
                  <c:v>0.52430555555555558</c:v>
                </c:pt>
                <c:pt idx="6">
                  <c:v>0.56597222222222221</c:v>
                </c:pt>
                <c:pt idx="7">
                  <c:v>0.60763888888888895</c:v>
                </c:pt>
                <c:pt idx="8">
                  <c:v>0.64930555555555558</c:v>
                </c:pt>
                <c:pt idx="9">
                  <c:v>0.69097222222222221</c:v>
                </c:pt>
                <c:pt idx="10">
                  <c:v>0.73263888888888884</c:v>
                </c:pt>
                <c:pt idx="11">
                  <c:v>0.77430555555555547</c:v>
                </c:pt>
                <c:pt idx="12">
                  <c:v>0.81597222222222221</c:v>
                </c:pt>
              </c:numCache>
            </c:numRef>
          </c:cat>
          <c:val>
            <c:numRef>
              <c:f>'2017-3 Paul da Praia da Vitória'!$C$123:$O$123</c:f>
              <c:numCache>
                <c:formatCode>General</c:formatCode>
                <c:ptCount val="13"/>
                <c:pt idx="0">
                  <c:v>1.5982160000000001</c:v>
                </c:pt>
                <c:pt idx="1">
                  <c:v>0.29999900000000002</c:v>
                </c:pt>
                <c:pt idx="2">
                  <c:v>0.29998399999999997</c:v>
                </c:pt>
                <c:pt idx="3">
                  <c:v>0.29994399999999999</c:v>
                </c:pt>
                <c:pt idx="4">
                  <c:v>0.29987999999999998</c:v>
                </c:pt>
                <c:pt idx="5">
                  <c:v>0.299792</c:v>
                </c:pt>
                <c:pt idx="6">
                  <c:v>0.29968099999999998</c:v>
                </c:pt>
                <c:pt idx="7">
                  <c:v>1.699999</c:v>
                </c:pt>
                <c:pt idx="8">
                  <c:v>1.6999280000000001</c:v>
                </c:pt>
                <c:pt idx="9">
                  <c:v>1.699722</c:v>
                </c:pt>
                <c:pt idx="10">
                  <c:v>1.699425</c:v>
                </c:pt>
                <c:pt idx="11">
                  <c:v>1.698906</c:v>
                </c:pt>
                <c:pt idx="12">
                  <c:v>1.698296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'2017-3 Paul da Praia da Vitória'!$B$132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'2017-3 Paul da Praia da Vitória'!$C$125:$O$125</c:f>
              <c:numCache>
                <c:formatCode>h:mm</c:formatCode>
                <c:ptCount val="13"/>
                <c:pt idx="0">
                  <c:v>0.31597222222222221</c:v>
                </c:pt>
                <c:pt idx="1">
                  <c:v>0.3576388888888889</c:v>
                </c:pt>
                <c:pt idx="2">
                  <c:v>0.39930555555555558</c:v>
                </c:pt>
                <c:pt idx="3">
                  <c:v>0.44097222222222227</c:v>
                </c:pt>
                <c:pt idx="4">
                  <c:v>0.4826388888888889</c:v>
                </c:pt>
                <c:pt idx="5">
                  <c:v>0.52430555555555558</c:v>
                </c:pt>
                <c:pt idx="6">
                  <c:v>0.56597222222222221</c:v>
                </c:pt>
                <c:pt idx="7">
                  <c:v>0.60763888888888895</c:v>
                </c:pt>
                <c:pt idx="8">
                  <c:v>0.64930555555555558</c:v>
                </c:pt>
                <c:pt idx="9">
                  <c:v>0.69097222222222221</c:v>
                </c:pt>
                <c:pt idx="10">
                  <c:v>0.73263888888888884</c:v>
                </c:pt>
                <c:pt idx="11">
                  <c:v>0.77430555555555547</c:v>
                </c:pt>
                <c:pt idx="12">
                  <c:v>0.81597222222222221</c:v>
                </c:pt>
              </c:numCache>
            </c:numRef>
          </c:cat>
          <c:val>
            <c:numRef>
              <c:f>'2017-3 Paul da Praia da Vitória'!$C$132:$O$132</c:f>
              <c:numCache>
                <c:formatCode>General</c:formatCode>
                <c:ptCount val="13"/>
                <c:pt idx="0">
                  <c:v>22.6</c:v>
                </c:pt>
                <c:pt idx="1">
                  <c:v>22.6</c:v>
                </c:pt>
                <c:pt idx="2">
                  <c:v>23.7</c:v>
                </c:pt>
                <c:pt idx="3">
                  <c:v>25.7</c:v>
                </c:pt>
                <c:pt idx="4">
                  <c:v>26.1</c:v>
                </c:pt>
                <c:pt idx="5">
                  <c:v>26.9</c:v>
                </c:pt>
                <c:pt idx="6">
                  <c:v>27.8</c:v>
                </c:pt>
                <c:pt idx="7">
                  <c:v>29.2</c:v>
                </c:pt>
                <c:pt idx="8">
                  <c:v>29.8</c:v>
                </c:pt>
                <c:pt idx="9">
                  <c:v>29.3</c:v>
                </c:pt>
                <c:pt idx="10">
                  <c:v>29.7</c:v>
                </c:pt>
                <c:pt idx="11">
                  <c:v>28.9</c:v>
                </c:pt>
                <c:pt idx="12">
                  <c:v>28.5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947392"/>
        <c:axId val="415957376"/>
      </c:lineChart>
      <c:catAx>
        <c:axId val="41594739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15957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5957376"/>
        <c:scaling>
          <c:orientation val="minMax"/>
          <c:max val="25"/>
          <c:min val="-15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1594739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203011595381558"/>
          <c:y val="0.50505263354536201"/>
          <c:w val="0.99263005269881166"/>
          <c:h val="0.6858052885738037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</a:t>
            </a:r>
          </a:p>
        </c:rich>
      </c:tx>
      <c:layout>
        <c:manualLayout>
          <c:xMode val="edge"/>
          <c:yMode val="edge"/>
          <c:x val="0.32119619422572182"/>
          <c:y val="2.71316085489313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'2017-3 Paul da Praia da Vitória'!$B$134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'2017-3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'2017-3 Paul da Praia da Vitória'!$C$134:$O$134</c:f>
              <c:numCache>
                <c:formatCode>General</c:formatCode>
                <c:ptCount val="13"/>
                <c:pt idx="0">
                  <c:v>22.4</c:v>
                </c:pt>
                <c:pt idx="1">
                  <c:v>22.4</c:v>
                </c:pt>
                <c:pt idx="2">
                  <c:v>24.1</c:v>
                </c:pt>
                <c:pt idx="3">
                  <c:v>25.9</c:v>
                </c:pt>
                <c:pt idx="4">
                  <c:v>27.7</c:v>
                </c:pt>
                <c:pt idx="5">
                  <c:v>26.7</c:v>
                </c:pt>
                <c:pt idx="6">
                  <c:v>28.2</c:v>
                </c:pt>
                <c:pt idx="7">
                  <c:v>29.7</c:v>
                </c:pt>
                <c:pt idx="8">
                  <c:v>29.5</c:v>
                </c:pt>
                <c:pt idx="9">
                  <c:v>30</c:v>
                </c:pt>
                <c:pt idx="10">
                  <c:v>29.8</c:v>
                </c:pt>
                <c:pt idx="11">
                  <c:v>30.7</c:v>
                </c:pt>
                <c:pt idx="12">
                  <c:v>30.7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6001408"/>
        <c:axId val="416011392"/>
      </c:barChart>
      <c:lineChart>
        <c:grouping val="standard"/>
        <c:varyColors val="0"/>
        <c:ser>
          <c:idx val="2"/>
          <c:order val="1"/>
          <c:tx>
            <c:strRef>
              <c:f>'2017-3 Paul da Praia da Vitória'!$B$123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'2017-3 Paul da Praia da Vitória'!$C$125:$O$125</c:f>
              <c:numCache>
                <c:formatCode>h:mm</c:formatCode>
                <c:ptCount val="13"/>
                <c:pt idx="0">
                  <c:v>0.31597222222222221</c:v>
                </c:pt>
                <c:pt idx="1">
                  <c:v>0.3576388888888889</c:v>
                </c:pt>
                <c:pt idx="2">
                  <c:v>0.39930555555555558</c:v>
                </c:pt>
                <c:pt idx="3">
                  <c:v>0.44097222222222227</c:v>
                </c:pt>
                <c:pt idx="4">
                  <c:v>0.4826388888888889</c:v>
                </c:pt>
                <c:pt idx="5">
                  <c:v>0.52430555555555558</c:v>
                </c:pt>
                <c:pt idx="6">
                  <c:v>0.56597222222222221</c:v>
                </c:pt>
                <c:pt idx="7">
                  <c:v>0.60763888888888895</c:v>
                </c:pt>
                <c:pt idx="8">
                  <c:v>0.64930555555555558</c:v>
                </c:pt>
                <c:pt idx="9">
                  <c:v>0.69097222222222221</c:v>
                </c:pt>
                <c:pt idx="10">
                  <c:v>0.73263888888888884</c:v>
                </c:pt>
                <c:pt idx="11">
                  <c:v>0.77430555555555547</c:v>
                </c:pt>
                <c:pt idx="12">
                  <c:v>0.81597222222222221</c:v>
                </c:pt>
              </c:numCache>
            </c:numRef>
          </c:cat>
          <c:val>
            <c:numRef>
              <c:f>'2017-3 Paul da Praia da Vitória'!$C$123:$O$123</c:f>
              <c:numCache>
                <c:formatCode>General</c:formatCode>
                <c:ptCount val="13"/>
                <c:pt idx="0">
                  <c:v>1.5982160000000001</c:v>
                </c:pt>
                <c:pt idx="1">
                  <c:v>0.29999900000000002</c:v>
                </c:pt>
                <c:pt idx="2">
                  <c:v>0.29998399999999997</c:v>
                </c:pt>
                <c:pt idx="3">
                  <c:v>0.29994399999999999</c:v>
                </c:pt>
                <c:pt idx="4">
                  <c:v>0.29987999999999998</c:v>
                </c:pt>
                <c:pt idx="5">
                  <c:v>0.299792</c:v>
                </c:pt>
                <c:pt idx="6">
                  <c:v>0.29968099999999998</c:v>
                </c:pt>
                <c:pt idx="7">
                  <c:v>1.699999</c:v>
                </c:pt>
                <c:pt idx="8">
                  <c:v>1.6999280000000001</c:v>
                </c:pt>
                <c:pt idx="9">
                  <c:v>1.699722</c:v>
                </c:pt>
                <c:pt idx="10">
                  <c:v>1.699425</c:v>
                </c:pt>
                <c:pt idx="11">
                  <c:v>1.698906</c:v>
                </c:pt>
                <c:pt idx="12">
                  <c:v>1.698296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'2017-3 Paul da Praia da Vitória'!$B$135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'2017-3 Paul da Praia da Vitória'!$C$125:$O$125</c:f>
              <c:numCache>
                <c:formatCode>h:mm</c:formatCode>
                <c:ptCount val="13"/>
                <c:pt idx="0">
                  <c:v>0.31597222222222221</c:v>
                </c:pt>
                <c:pt idx="1">
                  <c:v>0.3576388888888889</c:v>
                </c:pt>
                <c:pt idx="2">
                  <c:v>0.39930555555555558</c:v>
                </c:pt>
                <c:pt idx="3">
                  <c:v>0.44097222222222227</c:v>
                </c:pt>
                <c:pt idx="4">
                  <c:v>0.4826388888888889</c:v>
                </c:pt>
                <c:pt idx="5">
                  <c:v>0.52430555555555558</c:v>
                </c:pt>
                <c:pt idx="6">
                  <c:v>0.56597222222222221</c:v>
                </c:pt>
                <c:pt idx="7">
                  <c:v>0.60763888888888895</c:v>
                </c:pt>
                <c:pt idx="8">
                  <c:v>0.64930555555555558</c:v>
                </c:pt>
                <c:pt idx="9">
                  <c:v>0.69097222222222221</c:v>
                </c:pt>
                <c:pt idx="10">
                  <c:v>0.73263888888888884</c:v>
                </c:pt>
                <c:pt idx="11">
                  <c:v>0.77430555555555547</c:v>
                </c:pt>
                <c:pt idx="12">
                  <c:v>0.81597222222222221</c:v>
                </c:pt>
              </c:numCache>
            </c:numRef>
          </c:cat>
          <c:val>
            <c:numRef>
              <c:f>'2017-3 Paul da Praia da Vitória'!$C$135:$O$135</c:f>
              <c:numCache>
                <c:formatCode>General</c:formatCode>
                <c:ptCount val="13"/>
                <c:pt idx="0">
                  <c:v>22.5</c:v>
                </c:pt>
                <c:pt idx="1">
                  <c:v>22.6</c:v>
                </c:pt>
                <c:pt idx="2">
                  <c:v>23.6</c:v>
                </c:pt>
                <c:pt idx="3">
                  <c:v>25.3</c:v>
                </c:pt>
                <c:pt idx="4">
                  <c:v>25.9</c:v>
                </c:pt>
                <c:pt idx="5">
                  <c:v>27.4</c:v>
                </c:pt>
                <c:pt idx="6">
                  <c:v>27.9</c:v>
                </c:pt>
                <c:pt idx="7">
                  <c:v>29.1</c:v>
                </c:pt>
                <c:pt idx="8">
                  <c:v>29.9</c:v>
                </c:pt>
                <c:pt idx="9">
                  <c:v>29.4</c:v>
                </c:pt>
                <c:pt idx="10">
                  <c:v>29.6</c:v>
                </c:pt>
                <c:pt idx="11">
                  <c:v>29</c:v>
                </c:pt>
                <c:pt idx="12">
                  <c:v>28.5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6001408"/>
        <c:axId val="416011392"/>
      </c:lineChart>
      <c:catAx>
        <c:axId val="41600140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16011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6011392"/>
        <c:scaling>
          <c:orientation val="minMax"/>
          <c:max val="5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1600140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3884514429"/>
          <c:y val="0.39147448032410587"/>
          <c:w val="0.9925785761154855"/>
          <c:h val="0.5186446816099207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orientation="portrait"/>
  </c:printSettings>
</c:chartSpace>
</file>

<file path=xl/charts/chart2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Salinidade (ppm)</a:t>
            </a:r>
          </a:p>
        </c:rich>
      </c:tx>
      <c:layout>
        <c:manualLayout>
          <c:xMode val="edge"/>
          <c:yMode val="edge"/>
          <c:x val="0.37343962237278477"/>
          <c:y val="2.71316085489313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'2017-3 Paul da Praia da Vitória'!$B$99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'2017-3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da Praia da Vitória'!$C$99:$O$99</c:f>
              <c:numCache>
                <c:formatCode>General</c:formatCode>
                <c:ptCount val="13"/>
                <c:pt idx="0">
                  <c:v>11.1</c:v>
                </c:pt>
                <c:pt idx="1">
                  <c:v>11.4</c:v>
                </c:pt>
                <c:pt idx="2">
                  <c:v>2.4</c:v>
                </c:pt>
                <c:pt idx="3">
                  <c:v>2.9</c:v>
                </c:pt>
                <c:pt idx="4">
                  <c:v>6.7</c:v>
                </c:pt>
                <c:pt idx="5">
                  <c:v>6.6</c:v>
                </c:pt>
                <c:pt idx="6">
                  <c:v>12.3</c:v>
                </c:pt>
                <c:pt idx="7">
                  <c:v>12.5</c:v>
                </c:pt>
                <c:pt idx="8">
                  <c:v>11.6</c:v>
                </c:pt>
                <c:pt idx="9">
                  <c:v>13.7</c:v>
                </c:pt>
                <c:pt idx="10">
                  <c:v>13.7</c:v>
                </c:pt>
                <c:pt idx="11">
                  <c:v>14</c:v>
                </c:pt>
                <c:pt idx="12">
                  <c:v>14.1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6005504"/>
        <c:axId val="416097408"/>
      </c:barChart>
      <c:lineChart>
        <c:grouping val="standard"/>
        <c:varyColors val="0"/>
        <c:ser>
          <c:idx val="2"/>
          <c:order val="1"/>
          <c:tx>
            <c:strRef>
              <c:f>'2017-3 Paul da Praia da Vitória'!$B$84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'2017-3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'2017-3 Paul da Praia da Vitória'!$C$84:$O$84</c:f>
              <c:numCache>
                <c:formatCode>General</c:formatCode>
                <c:ptCount val="13"/>
                <c:pt idx="0">
                  <c:v>1.5982829999999999</c:v>
                </c:pt>
                <c:pt idx="1">
                  <c:v>0.29999900000000002</c:v>
                </c:pt>
                <c:pt idx="2">
                  <c:v>0.29998599999999997</c:v>
                </c:pt>
                <c:pt idx="3">
                  <c:v>0.29994900000000002</c:v>
                </c:pt>
                <c:pt idx="4">
                  <c:v>0.29988799999999999</c:v>
                </c:pt>
                <c:pt idx="5">
                  <c:v>0.29980200000000001</c:v>
                </c:pt>
                <c:pt idx="6">
                  <c:v>0.29969299999999999</c:v>
                </c:pt>
                <c:pt idx="7">
                  <c:v>0.29955900000000002</c:v>
                </c:pt>
                <c:pt idx="8">
                  <c:v>1.699981</c:v>
                </c:pt>
                <c:pt idx="9">
                  <c:v>1.6998420000000001</c:v>
                </c:pt>
                <c:pt idx="10">
                  <c:v>1.6995690000000001</c:v>
                </c:pt>
                <c:pt idx="11">
                  <c:v>1.6991609999999999</c:v>
                </c:pt>
                <c:pt idx="12">
                  <c:v>1.698618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'2017-3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'2017-3 Paul da Praia da Vitória'!$C$100:$O$100</c:f>
              <c:numCache>
                <c:formatCode>General</c:formatCode>
                <c:ptCount val="13"/>
                <c:pt idx="0">
                  <c:v>22.6</c:v>
                </c:pt>
                <c:pt idx="1">
                  <c:v>22.6</c:v>
                </c:pt>
                <c:pt idx="2">
                  <c:v>24.1</c:v>
                </c:pt>
                <c:pt idx="3">
                  <c:v>23.6</c:v>
                </c:pt>
                <c:pt idx="4">
                  <c:v>24.5</c:v>
                </c:pt>
                <c:pt idx="5">
                  <c:v>24.7</c:v>
                </c:pt>
                <c:pt idx="6">
                  <c:v>26.3</c:v>
                </c:pt>
                <c:pt idx="7">
                  <c:v>28</c:v>
                </c:pt>
                <c:pt idx="8">
                  <c:v>26.8</c:v>
                </c:pt>
                <c:pt idx="9">
                  <c:v>27.6</c:v>
                </c:pt>
                <c:pt idx="10">
                  <c:v>27.9</c:v>
                </c:pt>
                <c:pt idx="11">
                  <c:v>27.5</c:v>
                </c:pt>
                <c:pt idx="12">
                  <c:v>27.5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6005504"/>
        <c:axId val="416097408"/>
      </c:lineChart>
      <c:catAx>
        <c:axId val="41600550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160974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6097408"/>
        <c:scaling>
          <c:orientation val="minMax"/>
          <c:max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1600550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413884311"/>
          <c:y val="0.39147448032410587"/>
          <c:w val="0.99257864859915768"/>
          <c:h val="0.5175029950524476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2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TDS</a:t>
            </a:r>
          </a:p>
        </c:rich>
      </c:tx>
      <c:layout>
        <c:manualLayout>
          <c:xMode val="edge"/>
          <c:yMode val="edge"/>
          <c:x val="0.43373062062894313"/>
          <c:y val="2.71318671372974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'2017-3 Paul da Praia da Vitória'!$B$97</c:f>
              <c:strCache>
                <c:ptCount val="1"/>
                <c:pt idx="0">
                  <c:v>TDS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'2017-3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da Praia da Vitória'!$C$97:$O$97</c:f>
              <c:numCache>
                <c:formatCode>General</c:formatCode>
                <c:ptCount val="13"/>
                <c:pt idx="0">
                  <c:v>18.72</c:v>
                </c:pt>
                <c:pt idx="1">
                  <c:v>18.8</c:v>
                </c:pt>
                <c:pt idx="2">
                  <c:v>4.32</c:v>
                </c:pt>
                <c:pt idx="3">
                  <c:v>5.46</c:v>
                </c:pt>
                <c:pt idx="4">
                  <c:v>11.36</c:v>
                </c:pt>
                <c:pt idx="5">
                  <c:v>12.98</c:v>
                </c:pt>
                <c:pt idx="6">
                  <c:v>20.399999999999999</c:v>
                </c:pt>
                <c:pt idx="7">
                  <c:v>20.9</c:v>
                </c:pt>
                <c:pt idx="8">
                  <c:v>19.53</c:v>
                </c:pt>
                <c:pt idx="9">
                  <c:v>22.2</c:v>
                </c:pt>
                <c:pt idx="10">
                  <c:v>22.5</c:v>
                </c:pt>
                <c:pt idx="11">
                  <c:v>23</c:v>
                </c:pt>
                <c:pt idx="12">
                  <c:v>23.3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6126080"/>
        <c:axId val="416127616"/>
      </c:barChart>
      <c:lineChart>
        <c:grouping val="standard"/>
        <c:varyColors val="0"/>
        <c:ser>
          <c:idx val="2"/>
          <c:order val="1"/>
          <c:tx>
            <c:strRef>
              <c:f>'2017-3 Paul da Praia da Vitória'!$B$84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'2017-3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'2017-3 Paul da Praia da Vitória'!$C$84:$O$84</c:f>
              <c:numCache>
                <c:formatCode>General</c:formatCode>
                <c:ptCount val="13"/>
                <c:pt idx="0">
                  <c:v>1.5982829999999999</c:v>
                </c:pt>
                <c:pt idx="1">
                  <c:v>0.29999900000000002</c:v>
                </c:pt>
                <c:pt idx="2">
                  <c:v>0.29998599999999997</c:v>
                </c:pt>
                <c:pt idx="3">
                  <c:v>0.29994900000000002</c:v>
                </c:pt>
                <c:pt idx="4">
                  <c:v>0.29988799999999999</c:v>
                </c:pt>
                <c:pt idx="5">
                  <c:v>0.29980200000000001</c:v>
                </c:pt>
                <c:pt idx="6">
                  <c:v>0.29969299999999999</c:v>
                </c:pt>
                <c:pt idx="7">
                  <c:v>0.29955900000000002</c:v>
                </c:pt>
                <c:pt idx="8">
                  <c:v>1.699981</c:v>
                </c:pt>
                <c:pt idx="9">
                  <c:v>1.6998420000000001</c:v>
                </c:pt>
                <c:pt idx="10">
                  <c:v>1.6995690000000001</c:v>
                </c:pt>
                <c:pt idx="11">
                  <c:v>1.6991609999999999</c:v>
                </c:pt>
                <c:pt idx="12">
                  <c:v>1.698618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'2017-3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'2017-3 Paul da Praia da Vitória'!$C$98:$O$98</c:f>
              <c:numCache>
                <c:formatCode>General</c:formatCode>
                <c:ptCount val="13"/>
                <c:pt idx="0">
                  <c:v>22.6</c:v>
                </c:pt>
                <c:pt idx="1">
                  <c:v>22.5</c:v>
                </c:pt>
                <c:pt idx="2">
                  <c:v>24.1</c:v>
                </c:pt>
                <c:pt idx="3">
                  <c:v>23.6</c:v>
                </c:pt>
                <c:pt idx="4">
                  <c:v>24.5</c:v>
                </c:pt>
                <c:pt idx="5">
                  <c:v>24.7</c:v>
                </c:pt>
                <c:pt idx="6">
                  <c:v>26.5</c:v>
                </c:pt>
                <c:pt idx="7">
                  <c:v>28</c:v>
                </c:pt>
                <c:pt idx="8">
                  <c:v>26.8</c:v>
                </c:pt>
                <c:pt idx="9">
                  <c:v>27.6</c:v>
                </c:pt>
                <c:pt idx="10">
                  <c:v>27.8</c:v>
                </c:pt>
                <c:pt idx="11">
                  <c:v>27.5</c:v>
                </c:pt>
                <c:pt idx="12">
                  <c:v>27.5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6126080"/>
        <c:axId val="416127616"/>
      </c:lineChart>
      <c:catAx>
        <c:axId val="41612608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16127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6127616"/>
        <c:scaling>
          <c:orientation val="minMax"/>
          <c:max val="5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1612608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7348755312"/>
          <c:y val="0.39147470359308539"/>
          <c:w val="0.99257869940170518"/>
          <c:h val="0.5175034844782333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2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Oxigénio (mg/l)</a:t>
            </a:r>
          </a:p>
        </c:rich>
      </c:tx>
      <c:layout>
        <c:manualLayout>
          <c:xMode val="edge"/>
          <c:yMode val="edge"/>
          <c:x val="0.36068631513940014"/>
          <c:y val="2.71316630875686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'2017-3 Paul da Praia da Vitória'!$B$141</c:f>
              <c:strCache>
                <c:ptCount val="1"/>
                <c:pt idx="0">
                  <c:v>Oxigénio (mg/l)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'2017-3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'2017-3 Paul da Praia da Vitória'!$C$141:$O$141</c:f>
              <c:numCache>
                <c:formatCode>General</c:formatCode>
                <c:ptCount val="13"/>
                <c:pt idx="0">
                  <c:v>8.33</c:v>
                </c:pt>
                <c:pt idx="1">
                  <c:v>8.52</c:v>
                </c:pt>
                <c:pt idx="2">
                  <c:v>8.27</c:v>
                </c:pt>
                <c:pt idx="3">
                  <c:v>7.46</c:v>
                </c:pt>
                <c:pt idx="4">
                  <c:v>8.0500000000000007</c:v>
                </c:pt>
                <c:pt idx="5">
                  <c:v>8.1999999999999993</c:v>
                </c:pt>
                <c:pt idx="6">
                  <c:v>9.15</c:v>
                </c:pt>
                <c:pt idx="7">
                  <c:v>7.88</c:v>
                </c:pt>
                <c:pt idx="8">
                  <c:v>8.77</c:v>
                </c:pt>
                <c:pt idx="9">
                  <c:v>8.99</c:v>
                </c:pt>
                <c:pt idx="10">
                  <c:v>11.05</c:v>
                </c:pt>
                <c:pt idx="11">
                  <c:v>9.6199999999999992</c:v>
                </c:pt>
                <c:pt idx="12">
                  <c:v>8.7100000000000009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6200192"/>
        <c:axId val="416201728"/>
      </c:barChart>
      <c:lineChart>
        <c:grouping val="standard"/>
        <c:varyColors val="0"/>
        <c:ser>
          <c:idx val="2"/>
          <c:order val="1"/>
          <c:tx>
            <c:strRef>
              <c:f>'2017-3 Paul da Praia da Vitória'!$B$123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'2017-3 Paul da Praia da Vitória'!$C$125:$O$125</c:f>
              <c:numCache>
                <c:formatCode>h:mm</c:formatCode>
                <c:ptCount val="13"/>
                <c:pt idx="0">
                  <c:v>0.31597222222222221</c:v>
                </c:pt>
                <c:pt idx="1">
                  <c:v>0.3576388888888889</c:v>
                </c:pt>
                <c:pt idx="2">
                  <c:v>0.39930555555555558</c:v>
                </c:pt>
                <c:pt idx="3">
                  <c:v>0.44097222222222227</c:v>
                </c:pt>
                <c:pt idx="4">
                  <c:v>0.4826388888888889</c:v>
                </c:pt>
                <c:pt idx="5">
                  <c:v>0.52430555555555558</c:v>
                </c:pt>
                <c:pt idx="6">
                  <c:v>0.56597222222222221</c:v>
                </c:pt>
                <c:pt idx="7">
                  <c:v>0.60763888888888895</c:v>
                </c:pt>
                <c:pt idx="8">
                  <c:v>0.64930555555555558</c:v>
                </c:pt>
                <c:pt idx="9">
                  <c:v>0.69097222222222221</c:v>
                </c:pt>
                <c:pt idx="10">
                  <c:v>0.73263888888888884</c:v>
                </c:pt>
                <c:pt idx="11">
                  <c:v>0.77430555555555547</c:v>
                </c:pt>
                <c:pt idx="12">
                  <c:v>0.81597222222222221</c:v>
                </c:pt>
              </c:numCache>
            </c:numRef>
          </c:cat>
          <c:val>
            <c:numRef>
              <c:f>'2017-3 Paul da Praia da Vitória'!$C$123:$O$123</c:f>
              <c:numCache>
                <c:formatCode>General</c:formatCode>
                <c:ptCount val="13"/>
                <c:pt idx="0">
                  <c:v>1.5982160000000001</c:v>
                </c:pt>
                <c:pt idx="1">
                  <c:v>0.29999900000000002</c:v>
                </c:pt>
                <c:pt idx="2">
                  <c:v>0.29998399999999997</c:v>
                </c:pt>
                <c:pt idx="3">
                  <c:v>0.29994399999999999</c:v>
                </c:pt>
                <c:pt idx="4">
                  <c:v>0.29987999999999998</c:v>
                </c:pt>
                <c:pt idx="5">
                  <c:v>0.299792</c:v>
                </c:pt>
                <c:pt idx="6">
                  <c:v>0.29968099999999998</c:v>
                </c:pt>
                <c:pt idx="7">
                  <c:v>1.699999</c:v>
                </c:pt>
                <c:pt idx="8">
                  <c:v>1.6999280000000001</c:v>
                </c:pt>
                <c:pt idx="9">
                  <c:v>1.699722</c:v>
                </c:pt>
                <c:pt idx="10">
                  <c:v>1.699425</c:v>
                </c:pt>
                <c:pt idx="11">
                  <c:v>1.698906</c:v>
                </c:pt>
                <c:pt idx="12">
                  <c:v>1.698296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'2017-3 Paul da Praia da Vitória'!$B$142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'2017-3 Paul da Praia da Vitória'!$C$125:$O$125</c:f>
              <c:numCache>
                <c:formatCode>h:mm</c:formatCode>
                <c:ptCount val="13"/>
                <c:pt idx="0">
                  <c:v>0.31597222222222221</c:v>
                </c:pt>
                <c:pt idx="1">
                  <c:v>0.3576388888888889</c:v>
                </c:pt>
                <c:pt idx="2">
                  <c:v>0.39930555555555558</c:v>
                </c:pt>
                <c:pt idx="3">
                  <c:v>0.44097222222222227</c:v>
                </c:pt>
                <c:pt idx="4">
                  <c:v>0.4826388888888889</c:v>
                </c:pt>
                <c:pt idx="5">
                  <c:v>0.52430555555555558</c:v>
                </c:pt>
                <c:pt idx="6">
                  <c:v>0.56597222222222221</c:v>
                </c:pt>
                <c:pt idx="7">
                  <c:v>0.60763888888888895</c:v>
                </c:pt>
                <c:pt idx="8">
                  <c:v>0.64930555555555558</c:v>
                </c:pt>
                <c:pt idx="9">
                  <c:v>0.69097222222222221</c:v>
                </c:pt>
                <c:pt idx="10">
                  <c:v>0.73263888888888884</c:v>
                </c:pt>
                <c:pt idx="11">
                  <c:v>0.77430555555555547</c:v>
                </c:pt>
                <c:pt idx="12">
                  <c:v>0.81597222222222221</c:v>
                </c:pt>
              </c:numCache>
            </c:numRef>
          </c:cat>
          <c:val>
            <c:numRef>
              <c:f>'2017-3 Paul da Praia da Vitória'!$C$142:$O$142</c:f>
              <c:numCache>
                <c:formatCode>General</c:formatCode>
                <c:ptCount val="13"/>
                <c:pt idx="0">
                  <c:v>22.1</c:v>
                </c:pt>
                <c:pt idx="1">
                  <c:v>22.2</c:v>
                </c:pt>
                <c:pt idx="2">
                  <c:v>23.5</c:v>
                </c:pt>
                <c:pt idx="3">
                  <c:v>25.3</c:v>
                </c:pt>
                <c:pt idx="4">
                  <c:v>26</c:v>
                </c:pt>
                <c:pt idx="5">
                  <c:v>26.3</c:v>
                </c:pt>
                <c:pt idx="6">
                  <c:v>27.8</c:v>
                </c:pt>
                <c:pt idx="7">
                  <c:v>28.9</c:v>
                </c:pt>
                <c:pt idx="8">
                  <c:v>28.7</c:v>
                </c:pt>
                <c:pt idx="9">
                  <c:v>28.9</c:v>
                </c:pt>
                <c:pt idx="10">
                  <c:v>29.4</c:v>
                </c:pt>
                <c:pt idx="11">
                  <c:v>28.9</c:v>
                </c:pt>
                <c:pt idx="12">
                  <c:v>27.9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6200192"/>
        <c:axId val="416201728"/>
      </c:lineChart>
      <c:catAx>
        <c:axId val="41620019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162017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6201728"/>
        <c:scaling>
          <c:orientation val="minMax"/>
          <c:max val="2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1620019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0938868713"/>
          <c:y val="0.39147468384633738"/>
          <c:w val="0.99257859795389358"/>
          <c:h val="0.5186447148651872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orientation="portrait"/>
  </c:printSettings>
</c:chartSpace>
</file>

<file path=xl/charts/chart2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Salinidade (ppm)</a:t>
            </a:r>
          </a:p>
        </c:rich>
      </c:tx>
      <c:layout>
        <c:manualLayout>
          <c:xMode val="edge"/>
          <c:yMode val="edge"/>
          <c:x val="0.37343961235614775"/>
          <c:y val="2.7131880254098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'2017-3 Paul do Belo Jardim'!$B$20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'2017-3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do Belo Jardim'!$C$20:$O$20</c:f>
              <c:numCache>
                <c:formatCode>General</c:formatCode>
                <c:ptCount val="13"/>
                <c:pt idx="0">
                  <c:v>2.6</c:v>
                </c:pt>
                <c:pt idx="1">
                  <c:v>2.6</c:v>
                </c:pt>
                <c:pt idx="2">
                  <c:v>2.6</c:v>
                </c:pt>
                <c:pt idx="3">
                  <c:v>2.6</c:v>
                </c:pt>
                <c:pt idx="4">
                  <c:v>2.5</c:v>
                </c:pt>
                <c:pt idx="5">
                  <c:v>2.6</c:v>
                </c:pt>
                <c:pt idx="6">
                  <c:v>2.6</c:v>
                </c:pt>
                <c:pt idx="7">
                  <c:v>2.6</c:v>
                </c:pt>
                <c:pt idx="8">
                  <c:v>2.6</c:v>
                </c:pt>
                <c:pt idx="9">
                  <c:v>2.6</c:v>
                </c:pt>
                <c:pt idx="10">
                  <c:v>2.6</c:v>
                </c:pt>
                <c:pt idx="11">
                  <c:v>2.6</c:v>
                </c:pt>
                <c:pt idx="12">
                  <c:v>2.6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5811456"/>
        <c:axId val="395886976"/>
      </c:barChart>
      <c:lineChart>
        <c:grouping val="standard"/>
        <c:varyColors val="0"/>
        <c:ser>
          <c:idx val="2"/>
          <c:order val="1"/>
          <c:tx>
            <c:strRef>
              <c:f>'2017-3 Paul do Belo Jardim'!$B$5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'2017-3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do Belo Jardim'!$C$5:$O$5</c:f>
              <c:numCache>
                <c:formatCode>0.000000</c:formatCode>
                <c:ptCount val="13"/>
                <c:pt idx="0">
                  <c:v>1.5989100000000001</c:v>
                </c:pt>
                <c:pt idx="1">
                  <c:v>1.5983099999999999</c:v>
                </c:pt>
                <c:pt idx="2">
                  <c:v>0.39999899999999999</c:v>
                </c:pt>
                <c:pt idx="3">
                  <c:v>0.39998299999999998</c:v>
                </c:pt>
                <c:pt idx="4">
                  <c:v>0.39993499999999998</c:v>
                </c:pt>
                <c:pt idx="5">
                  <c:v>0.39985399999999999</c:v>
                </c:pt>
                <c:pt idx="6">
                  <c:v>0.39974199999999999</c:v>
                </c:pt>
                <c:pt idx="7">
                  <c:v>0.39959800000000001</c:v>
                </c:pt>
                <c:pt idx="8">
                  <c:v>0.399422</c:v>
                </c:pt>
                <c:pt idx="9">
                  <c:v>1.6999839999999999</c:v>
                </c:pt>
                <c:pt idx="10">
                  <c:v>1.6998519999999999</c:v>
                </c:pt>
                <c:pt idx="11">
                  <c:v>1.699584</c:v>
                </c:pt>
                <c:pt idx="12">
                  <c:v>1.699584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'2017-3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do Belo Jardim'!$C$21:$O$21</c:f>
              <c:numCache>
                <c:formatCode>General</c:formatCode>
                <c:ptCount val="13"/>
                <c:pt idx="0">
                  <c:v>24.3</c:v>
                </c:pt>
                <c:pt idx="1">
                  <c:v>24.3</c:v>
                </c:pt>
                <c:pt idx="2">
                  <c:v>24.8</c:v>
                </c:pt>
                <c:pt idx="3">
                  <c:v>25.2</c:v>
                </c:pt>
                <c:pt idx="4">
                  <c:v>26.3</c:v>
                </c:pt>
                <c:pt idx="5">
                  <c:v>26.9</c:v>
                </c:pt>
                <c:pt idx="6">
                  <c:v>26.7</c:v>
                </c:pt>
                <c:pt idx="7">
                  <c:v>27.1</c:v>
                </c:pt>
                <c:pt idx="8">
                  <c:v>27</c:v>
                </c:pt>
                <c:pt idx="9">
                  <c:v>27.1</c:v>
                </c:pt>
                <c:pt idx="10">
                  <c:v>26.9</c:v>
                </c:pt>
                <c:pt idx="11">
                  <c:v>27.2</c:v>
                </c:pt>
                <c:pt idx="12">
                  <c:v>27.2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5811456"/>
        <c:axId val="395886976"/>
      </c:lineChart>
      <c:catAx>
        <c:axId val="39581145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95886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5886976"/>
        <c:scaling>
          <c:orientation val="minMax"/>
          <c:max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9581145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40541086218"/>
          <c:y val="0.39147476130701053"/>
          <c:w val="0.99257888148596818"/>
          <c:h val="0.5175031381946821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 e Salinidade (ppm)</a:t>
            </a:r>
          </a:p>
        </c:rich>
      </c:tx>
      <c:layout>
        <c:manualLayout>
          <c:xMode val="edge"/>
          <c:yMode val="edge"/>
          <c:x val="0.24746759042963334"/>
          <c:y val="2.81125834880396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334340046086433E-2"/>
          <c:y val="0.24498088047847827"/>
          <c:w val="0.75398027229295195"/>
          <c:h val="0.493977840964800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'2013-4 Paul Praia da Vitória'!$B$15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'2013-4 Paul Praia da Vitória'!$C$45:$O$45</c:f>
              <c:numCache>
                <c:formatCode>h:mm</c:formatCode>
                <c:ptCount val="13"/>
                <c:pt idx="0">
                  <c:v>0.2951388888888889</c:v>
                </c:pt>
                <c:pt idx="1">
                  <c:v>0.33680555555555558</c:v>
                </c:pt>
                <c:pt idx="2">
                  <c:v>0.37847222222222227</c:v>
                </c:pt>
                <c:pt idx="3">
                  <c:v>0.4201388888888889</c:v>
                </c:pt>
                <c:pt idx="4">
                  <c:v>0.46180555555555558</c:v>
                </c:pt>
                <c:pt idx="5">
                  <c:v>0.50347222222222221</c:v>
                </c:pt>
                <c:pt idx="6">
                  <c:v>0.54513888888888895</c:v>
                </c:pt>
                <c:pt idx="7">
                  <c:v>0.58680555555555558</c:v>
                </c:pt>
                <c:pt idx="8">
                  <c:v>0.62847222222222221</c:v>
                </c:pt>
                <c:pt idx="9">
                  <c:v>0.67013888888888884</c:v>
                </c:pt>
                <c:pt idx="10">
                  <c:v>0.71180555555555547</c:v>
                </c:pt>
                <c:pt idx="11">
                  <c:v>0.75347222222222221</c:v>
                </c:pt>
                <c:pt idx="12">
                  <c:v>0.79513888888888884</c:v>
                </c:pt>
              </c:numCache>
            </c:numRef>
          </c:cat>
          <c:val>
            <c:numRef>
              <c:f>'2013-4 Paul Praia da Vitória'!$C$53:$O$53</c:f>
              <c:numCache>
                <c:formatCode>General</c:formatCode>
                <c:ptCount val="13"/>
                <c:pt idx="0">
                  <c:v>45.5</c:v>
                </c:pt>
                <c:pt idx="1">
                  <c:v>45.3</c:v>
                </c:pt>
                <c:pt idx="2">
                  <c:v>44.8</c:v>
                </c:pt>
                <c:pt idx="3">
                  <c:v>44.3</c:v>
                </c:pt>
                <c:pt idx="4">
                  <c:v>44.9</c:v>
                </c:pt>
                <c:pt idx="5">
                  <c:v>44.3</c:v>
                </c:pt>
                <c:pt idx="6">
                  <c:v>44.9</c:v>
                </c:pt>
                <c:pt idx="7">
                  <c:v>44.6</c:v>
                </c:pt>
                <c:pt idx="8">
                  <c:v>45.2</c:v>
                </c:pt>
                <c:pt idx="9">
                  <c:v>45.1</c:v>
                </c:pt>
                <c:pt idx="10">
                  <c:v>45.1</c:v>
                </c:pt>
                <c:pt idx="11">
                  <c:v>45.3</c:v>
                </c:pt>
                <c:pt idx="12">
                  <c:v>45.2</c:v>
                </c:pt>
              </c:numCache>
            </c:numRef>
          </c:val>
        </c:ser>
        <c:ser>
          <c:idx val="1"/>
          <c:order val="1"/>
          <c:tx>
            <c:strRef>
              <c:f>'2013-4 Paul Praia da Vitória'!$B$16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33CCCC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'2013-4 Paul Praia da Vitória'!$C$45:$O$45</c:f>
              <c:numCache>
                <c:formatCode>h:mm</c:formatCode>
                <c:ptCount val="13"/>
                <c:pt idx="0">
                  <c:v>0.2951388888888889</c:v>
                </c:pt>
                <c:pt idx="1">
                  <c:v>0.33680555555555558</c:v>
                </c:pt>
                <c:pt idx="2">
                  <c:v>0.37847222222222227</c:v>
                </c:pt>
                <c:pt idx="3">
                  <c:v>0.4201388888888889</c:v>
                </c:pt>
                <c:pt idx="4">
                  <c:v>0.46180555555555558</c:v>
                </c:pt>
                <c:pt idx="5">
                  <c:v>0.50347222222222221</c:v>
                </c:pt>
                <c:pt idx="6">
                  <c:v>0.54513888888888895</c:v>
                </c:pt>
                <c:pt idx="7">
                  <c:v>0.58680555555555558</c:v>
                </c:pt>
                <c:pt idx="8">
                  <c:v>0.62847222222222221</c:v>
                </c:pt>
                <c:pt idx="9">
                  <c:v>0.67013888888888884</c:v>
                </c:pt>
                <c:pt idx="10">
                  <c:v>0.71180555555555547</c:v>
                </c:pt>
                <c:pt idx="11">
                  <c:v>0.75347222222222221</c:v>
                </c:pt>
                <c:pt idx="12">
                  <c:v>0.79513888888888884</c:v>
                </c:pt>
              </c:numCache>
            </c:numRef>
          </c:cat>
          <c:val>
            <c:numRef>
              <c:f>'2013-4 Paul Praia da Vitória'!$C$54:$O$54</c:f>
              <c:numCache>
                <c:formatCode>General</c:formatCode>
                <c:ptCount val="13"/>
                <c:pt idx="0">
                  <c:v>29.1</c:v>
                </c:pt>
                <c:pt idx="1">
                  <c:v>29</c:v>
                </c:pt>
                <c:pt idx="2">
                  <c:v>28.7</c:v>
                </c:pt>
                <c:pt idx="3">
                  <c:v>28.3</c:v>
                </c:pt>
                <c:pt idx="4">
                  <c:v>28.7</c:v>
                </c:pt>
                <c:pt idx="5">
                  <c:v>28.4</c:v>
                </c:pt>
                <c:pt idx="6">
                  <c:v>28.8</c:v>
                </c:pt>
                <c:pt idx="7">
                  <c:v>28.6</c:v>
                </c:pt>
                <c:pt idx="8">
                  <c:v>28.9</c:v>
                </c:pt>
                <c:pt idx="9">
                  <c:v>29</c:v>
                </c:pt>
                <c:pt idx="10">
                  <c:v>29</c:v>
                </c:pt>
                <c:pt idx="11">
                  <c:v>29.1</c:v>
                </c:pt>
                <c:pt idx="12">
                  <c:v>28.9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2803200"/>
        <c:axId val="302813184"/>
      </c:barChart>
      <c:lineChart>
        <c:grouping val="standard"/>
        <c:varyColors val="0"/>
        <c:ser>
          <c:idx val="2"/>
          <c:order val="2"/>
          <c:tx>
            <c:strRef>
              <c:f>'2013-4 Paul Praia da Vitória'!$B$43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'2013-4 Paul Praia da Vitória'!$C$45:$O$45</c:f>
              <c:numCache>
                <c:formatCode>h:mm</c:formatCode>
                <c:ptCount val="13"/>
                <c:pt idx="0">
                  <c:v>0.2951388888888889</c:v>
                </c:pt>
                <c:pt idx="1">
                  <c:v>0.33680555555555558</c:v>
                </c:pt>
                <c:pt idx="2">
                  <c:v>0.37847222222222227</c:v>
                </c:pt>
                <c:pt idx="3">
                  <c:v>0.4201388888888889</c:v>
                </c:pt>
                <c:pt idx="4">
                  <c:v>0.46180555555555558</c:v>
                </c:pt>
                <c:pt idx="5">
                  <c:v>0.50347222222222221</c:v>
                </c:pt>
                <c:pt idx="6">
                  <c:v>0.54513888888888895</c:v>
                </c:pt>
                <c:pt idx="7">
                  <c:v>0.58680555555555558</c:v>
                </c:pt>
                <c:pt idx="8">
                  <c:v>0.62847222222222221</c:v>
                </c:pt>
                <c:pt idx="9">
                  <c:v>0.67013888888888884</c:v>
                </c:pt>
                <c:pt idx="10">
                  <c:v>0.71180555555555547</c:v>
                </c:pt>
                <c:pt idx="11">
                  <c:v>0.75347222222222221</c:v>
                </c:pt>
                <c:pt idx="12">
                  <c:v>0.79513888888888884</c:v>
                </c:pt>
              </c:numCache>
            </c:numRef>
          </c:cat>
          <c:val>
            <c:numRef>
              <c:f>'2013-4 Paul Praia da Vitória'!$C$43:$O$43</c:f>
              <c:numCache>
                <c:formatCode>General</c:formatCode>
                <c:ptCount val="13"/>
                <c:pt idx="0">
                  <c:v>0.59985200000000005</c:v>
                </c:pt>
                <c:pt idx="1">
                  <c:v>0.59970800000000002</c:v>
                </c:pt>
                <c:pt idx="2">
                  <c:v>0.59951600000000005</c:v>
                </c:pt>
                <c:pt idx="3">
                  <c:v>0.599275</c:v>
                </c:pt>
                <c:pt idx="4">
                  <c:v>1.499987</c:v>
                </c:pt>
                <c:pt idx="5">
                  <c:v>1.499876</c:v>
                </c:pt>
                <c:pt idx="6">
                  <c:v>1.499649</c:v>
                </c:pt>
                <c:pt idx="7">
                  <c:v>1.4993069999999999</c:v>
                </c:pt>
                <c:pt idx="8">
                  <c:v>1.49885</c:v>
                </c:pt>
                <c:pt idx="9">
                  <c:v>1.4982789999999999</c:v>
                </c:pt>
                <c:pt idx="10">
                  <c:v>0.59999899999999995</c:v>
                </c:pt>
                <c:pt idx="11">
                  <c:v>0.59996400000000005</c:v>
                </c:pt>
                <c:pt idx="12">
                  <c:v>0.599881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2803200"/>
        <c:axId val="302813184"/>
      </c:lineChart>
      <c:catAx>
        <c:axId val="30280320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02813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28131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0280320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2199771338278804"/>
          <c:y val="0.36546315856859352"/>
          <c:w val="0.99276486965902055"/>
          <c:h val="0.5983957493118237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TDS</a:t>
            </a:r>
          </a:p>
        </c:rich>
      </c:tx>
      <c:layout>
        <c:manualLayout>
          <c:xMode val="edge"/>
          <c:yMode val="edge"/>
          <c:x val="0.43572972359936485"/>
          <c:y val="2.41435077968195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'2017-3 Paul do Belo Jardim'!$B$18</c:f>
              <c:strCache>
                <c:ptCount val="1"/>
                <c:pt idx="0">
                  <c:v>TDS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rgbClr val="008080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'2017-3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do Belo Jardim'!$C$18:$O$18</c:f>
              <c:numCache>
                <c:formatCode>General</c:formatCode>
                <c:ptCount val="13"/>
                <c:pt idx="0">
                  <c:v>4.79</c:v>
                </c:pt>
                <c:pt idx="1">
                  <c:v>4.8</c:v>
                </c:pt>
                <c:pt idx="2">
                  <c:v>4.7699999999999996</c:v>
                </c:pt>
                <c:pt idx="3">
                  <c:v>4.76</c:v>
                </c:pt>
                <c:pt idx="4">
                  <c:v>4.71</c:v>
                </c:pt>
                <c:pt idx="5">
                  <c:v>4.72</c:v>
                </c:pt>
                <c:pt idx="6">
                  <c:v>4.7699999999999996</c:v>
                </c:pt>
                <c:pt idx="7">
                  <c:v>4.75</c:v>
                </c:pt>
                <c:pt idx="8">
                  <c:v>4.7699999999999996</c:v>
                </c:pt>
                <c:pt idx="9">
                  <c:v>4.76</c:v>
                </c:pt>
                <c:pt idx="10">
                  <c:v>4.7699999999999996</c:v>
                </c:pt>
                <c:pt idx="11">
                  <c:v>4.7699999999999996</c:v>
                </c:pt>
                <c:pt idx="12">
                  <c:v>4.78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4315264"/>
        <c:axId val="416206208"/>
      </c:barChart>
      <c:lineChart>
        <c:grouping val="standard"/>
        <c:varyColors val="0"/>
        <c:ser>
          <c:idx val="2"/>
          <c:order val="0"/>
          <c:tx>
            <c:strRef>
              <c:f>'2017-3 Paul do Belo Jardim'!$B$5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'2017-3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do Belo Jardim'!$C$5:$O$5</c:f>
              <c:numCache>
                <c:formatCode>0.000000</c:formatCode>
                <c:ptCount val="13"/>
                <c:pt idx="0">
                  <c:v>1.5989100000000001</c:v>
                </c:pt>
                <c:pt idx="1">
                  <c:v>1.5983099999999999</c:v>
                </c:pt>
                <c:pt idx="2">
                  <c:v>0.39999899999999999</c:v>
                </c:pt>
                <c:pt idx="3">
                  <c:v>0.39998299999999998</c:v>
                </c:pt>
                <c:pt idx="4">
                  <c:v>0.39993499999999998</c:v>
                </c:pt>
                <c:pt idx="5">
                  <c:v>0.39985399999999999</c:v>
                </c:pt>
                <c:pt idx="6">
                  <c:v>0.39974199999999999</c:v>
                </c:pt>
                <c:pt idx="7">
                  <c:v>0.39959800000000001</c:v>
                </c:pt>
                <c:pt idx="8">
                  <c:v>0.399422</c:v>
                </c:pt>
                <c:pt idx="9">
                  <c:v>1.6999839999999999</c:v>
                </c:pt>
                <c:pt idx="10">
                  <c:v>1.6998519999999999</c:v>
                </c:pt>
                <c:pt idx="11">
                  <c:v>1.699584</c:v>
                </c:pt>
                <c:pt idx="12">
                  <c:v>1.699584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'2017-3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do Belo Jardim'!$C$19:$O$19</c:f>
              <c:numCache>
                <c:formatCode>General</c:formatCode>
                <c:ptCount val="13"/>
                <c:pt idx="0">
                  <c:v>24.3</c:v>
                </c:pt>
                <c:pt idx="1">
                  <c:v>24.2</c:v>
                </c:pt>
                <c:pt idx="2">
                  <c:v>24.8</c:v>
                </c:pt>
                <c:pt idx="3">
                  <c:v>25.2</c:v>
                </c:pt>
                <c:pt idx="4">
                  <c:v>26.7</c:v>
                </c:pt>
                <c:pt idx="5">
                  <c:v>26.9</c:v>
                </c:pt>
                <c:pt idx="6">
                  <c:v>26.7</c:v>
                </c:pt>
                <c:pt idx="7">
                  <c:v>27.1</c:v>
                </c:pt>
                <c:pt idx="8">
                  <c:v>27</c:v>
                </c:pt>
                <c:pt idx="9">
                  <c:v>27.1</c:v>
                </c:pt>
                <c:pt idx="10">
                  <c:v>26.9</c:v>
                </c:pt>
                <c:pt idx="11">
                  <c:v>27.2</c:v>
                </c:pt>
                <c:pt idx="12">
                  <c:v>27.2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4315264"/>
        <c:axId val="416206208"/>
      </c:lineChart>
      <c:catAx>
        <c:axId val="41431526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16206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62062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1431526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30770227795"/>
          <c:y val="0.39147444804693526"/>
          <c:w val="0.99257865914908783"/>
          <c:h val="0.5175034738304770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Condutividade (µs/cm)</a:t>
            </a:r>
          </a:p>
        </c:rich>
      </c:tx>
      <c:layout>
        <c:manualLayout>
          <c:xMode val="edge"/>
          <c:yMode val="edge"/>
          <c:x val="0.32119626351053943"/>
          <c:y val="2.71314560256239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'2017-3 Paul do Belo Jardim'!$B$16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'2017-3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do Belo Jardim'!$C$16:$O$16</c:f>
              <c:numCache>
                <c:formatCode>General</c:formatCode>
                <c:ptCount val="13"/>
                <c:pt idx="0">
                  <c:v>4.75</c:v>
                </c:pt>
                <c:pt idx="1">
                  <c:v>4.78</c:v>
                </c:pt>
                <c:pt idx="2">
                  <c:v>4.7699999999999996</c:v>
                </c:pt>
                <c:pt idx="3">
                  <c:v>4.76</c:v>
                </c:pt>
                <c:pt idx="4">
                  <c:v>4.74</c:v>
                </c:pt>
                <c:pt idx="5">
                  <c:v>4.75</c:v>
                </c:pt>
                <c:pt idx="6">
                  <c:v>4.7699999999999996</c:v>
                </c:pt>
                <c:pt idx="7">
                  <c:v>4.76</c:v>
                </c:pt>
                <c:pt idx="8">
                  <c:v>4.74</c:v>
                </c:pt>
                <c:pt idx="9">
                  <c:v>4.76</c:v>
                </c:pt>
                <c:pt idx="10">
                  <c:v>4.7699999999999996</c:v>
                </c:pt>
                <c:pt idx="11">
                  <c:v>4.76</c:v>
                </c:pt>
                <c:pt idx="12">
                  <c:v>4.78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151360"/>
        <c:axId val="155157248"/>
      </c:barChart>
      <c:lineChart>
        <c:grouping val="standard"/>
        <c:varyColors val="0"/>
        <c:ser>
          <c:idx val="2"/>
          <c:order val="1"/>
          <c:tx>
            <c:strRef>
              <c:f>'2017-3 Paul do Belo Jardim'!$B$5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'2017-3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do Belo Jardim'!$C$5:$O$5</c:f>
              <c:numCache>
                <c:formatCode>0.000000</c:formatCode>
                <c:ptCount val="13"/>
                <c:pt idx="0">
                  <c:v>1.5989100000000001</c:v>
                </c:pt>
                <c:pt idx="1">
                  <c:v>1.5983099999999999</c:v>
                </c:pt>
                <c:pt idx="2">
                  <c:v>0.39999899999999999</c:v>
                </c:pt>
                <c:pt idx="3">
                  <c:v>0.39998299999999998</c:v>
                </c:pt>
                <c:pt idx="4">
                  <c:v>0.39993499999999998</c:v>
                </c:pt>
                <c:pt idx="5">
                  <c:v>0.39985399999999999</c:v>
                </c:pt>
                <c:pt idx="6">
                  <c:v>0.39974199999999999</c:v>
                </c:pt>
                <c:pt idx="7">
                  <c:v>0.39959800000000001</c:v>
                </c:pt>
                <c:pt idx="8">
                  <c:v>0.399422</c:v>
                </c:pt>
                <c:pt idx="9">
                  <c:v>1.6999839999999999</c:v>
                </c:pt>
                <c:pt idx="10">
                  <c:v>1.6998519999999999</c:v>
                </c:pt>
                <c:pt idx="11">
                  <c:v>1.699584</c:v>
                </c:pt>
                <c:pt idx="12">
                  <c:v>1.699584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'2017-3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do Belo Jardim'!$C$17:$O$17</c:f>
              <c:numCache>
                <c:formatCode>General</c:formatCode>
                <c:ptCount val="13"/>
                <c:pt idx="0">
                  <c:v>24.3</c:v>
                </c:pt>
                <c:pt idx="1">
                  <c:v>24.3</c:v>
                </c:pt>
                <c:pt idx="2">
                  <c:v>24.8</c:v>
                </c:pt>
                <c:pt idx="3">
                  <c:v>25.3</c:v>
                </c:pt>
                <c:pt idx="4">
                  <c:v>26.2</c:v>
                </c:pt>
                <c:pt idx="5">
                  <c:v>26.9</c:v>
                </c:pt>
                <c:pt idx="6">
                  <c:v>26.7</c:v>
                </c:pt>
                <c:pt idx="7">
                  <c:v>27.1</c:v>
                </c:pt>
                <c:pt idx="8">
                  <c:v>27</c:v>
                </c:pt>
                <c:pt idx="9">
                  <c:v>27.1</c:v>
                </c:pt>
                <c:pt idx="10">
                  <c:v>26.9</c:v>
                </c:pt>
                <c:pt idx="11">
                  <c:v>27.2</c:v>
                </c:pt>
                <c:pt idx="12">
                  <c:v>27.2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151360"/>
        <c:axId val="155157248"/>
      </c:lineChart>
      <c:catAx>
        <c:axId val="15515136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155157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51572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5515136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46427348755312"/>
          <c:y val="0.39147435384136303"/>
          <c:w val="0.18111442591415206"/>
          <c:h val="0.1271704257306819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pH</a:t>
            </a:r>
          </a:p>
        </c:rich>
      </c:tx>
      <c:layout>
        <c:manualLayout>
          <c:xMode val="edge"/>
          <c:yMode val="edge"/>
          <c:x val="0.43909779969092649"/>
          <c:y val="2.14287112416032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631578947368418E-2"/>
          <c:y val="0.20714321837196284"/>
          <c:w val="0.74285714285714288"/>
          <c:h val="0.564286698323622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'2017-3 Paul do Belo Jardim'!$B$11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'2017-3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do Belo Jardim'!$C$11:$O$11</c:f>
              <c:numCache>
                <c:formatCode>General</c:formatCode>
                <c:ptCount val="13"/>
                <c:pt idx="0">
                  <c:v>8.58</c:v>
                </c:pt>
                <c:pt idx="1">
                  <c:v>8.52</c:v>
                </c:pt>
                <c:pt idx="2">
                  <c:v>8.58</c:v>
                </c:pt>
                <c:pt idx="3">
                  <c:v>8.66</c:v>
                </c:pt>
                <c:pt idx="4">
                  <c:v>8.57</c:v>
                </c:pt>
                <c:pt idx="5">
                  <c:v>8.57</c:v>
                </c:pt>
                <c:pt idx="6">
                  <c:v>8.5500000000000007</c:v>
                </c:pt>
                <c:pt idx="7">
                  <c:v>8.4499999999999993</c:v>
                </c:pt>
                <c:pt idx="8">
                  <c:v>8.42</c:v>
                </c:pt>
                <c:pt idx="9">
                  <c:v>8.2899999999999991</c:v>
                </c:pt>
                <c:pt idx="10">
                  <c:v>8.31</c:v>
                </c:pt>
                <c:pt idx="11">
                  <c:v>8.24</c:v>
                </c:pt>
                <c:pt idx="12">
                  <c:v>8.24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466432"/>
        <c:axId val="158467968"/>
      </c:barChart>
      <c:lineChart>
        <c:grouping val="standard"/>
        <c:varyColors val="0"/>
        <c:ser>
          <c:idx val="1"/>
          <c:order val="1"/>
          <c:tx>
            <c:strRef>
              <c:f>'2017-3 Paul do Belo Jardim'!$B$5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'2017-3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do Belo Jardim'!$C$5:$O$5</c:f>
              <c:numCache>
                <c:formatCode>0.000000</c:formatCode>
                <c:ptCount val="13"/>
                <c:pt idx="0">
                  <c:v>1.5989100000000001</c:v>
                </c:pt>
                <c:pt idx="1">
                  <c:v>1.5983099999999999</c:v>
                </c:pt>
                <c:pt idx="2">
                  <c:v>0.39999899999999999</c:v>
                </c:pt>
                <c:pt idx="3">
                  <c:v>0.39998299999999998</c:v>
                </c:pt>
                <c:pt idx="4">
                  <c:v>0.39993499999999998</c:v>
                </c:pt>
                <c:pt idx="5">
                  <c:v>0.39985399999999999</c:v>
                </c:pt>
                <c:pt idx="6">
                  <c:v>0.39974199999999999</c:v>
                </c:pt>
                <c:pt idx="7">
                  <c:v>0.39959800000000001</c:v>
                </c:pt>
                <c:pt idx="8">
                  <c:v>0.399422</c:v>
                </c:pt>
                <c:pt idx="9">
                  <c:v>1.6999839999999999</c:v>
                </c:pt>
                <c:pt idx="10">
                  <c:v>1.6998519999999999</c:v>
                </c:pt>
                <c:pt idx="11">
                  <c:v>1.699584</c:v>
                </c:pt>
                <c:pt idx="12">
                  <c:v>1.699584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'2017-3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do Belo Jardim'!$C$12:$O$12</c:f>
              <c:numCache>
                <c:formatCode>General</c:formatCode>
                <c:ptCount val="13"/>
                <c:pt idx="0">
                  <c:v>24.5</c:v>
                </c:pt>
                <c:pt idx="1">
                  <c:v>24.4</c:v>
                </c:pt>
                <c:pt idx="2">
                  <c:v>24.9</c:v>
                </c:pt>
                <c:pt idx="3">
                  <c:v>25.4</c:v>
                </c:pt>
                <c:pt idx="4">
                  <c:v>26.3</c:v>
                </c:pt>
                <c:pt idx="5">
                  <c:v>26.7</c:v>
                </c:pt>
                <c:pt idx="6">
                  <c:v>26.8</c:v>
                </c:pt>
                <c:pt idx="7">
                  <c:v>27.3</c:v>
                </c:pt>
                <c:pt idx="8">
                  <c:v>27</c:v>
                </c:pt>
                <c:pt idx="9">
                  <c:v>27.3</c:v>
                </c:pt>
                <c:pt idx="10">
                  <c:v>26.9</c:v>
                </c:pt>
                <c:pt idx="11">
                  <c:v>27.3</c:v>
                </c:pt>
                <c:pt idx="12">
                  <c:v>27.2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466432"/>
        <c:axId val="158467968"/>
      </c:lineChart>
      <c:catAx>
        <c:axId val="15846643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1584679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8467968"/>
        <c:scaling>
          <c:orientation val="minMax"/>
          <c:max val="18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584664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052632439636629"/>
          <c:y val="0.44642946750300283"/>
          <c:w val="0.18150612014619671"/>
          <c:h val="0.1620734018417189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ORP (mV)</a:t>
            </a:r>
          </a:p>
        </c:rich>
      </c:tx>
      <c:layout>
        <c:manualLayout>
          <c:xMode val="edge"/>
          <c:yMode val="edge"/>
          <c:x val="0.38796994077140046"/>
          <c:y val="3.70371177651236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87969924812026E-2"/>
          <c:y val="0.22895698178721388"/>
          <c:w val="0.72030075187969922"/>
          <c:h val="0.683503930923594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'2017-3 Paul do Belo Jardim'!$B$13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1.5149104773787667E-16"/>
                  <c:y val="0.122154347035725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'2017-3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do Belo Jardim'!$C$13:$O$13</c:f>
              <c:numCache>
                <c:formatCode>General</c:formatCode>
                <c:ptCount val="13"/>
                <c:pt idx="0">
                  <c:v>-75</c:v>
                </c:pt>
                <c:pt idx="1">
                  <c:v>-71.3</c:v>
                </c:pt>
                <c:pt idx="2">
                  <c:v>-75.5</c:v>
                </c:pt>
                <c:pt idx="3">
                  <c:v>-80.599999999999994</c:v>
                </c:pt>
                <c:pt idx="4">
                  <c:v>-75.3</c:v>
                </c:pt>
                <c:pt idx="5">
                  <c:v>-75.2</c:v>
                </c:pt>
                <c:pt idx="6">
                  <c:v>-74.5</c:v>
                </c:pt>
                <c:pt idx="7">
                  <c:v>-67.900000000000006</c:v>
                </c:pt>
                <c:pt idx="8">
                  <c:v>-65.900000000000006</c:v>
                </c:pt>
                <c:pt idx="9">
                  <c:v>-58.4</c:v>
                </c:pt>
                <c:pt idx="10">
                  <c:v>-59.5</c:v>
                </c:pt>
                <c:pt idx="11">
                  <c:v>-55.2</c:v>
                </c:pt>
                <c:pt idx="12">
                  <c:v>-55.4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508160"/>
        <c:axId val="158509696"/>
      </c:barChart>
      <c:lineChart>
        <c:grouping val="standard"/>
        <c:varyColors val="0"/>
        <c:ser>
          <c:idx val="0"/>
          <c:order val="0"/>
          <c:tx>
            <c:strRef>
              <c:f>'2017-3 Paul do Belo Jardim'!$B$5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'2017-3 Paul do Belo Jardim'!$C$5:$O$5</c:f>
              <c:numCache>
                <c:formatCode>0.000000</c:formatCode>
                <c:ptCount val="13"/>
                <c:pt idx="0">
                  <c:v>1.5989100000000001</c:v>
                </c:pt>
                <c:pt idx="1">
                  <c:v>1.5983099999999999</c:v>
                </c:pt>
                <c:pt idx="2">
                  <c:v>0.39999899999999999</c:v>
                </c:pt>
                <c:pt idx="3">
                  <c:v>0.39998299999999998</c:v>
                </c:pt>
                <c:pt idx="4">
                  <c:v>0.39993499999999998</c:v>
                </c:pt>
                <c:pt idx="5">
                  <c:v>0.39985399999999999</c:v>
                </c:pt>
                <c:pt idx="6">
                  <c:v>0.39974199999999999</c:v>
                </c:pt>
                <c:pt idx="7">
                  <c:v>0.39959800000000001</c:v>
                </c:pt>
                <c:pt idx="8">
                  <c:v>0.399422</c:v>
                </c:pt>
                <c:pt idx="9">
                  <c:v>1.6999839999999999</c:v>
                </c:pt>
                <c:pt idx="10">
                  <c:v>1.6998519999999999</c:v>
                </c:pt>
                <c:pt idx="11">
                  <c:v>1.699584</c:v>
                </c:pt>
                <c:pt idx="12">
                  <c:v>1.699584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'2017-3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do Belo Jardim'!$C$14:$O$14</c:f>
              <c:numCache>
                <c:formatCode>General</c:formatCode>
                <c:ptCount val="13"/>
                <c:pt idx="0">
                  <c:v>24.5</c:v>
                </c:pt>
                <c:pt idx="1">
                  <c:v>24.4</c:v>
                </c:pt>
                <c:pt idx="2">
                  <c:v>24.9</c:v>
                </c:pt>
                <c:pt idx="3">
                  <c:v>25.4</c:v>
                </c:pt>
                <c:pt idx="4">
                  <c:v>26.4</c:v>
                </c:pt>
                <c:pt idx="5">
                  <c:v>26.7</c:v>
                </c:pt>
                <c:pt idx="6">
                  <c:v>26.8</c:v>
                </c:pt>
                <c:pt idx="7">
                  <c:v>27.3</c:v>
                </c:pt>
                <c:pt idx="8">
                  <c:v>27</c:v>
                </c:pt>
                <c:pt idx="9">
                  <c:v>27.3</c:v>
                </c:pt>
                <c:pt idx="10">
                  <c:v>26.9</c:v>
                </c:pt>
                <c:pt idx="11">
                  <c:v>27.3</c:v>
                </c:pt>
                <c:pt idx="12">
                  <c:v>27.2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508160"/>
        <c:axId val="158509696"/>
      </c:lineChart>
      <c:catAx>
        <c:axId val="15850816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158509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8509696"/>
        <c:scaling>
          <c:orientation val="minMax"/>
          <c:max val="30"/>
          <c:min val="-1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5850816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20300592285995"/>
          <c:y val="0.50505226639057654"/>
          <c:w val="0.18059995999722434"/>
          <c:h val="0.1807525270413862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Oxigénio (mg/l)</a:t>
            </a:r>
          </a:p>
        </c:rich>
      </c:tx>
      <c:layout>
        <c:manualLayout>
          <c:xMode val="edge"/>
          <c:yMode val="edge"/>
          <c:x val="0.37343961235614775"/>
          <c:y val="2.71316085489313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'2017-3 Paul do Belo Jardim'!$B$23</c:f>
              <c:strCache>
                <c:ptCount val="1"/>
                <c:pt idx="0">
                  <c:v>Oxigénio (mg/l)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'2017-3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do Belo Jardim'!$C$23:$O$23</c:f>
              <c:numCache>
                <c:formatCode>General</c:formatCode>
                <c:ptCount val="13"/>
                <c:pt idx="0">
                  <c:v>7.7</c:v>
                </c:pt>
                <c:pt idx="1">
                  <c:v>7.85</c:v>
                </c:pt>
                <c:pt idx="2">
                  <c:v>7.11</c:v>
                </c:pt>
                <c:pt idx="3">
                  <c:v>7.06</c:v>
                </c:pt>
                <c:pt idx="4">
                  <c:v>7.64</c:v>
                </c:pt>
                <c:pt idx="5">
                  <c:v>7.86</c:v>
                </c:pt>
                <c:pt idx="6">
                  <c:v>7.78</c:v>
                </c:pt>
                <c:pt idx="7">
                  <c:v>6.35</c:v>
                </c:pt>
                <c:pt idx="8">
                  <c:v>7.46</c:v>
                </c:pt>
                <c:pt idx="9">
                  <c:v>9.25</c:v>
                </c:pt>
                <c:pt idx="10">
                  <c:v>8.7899999999999991</c:v>
                </c:pt>
                <c:pt idx="11">
                  <c:v>11.02</c:v>
                </c:pt>
                <c:pt idx="12">
                  <c:v>10.91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526848"/>
        <c:axId val="158528640"/>
      </c:barChart>
      <c:lineChart>
        <c:grouping val="standard"/>
        <c:varyColors val="0"/>
        <c:ser>
          <c:idx val="2"/>
          <c:order val="1"/>
          <c:tx>
            <c:strRef>
              <c:f>'2017-3 Paul do Belo Jardim'!$B$5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'2017-3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do Belo Jardim'!$C$5:$O$5</c:f>
              <c:numCache>
                <c:formatCode>0.000000</c:formatCode>
                <c:ptCount val="13"/>
                <c:pt idx="0">
                  <c:v>1.5989100000000001</c:v>
                </c:pt>
                <c:pt idx="1">
                  <c:v>1.5983099999999999</c:v>
                </c:pt>
                <c:pt idx="2">
                  <c:v>0.39999899999999999</c:v>
                </c:pt>
                <c:pt idx="3">
                  <c:v>0.39998299999999998</c:v>
                </c:pt>
                <c:pt idx="4">
                  <c:v>0.39993499999999998</c:v>
                </c:pt>
                <c:pt idx="5">
                  <c:v>0.39985399999999999</c:v>
                </c:pt>
                <c:pt idx="6">
                  <c:v>0.39974199999999999</c:v>
                </c:pt>
                <c:pt idx="7">
                  <c:v>0.39959800000000001</c:v>
                </c:pt>
                <c:pt idx="8">
                  <c:v>0.399422</c:v>
                </c:pt>
                <c:pt idx="9">
                  <c:v>1.6999839999999999</c:v>
                </c:pt>
                <c:pt idx="10">
                  <c:v>1.6998519999999999</c:v>
                </c:pt>
                <c:pt idx="11">
                  <c:v>1.699584</c:v>
                </c:pt>
                <c:pt idx="12">
                  <c:v>1.699584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'2017-3 Paul do Belo Jardim'!$B$24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'2017-3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do Belo Jardim'!$C$24:$O$24</c:f>
              <c:numCache>
                <c:formatCode>General</c:formatCode>
                <c:ptCount val="13"/>
                <c:pt idx="0">
                  <c:v>23.9</c:v>
                </c:pt>
                <c:pt idx="1">
                  <c:v>24</c:v>
                </c:pt>
                <c:pt idx="2">
                  <c:v>24.7</c:v>
                </c:pt>
                <c:pt idx="3">
                  <c:v>25.2</c:v>
                </c:pt>
                <c:pt idx="4">
                  <c:v>27.1</c:v>
                </c:pt>
                <c:pt idx="5">
                  <c:v>27</c:v>
                </c:pt>
                <c:pt idx="6">
                  <c:v>26.8</c:v>
                </c:pt>
                <c:pt idx="7">
                  <c:v>27</c:v>
                </c:pt>
                <c:pt idx="8">
                  <c:v>27</c:v>
                </c:pt>
                <c:pt idx="9">
                  <c:v>27.2</c:v>
                </c:pt>
                <c:pt idx="10">
                  <c:v>26.7</c:v>
                </c:pt>
                <c:pt idx="11">
                  <c:v>27.8</c:v>
                </c:pt>
                <c:pt idx="12">
                  <c:v>27.1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526848"/>
        <c:axId val="158528640"/>
      </c:lineChart>
      <c:catAx>
        <c:axId val="15852684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1585286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8528640"/>
        <c:scaling>
          <c:orientation val="minMax"/>
          <c:max val="2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5852684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40541086218"/>
          <c:y val="0.39147491178987237"/>
          <c:w val="0.99257888148596818"/>
          <c:h val="0.5175033889994519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Salinidade (ppm)</a:t>
            </a:r>
          </a:p>
        </c:rich>
      </c:tx>
      <c:layout>
        <c:manualLayout>
          <c:xMode val="edge"/>
          <c:yMode val="edge"/>
          <c:x val="0.37343961235614775"/>
          <c:y val="2.71317658719233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'2017-3 Paul Pedreira Cabo Praia'!$B$20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'2017-3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Pedreira Cabo Praia'!$C$20:$O$20</c:f>
              <c:numCache>
                <c:formatCode>General</c:formatCode>
                <c:ptCount val="13"/>
                <c:pt idx="0">
                  <c:v>28.5</c:v>
                </c:pt>
                <c:pt idx="1">
                  <c:v>28.7</c:v>
                </c:pt>
                <c:pt idx="2">
                  <c:v>28.1</c:v>
                </c:pt>
                <c:pt idx="8">
                  <c:v>27.9</c:v>
                </c:pt>
                <c:pt idx="9">
                  <c:v>29.2</c:v>
                </c:pt>
                <c:pt idx="10">
                  <c:v>29.8</c:v>
                </c:pt>
                <c:pt idx="11">
                  <c:v>28</c:v>
                </c:pt>
                <c:pt idx="12">
                  <c:v>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2173184"/>
        <c:axId val="322273280"/>
      </c:barChart>
      <c:lineChart>
        <c:grouping val="standard"/>
        <c:varyColors val="0"/>
        <c:ser>
          <c:idx val="2"/>
          <c:order val="1"/>
          <c:tx>
            <c:strRef>
              <c:f>'2017-3 Paul Pedreira Cabo Praia'!$B$5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'2017-3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Pedreira Cabo Praia'!$C$5:$O$5</c:f>
              <c:numCache>
                <c:formatCode>0.000000</c:formatCode>
                <c:ptCount val="13"/>
                <c:pt idx="0">
                  <c:v>1.599291</c:v>
                </c:pt>
                <c:pt idx="1">
                  <c:v>1.598795</c:v>
                </c:pt>
                <c:pt idx="2">
                  <c:v>1.598168</c:v>
                </c:pt>
                <c:pt idx="3">
                  <c:v>0.39999899999999999</c:v>
                </c:pt>
                <c:pt idx="4">
                  <c:v>0.399976</c:v>
                </c:pt>
                <c:pt idx="5">
                  <c:v>0.39992</c:v>
                </c:pt>
                <c:pt idx="6">
                  <c:v>0.39983299999999999</c:v>
                </c:pt>
                <c:pt idx="7">
                  <c:v>0.39971400000000001</c:v>
                </c:pt>
                <c:pt idx="8">
                  <c:v>0.39956199999999997</c:v>
                </c:pt>
                <c:pt idx="9">
                  <c:v>1.5999989999999999</c:v>
                </c:pt>
                <c:pt idx="10">
                  <c:v>1.599923</c:v>
                </c:pt>
                <c:pt idx="11">
                  <c:v>1.5997189999999999</c:v>
                </c:pt>
                <c:pt idx="12">
                  <c:v>1.5993889999999999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'2017-3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Pedreira Cabo Praia'!$C$21:$O$21</c:f>
              <c:numCache>
                <c:formatCode>General</c:formatCode>
                <c:ptCount val="13"/>
                <c:pt idx="0">
                  <c:v>20.7</c:v>
                </c:pt>
                <c:pt idx="1">
                  <c:v>20.8</c:v>
                </c:pt>
                <c:pt idx="2">
                  <c:v>21</c:v>
                </c:pt>
                <c:pt idx="8">
                  <c:v>22.9</c:v>
                </c:pt>
                <c:pt idx="9">
                  <c:v>22.1</c:v>
                </c:pt>
                <c:pt idx="10">
                  <c:v>22.1</c:v>
                </c:pt>
                <c:pt idx="11">
                  <c:v>23.1</c:v>
                </c:pt>
                <c:pt idx="12">
                  <c:v>22.8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2173184"/>
        <c:axId val="322273280"/>
      </c:lineChart>
      <c:catAx>
        <c:axId val="32217318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222732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2273280"/>
        <c:scaling>
          <c:orientation val="minMax"/>
          <c:max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2217318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40541086218"/>
          <c:y val="0.39147477194721286"/>
          <c:w val="0.99257888148596818"/>
          <c:h val="0.5175030743534679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TDS</a:t>
            </a:r>
          </a:p>
        </c:rich>
      </c:tx>
      <c:layout>
        <c:manualLayout>
          <c:xMode val="edge"/>
          <c:yMode val="edge"/>
          <c:x val="0.43572972359936485"/>
          <c:y val="2.41435331532463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'2017-3 Paul Pedreira Cabo Praia'!$B$18</c:f>
              <c:strCache>
                <c:ptCount val="1"/>
                <c:pt idx="0">
                  <c:v>TDS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rgbClr val="008080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'2017-3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Pedreira Cabo Praia'!$C$18:$O$18</c:f>
              <c:numCache>
                <c:formatCode>General</c:formatCode>
                <c:ptCount val="13"/>
                <c:pt idx="0">
                  <c:v>44.4</c:v>
                </c:pt>
                <c:pt idx="1">
                  <c:v>44.7</c:v>
                </c:pt>
                <c:pt idx="2">
                  <c:v>43.9</c:v>
                </c:pt>
                <c:pt idx="8">
                  <c:v>43.2</c:v>
                </c:pt>
                <c:pt idx="9">
                  <c:v>45.1</c:v>
                </c:pt>
                <c:pt idx="10">
                  <c:v>46</c:v>
                </c:pt>
                <c:pt idx="11">
                  <c:v>43.6</c:v>
                </c:pt>
                <c:pt idx="12">
                  <c:v>43.9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2255872"/>
        <c:axId val="322257664"/>
      </c:barChart>
      <c:lineChart>
        <c:grouping val="standard"/>
        <c:varyColors val="0"/>
        <c:ser>
          <c:idx val="2"/>
          <c:order val="0"/>
          <c:tx>
            <c:strRef>
              <c:f>'2017-3 Paul Pedreira Cabo Praia'!$B$5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'2017-3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Pedreira Cabo Praia'!$C$5:$O$5</c:f>
              <c:numCache>
                <c:formatCode>0.000000</c:formatCode>
                <c:ptCount val="13"/>
                <c:pt idx="0">
                  <c:v>1.599291</c:v>
                </c:pt>
                <c:pt idx="1">
                  <c:v>1.598795</c:v>
                </c:pt>
                <c:pt idx="2">
                  <c:v>1.598168</c:v>
                </c:pt>
                <c:pt idx="3">
                  <c:v>0.39999899999999999</c:v>
                </c:pt>
                <c:pt idx="4">
                  <c:v>0.399976</c:v>
                </c:pt>
                <c:pt idx="5">
                  <c:v>0.39992</c:v>
                </c:pt>
                <c:pt idx="6">
                  <c:v>0.39983299999999999</c:v>
                </c:pt>
                <c:pt idx="7">
                  <c:v>0.39971400000000001</c:v>
                </c:pt>
                <c:pt idx="8">
                  <c:v>0.39956199999999997</c:v>
                </c:pt>
                <c:pt idx="9">
                  <c:v>1.5999989999999999</c:v>
                </c:pt>
                <c:pt idx="10">
                  <c:v>1.599923</c:v>
                </c:pt>
                <c:pt idx="11">
                  <c:v>1.5997189999999999</c:v>
                </c:pt>
                <c:pt idx="12">
                  <c:v>1.5993889999999999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'2017-3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Pedreira Cabo Praia'!$C$19:$O$19</c:f>
              <c:numCache>
                <c:formatCode>General</c:formatCode>
                <c:ptCount val="13"/>
                <c:pt idx="0">
                  <c:v>20.6</c:v>
                </c:pt>
                <c:pt idx="1">
                  <c:v>20.8</c:v>
                </c:pt>
                <c:pt idx="2">
                  <c:v>21.3</c:v>
                </c:pt>
                <c:pt idx="8">
                  <c:v>23.2</c:v>
                </c:pt>
                <c:pt idx="9">
                  <c:v>22.2</c:v>
                </c:pt>
                <c:pt idx="10">
                  <c:v>22.2</c:v>
                </c:pt>
                <c:pt idx="11">
                  <c:v>23.1</c:v>
                </c:pt>
                <c:pt idx="12">
                  <c:v>22.8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2255872"/>
        <c:axId val="322257664"/>
      </c:lineChart>
      <c:catAx>
        <c:axId val="32225587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2225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225766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2225587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30770227795"/>
          <c:y val="0.39147460582025789"/>
          <c:w val="0.99257865914908783"/>
          <c:h val="0.5175033047876315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</a:t>
            </a:r>
          </a:p>
        </c:rich>
      </c:tx>
      <c:layout>
        <c:manualLayout>
          <c:xMode val="edge"/>
          <c:yMode val="edge"/>
          <c:x val="0.32119626351053943"/>
          <c:y val="2.71316085489313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'2017-3 Paul Pedreira Cabo Praia'!$B$16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'2017-3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Pedreira Cabo Praia'!$C$16:$O$16</c:f>
              <c:numCache>
                <c:formatCode>General</c:formatCode>
                <c:ptCount val="13"/>
                <c:pt idx="0">
                  <c:v>44.4</c:v>
                </c:pt>
                <c:pt idx="1">
                  <c:v>44.7</c:v>
                </c:pt>
                <c:pt idx="2">
                  <c:v>43.6</c:v>
                </c:pt>
                <c:pt idx="8">
                  <c:v>43.8</c:v>
                </c:pt>
                <c:pt idx="9">
                  <c:v>45.3</c:v>
                </c:pt>
                <c:pt idx="10">
                  <c:v>46.3</c:v>
                </c:pt>
                <c:pt idx="11">
                  <c:v>43.6</c:v>
                </c:pt>
                <c:pt idx="12">
                  <c:v>43.6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2300928"/>
        <c:axId val="322310912"/>
      </c:barChart>
      <c:lineChart>
        <c:grouping val="standard"/>
        <c:varyColors val="0"/>
        <c:ser>
          <c:idx val="2"/>
          <c:order val="1"/>
          <c:tx>
            <c:strRef>
              <c:f>'2017-3 Paul Pedreira Cabo Praia'!$B$5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'2017-3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Pedreira Cabo Praia'!$C$5:$O$5</c:f>
              <c:numCache>
                <c:formatCode>0.000000</c:formatCode>
                <c:ptCount val="13"/>
                <c:pt idx="0">
                  <c:v>1.599291</c:v>
                </c:pt>
                <c:pt idx="1">
                  <c:v>1.598795</c:v>
                </c:pt>
                <c:pt idx="2">
                  <c:v>1.598168</c:v>
                </c:pt>
                <c:pt idx="3">
                  <c:v>0.39999899999999999</c:v>
                </c:pt>
                <c:pt idx="4">
                  <c:v>0.399976</c:v>
                </c:pt>
                <c:pt idx="5">
                  <c:v>0.39992</c:v>
                </c:pt>
                <c:pt idx="6">
                  <c:v>0.39983299999999999</c:v>
                </c:pt>
                <c:pt idx="7">
                  <c:v>0.39971400000000001</c:v>
                </c:pt>
                <c:pt idx="8">
                  <c:v>0.39956199999999997</c:v>
                </c:pt>
                <c:pt idx="9">
                  <c:v>1.5999989999999999</c:v>
                </c:pt>
                <c:pt idx="10">
                  <c:v>1.599923</c:v>
                </c:pt>
                <c:pt idx="11">
                  <c:v>1.5997189999999999</c:v>
                </c:pt>
                <c:pt idx="12">
                  <c:v>1.5993889999999999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'2017-3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Pedreira Cabo Praia'!$C$17:$O$17</c:f>
              <c:numCache>
                <c:formatCode>General</c:formatCode>
                <c:ptCount val="13"/>
                <c:pt idx="0">
                  <c:v>20.7</c:v>
                </c:pt>
                <c:pt idx="1">
                  <c:v>20.8</c:v>
                </c:pt>
                <c:pt idx="2">
                  <c:v>21</c:v>
                </c:pt>
                <c:pt idx="8">
                  <c:v>22.9</c:v>
                </c:pt>
                <c:pt idx="9">
                  <c:v>22.1</c:v>
                </c:pt>
                <c:pt idx="10">
                  <c:v>22</c:v>
                </c:pt>
                <c:pt idx="11">
                  <c:v>23.1</c:v>
                </c:pt>
                <c:pt idx="12">
                  <c:v>22.8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2300928"/>
        <c:axId val="322310912"/>
      </c:lineChart>
      <c:catAx>
        <c:axId val="32230092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22310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23109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2230092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7348755312"/>
          <c:y val="0.39147424753723964"/>
          <c:w val="0.99257869940170518"/>
          <c:h val="0.5186443739987046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pH</a:t>
            </a:r>
          </a:p>
        </c:rich>
      </c:tx>
      <c:layout>
        <c:manualLayout>
          <c:xMode val="edge"/>
          <c:yMode val="edge"/>
          <c:x val="0.4390978604454629"/>
          <c:y val="2.14288330237790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631578947368418E-2"/>
          <c:y val="0.20714321837196284"/>
          <c:w val="0.74285714285714288"/>
          <c:h val="0.564286698323622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'2017-3 Paul Pedreira Cabo Praia'!$B$11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'2017-3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Pedreira Cabo Praia'!$C$11:$O$11</c:f>
              <c:numCache>
                <c:formatCode>General</c:formatCode>
                <c:ptCount val="13"/>
                <c:pt idx="0">
                  <c:v>7.91</c:v>
                </c:pt>
                <c:pt idx="1">
                  <c:v>7.88</c:v>
                </c:pt>
                <c:pt idx="2">
                  <c:v>7.97</c:v>
                </c:pt>
                <c:pt idx="8">
                  <c:v>7.87</c:v>
                </c:pt>
                <c:pt idx="9">
                  <c:v>8.18</c:v>
                </c:pt>
                <c:pt idx="10">
                  <c:v>8.25</c:v>
                </c:pt>
                <c:pt idx="11">
                  <c:v>8.36</c:v>
                </c:pt>
                <c:pt idx="12">
                  <c:v>8.44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2335488"/>
        <c:axId val="322337024"/>
      </c:barChart>
      <c:lineChart>
        <c:grouping val="standard"/>
        <c:varyColors val="0"/>
        <c:ser>
          <c:idx val="1"/>
          <c:order val="1"/>
          <c:tx>
            <c:strRef>
              <c:f>'2017-3 Paul Pedreira Cabo Praia'!$B$5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'2017-3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Pedreira Cabo Praia'!$C$5:$O$5</c:f>
              <c:numCache>
                <c:formatCode>0.000000</c:formatCode>
                <c:ptCount val="13"/>
                <c:pt idx="0">
                  <c:v>1.599291</c:v>
                </c:pt>
                <c:pt idx="1">
                  <c:v>1.598795</c:v>
                </c:pt>
                <c:pt idx="2">
                  <c:v>1.598168</c:v>
                </c:pt>
                <c:pt idx="3">
                  <c:v>0.39999899999999999</c:v>
                </c:pt>
                <c:pt idx="4">
                  <c:v>0.399976</c:v>
                </c:pt>
                <c:pt idx="5">
                  <c:v>0.39992</c:v>
                </c:pt>
                <c:pt idx="6">
                  <c:v>0.39983299999999999</c:v>
                </c:pt>
                <c:pt idx="7">
                  <c:v>0.39971400000000001</c:v>
                </c:pt>
                <c:pt idx="8">
                  <c:v>0.39956199999999997</c:v>
                </c:pt>
                <c:pt idx="9">
                  <c:v>1.5999989999999999</c:v>
                </c:pt>
                <c:pt idx="10">
                  <c:v>1.599923</c:v>
                </c:pt>
                <c:pt idx="11">
                  <c:v>1.5997189999999999</c:v>
                </c:pt>
                <c:pt idx="12">
                  <c:v>1.5993889999999999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'2017-3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Pedreira Cabo Praia'!$C$12:$O$12</c:f>
              <c:numCache>
                <c:formatCode>General</c:formatCode>
                <c:ptCount val="13"/>
                <c:pt idx="0">
                  <c:v>20.7</c:v>
                </c:pt>
                <c:pt idx="1">
                  <c:v>20.9</c:v>
                </c:pt>
                <c:pt idx="2">
                  <c:v>21.4</c:v>
                </c:pt>
                <c:pt idx="8">
                  <c:v>23.2</c:v>
                </c:pt>
                <c:pt idx="9">
                  <c:v>22.4</c:v>
                </c:pt>
                <c:pt idx="10">
                  <c:v>22.2</c:v>
                </c:pt>
                <c:pt idx="11">
                  <c:v>23.2</c:v>
                </c:pt>
                <c:pt idx="12">
                  <c:v>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2335488"/>
        <c:axId val="322337024"/>
      </c:lineChart>
      <c:catAx>
        <c:axId val="32233548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223370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2337024"/>
        <c:scaling>
          <c:orientation val="minMax"/>
          <c:max val="2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223354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052631578947365"/>
          <c:y val="0.44642931261499286"/>
          <c:w val="0.18150605787279683"/>
          <c:h val="0.16207322921844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ORP (mV)</a:t>
            </a:r>
          </a:p>
        </c:rich>
      </c:tx>
      <c:layout>
        <c:manualLayout>
          <c:xMode val="edge"/>
          <c:yMode val="edge"/>
          <c:x val="0.38796994077140046"/>
          <c:y val="3.70371598287056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87969924812026E-2"/>
          <c:y val="0.22895698178721388"/>
          <c:w val="0.72030075187969922"/>
          <c:h val="0.683503930923594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'2017-3 Paul Pedreira Cabo Praia'!$B$13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'2017-3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Pedreira Cabo Praia'!$C$13:$O$13</c:f>
              <c:numCache>
                <c:formatCode>General</c:formatCode>
                <c:ptCount val="13"/>
                <c:pt idx="0">
                  <c:v>-34.4</c:v>
                </c:pt>
                <c:pt idx="1">
                  <c:v>-33.700000000000003</c:v>
                </c:pt>
                <c:pt idx="2">
                  <c:v>-38.299999999999997</c:v>
                </c:pt>
                <c:pt idx="8">
                  <c:v>-32.9</c:v>
                </c:pt>
                <c:pt idx="9">
                  <c:v>-51.4</c:v>
                </c:pt>
                <c:pt idx="10">
                  <c:v>-54.7</c:v>
                </c:pt>
                <c:pt idx="11">
                  <c:v>-61.9</c:v>
                </c:pt>
                <c:pt idx="12">
                  <c:v>-66.5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2360448"/>
        <c:axId val="322361984"/>
      </c:barChart>
      <c:lineChart>
        <c:grouping val="standard"/>
        <c:varyColors val="0"/>
        <c:ser>
          <c:idx val="0"/>
          <c:order val="0"/>
          <c:tx>
            <c:strRef>
              <c:f>'2017-3 Paul Pedreira Cabo Praia'!$B$5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'2017-3 Paul Pedreira Cabo Praia'!$C$5:$O$5</c:f>
              <c:numCache>
                <c:formatCode>0.000000</c:formatCode>
                <c:ptCount val="13"/>
                <c:pt idx="0">
                  <c:v>1.599291</c:v>
                </c:pt>
                <c:pt idx="1">
                  <c:v>1.598795</c:v>
                </c:pt>
                <c:pt idx="2">
                  <c:v>1.598168</c:v>
                </c:pt>
                <c:pt idx="3">
                  <c:v>0.39999899999999999</c:v>
                </c:pt>
                <c:pt idx="4">
                  <c:v>0.399976</c:v>
                </c:pt>
                <c:pt idx="5">
                  <c:v>0.39992</c:v>
                </c:pt>
                <c:pt idx="6">
                  <c:v>0.39983299999999999</c:v>
                </c:pt>
                <c:pt idx="7">
                  <c:v>0.39971400000000001</c:v>
                </c:pt>
                <c:pt idx="8">
                  <c:v>0.39956199999999997</c:v>
                </c:pt>
                <c:pt idx="9">
                  <c:v>1.5999989999999999</c:v>
                </c:pt>
                <c:pt idx="10">
                  <c:v>1.599923</c:v>
                </c:pt>
                <c:pt idx="11">
                  <c:v>1.5997189999999999</c:v>
                </c:pt>
                <c:pt idx="12">
                  <c:v>1.5993889999999999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'2017-3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Pedreira Cabo Praia'!$C$14:$O$14</c:f>
              <c:numCache>
                <c:formatCode>General</c:formatCode>
                <c:ptCount val="13"/>
                <c:pt idx="0">
                  <c:v>20.7</c:v>
                </c:pt>
                <c:pt idx="1">
                  <c:v>20.9</c:v>
                </c:pt>
                <c:pt idx="2">
                  <c:v>21.5</c:v>
                </c:pt>
                <c:pt idx="8">
                  <c:v>23.2</c:v>
                </c:pt>
                <c:pt idx="9">
                  <c:v>22.4</c:v>
                </c:pt>
                <c:pt idx="10">
                  <c:v>22.2</c:v>
                </c:pt>
                <c:pt idx="11">
                  <c:v>23.2</c:v>
                </c:pt>
                <c:pt idx="12">
                  <c:v>22.9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2360448"/>
        <c:axId val="322361984"/>
      </c:lineChart>
      <c:catAx>
        <c:axId val="32236044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22361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2361984"/>
        <c:scaling>
          <c:orientation val="minMax"/>
          <c:max val="30"/>
          <c:min val="-15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2236044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20300592285995"/>
          <c:y val="0.5050524473914445"/>
          <c:w val="0.18059995999722434"/>
          <c:h val="0.180752774324262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Temperatura (ºC)</a:t>
            </a:r>
          </a:p>
        </c:rich>
      </c:tx>
      <c:layout>
        <c:manualLayout>
          <c:xMode val="edge"/>
          <c:yMode val="edge"/>
          <c:x val="0.35595824277621402"/>
          <c:y val="3.89105058365758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735408560311283"/>
          <c:w val="0.73303275392503586"/>
          <c:h val="0.587548638132295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'2013-4 Paul Praia da Vitória'!$B$17</c:f>
              <c:strCache>
                <c:ptCount val="1"/>
                <c:pt idx="0">
                  <c:v>Temp. (ºC)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'2013-4 Paul Praia da Vitória'!$C$7:$O$7</c:f>
              <c:numCache>
                <c:formatCode>h:mm</c:formatCode>
                <c:ptCount val="13"/>
                <c:pt idx="0">
                  <c:v>0.28819444444444448</c:v>
                </c:pt>
                <c:pt idx="1">
                  <c:v>0.3298611111111111</c:v>
                </c:pt>
                <c:pt idx="2">
                  <c:v>0.37152777777777773</c:v>
                </c:pt>
                <c:pt idx="3">
                  <c:v>0.41319444444444442</c:v>
                </c:pt>
                <c:pt idx="4">
                  <c:v>0.4548611111111111</c:v>
                </c:pt>
                <c:pt idx="5">
                  <c:v>0.49652777777777773</c:v>
                </c:pt>
                <c:pt idx="6">
                  <c:v>0.53819444444444442</c:v>
                </c:pt>
                <c:pt idx="7">
                  <c:v>0.57986111111111105</c:v>
                </c:pt>
                <c:pt idx="8">
                  <c:v>0.62152777777777779</c:v>
                </c:pt>
                <c:pt idx="9">
                  <c:v>0.66319444444444442</c:v>
                </c:pt>
                <c:pt idx="10">
                  <c:v>0.70486111111111116</c:v>
                </c:pt>
                <c:pt idx="11">
                  <c:v>0.74652777777777779</c:v>
                </c:pt>
                <c:pt idx="12">
                  <c:v>0.78819444444444453</c:v>
                </c:pt>
              </c:numCache>
            </c:numRef>
          </c:cat>
          <c:val>
            <c:numRef>
              <c:f>'2013-4 Paul Praia da Vitória'!$C$17:$O$17</c:f>
              <c:numCache>
                <c:formatCode>General</c:formatCode>
                <c:ptCount val="13"/>
                <c:pt idx="0">
                  <c:v>20.2</c:v>
                </c:pt>
                <c:pt idx="1">
                  <c:v>19.8</c:v>
                </c:pt>
                <c:pt idx="2">
                  <c:v>20</c:v>
                </c:pt>
                <c:pt idx="3">
                  <c:v>20.100000000000001</c:v>
                </c:pt>
                <c:pt idx="4">
                  <c:v>20.399999999999999</c:v>
                </c:pt>
                <c:pt idx="5">
                  <c:v>20.7</c:v>
                </c:pt>
                <c:pt idx="6">
                  <c:v>21.3</c:v>
                </c:pt>
                <c:pt idx="7">
                  <c:v>22.2</c:v>
                </c:pt>
                <c:pt idx="8">
                  <c:v>22.4</c:v>
                </c:pt>
                <c:pt idx="9">
                  <c:v>22.1</c:v>
                </c:pt>
                <c:pt idx="10">
                  <c:v>21.6</c:v>
                </c:pt>
                <c:pt idx="11">
                  <c:v>21.5</c:v>
                </c:pt>
                <c:pt idx="12">
                  <c:v>21.5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2787200"/>
        <c:axId val="302936448"/>
      </c:barChart>
      <c:lineChart>
        <c:grouping val="standard"/>
        <c:varyColors val="0"/>
        <c:ser>
          <c:idx val="1"/>
          <c:order val="1"/>
          <c:tx>
            <c:strRef>
              <c:f>'2013-4 Paul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'2013-4 Paul Praia da Vitória'!$C$5:$O$5</c:f>
              <c:numCache>
                <c:formatCode>0.000000</c:formatCode>
                <c:ptCount val="13"/>
                <c:pt idx="0">
                  <c:v>0.59985200000000005</c:v>
                </c:pt>
                <c:pt idx="1">
                  <c:v>0.59970800000000002</c:v>
                </c:pt>
                <c:pt idx="2">
                  <c:v>0.59951600000000005</c:v>
                </c:pt>
                <c:pt idx="3">
                  <c:v>0.599275</c:v>
                </c:pt>
                <c:pt idx="4">
                  <c:v>1.499992</c:v>
                </c:pt>
                <c:pt idx="5">
                  <c:v>1.499892</c:v>
                </c:pt>
                <c:pt idx="6">
                  <c:v>1.4996769999999999</c:v>
                </c:pt>
                <c:pt idx="7">
                  <c:v>1.499347</c:v>
                </c:pt>
                <c:pt idx="8">
                  <c:v>1.498901</c:v>
                </c:pt>
                <c:pt idx="9">
                  <c:v>1.4983409999999999</c:v>
                </c:pt>
                <c:pt idx="10">
                  <c:v>0.59999899999999995</c:v>
                </c:pt>
                <c:pt idx="11">
                  <c:v>0.59997</c:v>
                </c:pt>
                <c:pt idx="12">
                  <c:v>0.59989199999999998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2787200"/>
        <c:axId val="302936448"/>
      </c:lineChart>
      <c:catAx>
        <c:axId val="30278720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029364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2936448"/>
        <c:scaling>
          <c:orientation val="minMax"/>
          <c:max val="23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0278720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46431356713888"/>
          <c:y val="0.45525291828793774"/>
          <c:w val="0.1779792005637304"/>
          <c:h val="0.151750972762645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pH</a:t>
            </a:r>
          </a:p>
        </c:rich>
      </c:tx>
      <c:layout>
        <c:manualLayout>
          <c:xMode val="edge"/>
          <c:yMode val="edge"/>
          <c:x val="0.43909781055849034"/>
          <c:y val="2.14286235053951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631578947368418E-2"/>
          <c:y val="0.20714321837196284"/>
          <c:w val="0.74285714285714288"/>
          <c:h val="0.564286698323622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'2017-3 Paul Pedreira Cabo Praia'!$B$50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'2017-3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'2017-3 Paul Pedreira Cabo Praia'!$C$50:$O$50</c:f>
              <c:numCache>
                <c:formatCode>General</c:formatCode>
                <c:ptCount val="13"/>
                <c:pt idx="0">
                  <c:v>7.95</c:v>
                </c:pt>
                <c:pt idx="1">
                  <c:v>7.94</c:v>
                </c:pt>
                <c:pt idx="2">
                  <c:v>7.96</c:v>
                </c:pt>
                <c:pt idx="3">
                  <c:v>8.02</c:v>
                </c:pt>
                <c:pt idx="8">
                  <c:v>8.01</c:v>
                </c:pt>
                <c:pt idx="9">
                  <c:v>8.1999999999999993</c:v>
                </c:pt>
                <c:pt idx="10">
                  <c:v>8.27</c:v>
                </c:pt>
                <c:pt idx="11">
                  <c:v>8.41</c:v>
                </c:pt>
                <c:pt idx="12">
                  <c:v>8.49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2397696"/>
        <c:axId val="322399232"/>
      </c:barChart>
      <c:lineChart>
        <c:grouping val="standard"/>
        <c:varyColors val="0"/>
        <c:ser>
          <c:idx val="1"/>
          <c:order val="1"/>
          <c:tx>
            <c:strRef>
              <c:f>'2017-3 Paul Pedreira Cabo Praia'!$B$44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'2017-3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'2017-3 Paul Pedreira Cabo Praia'!$C$44:$O$44</c:f>
              <c:numCache>
                <c:formatCode>0.000000</c:formatCode>
                <c:ptCount val="13"/>
                <c:pt idx="0">
                  <c:v>1.5992249999999999</c:v>
                </c:pt>
                <c:pt idx="1">
                  <c:v>1.5987089999999999</c:v>
                </c:pt>
                <c:pt idx="2">
                  <c:v>1.5980620000000001</c:v>
                </c:pt>
                <c:pt idx="3">
                  <c:v>0.39999800000000002</c:v>
                </c:pt>
                <c:pt idx="4">
                  <c:v>0.39996900000000002</c:v>
                </c:pt>
                <c:pt idx="5">
                  <c:v>0.39990900000000001</c:v>
                </c:pt>
                <c:pt idx="6">
                  <c:v>0.39981699999999998</c:v>
                </c:pt>
                <c:pt idx="7">
                  <c:v>0.39969300000000002</c:v>
                </c:pt>
                <c:pt idx="8">
                  <c:v>0.39953699999999998</c:v>
                </c:pt>
                <c:pt idx="9">
                  <c:v>1.599996</c:v>
                </c:pt>
                <c:pt idx="10">
                  <c:v>1.599901</c:v>
                </c:pt>
                <c:pt idx="11">
                  <c:v>1.5996779999999999</c:v>
                </c:pt>
                <c:pt idx="12">
                  <c:v>1.5993280000000001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'2017-3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'2017-3 Paul Pedreira Cabo Praia'!$C$51:$O$51</c:f>
              <c:numCache>
                <c:formatCode>General</c:formatCode>
                <c:ptCount val="13"/>
                <c:pt idx="0">
                  <c:v>21.8</c:v>
                </c:pt>
                <c:pt idx="1">
                  <c:v>21.8</c:v>
                </c:pt>
                <c:pt idx="2">
                  <c:v>22.3</c:v>
                </c:pt>
                <c:pt idx="3">
                  <c:v>24.4</c:v>
                </c:pt>
                <c:pt idx="8">
                  <c:v>26.7</c:v>
                </c:pt>
                <c:pt idx="9">
                  <c:v>26.2</c:v>
                </c:pt>
                <c:pt idx="10">
                  <c:v>26.8</c:v>
                </c:pt>
                <c:pt idx="11">
                  <c:v>24.9</c:v>
                </c:pt>
                <c:pt idx="12">
                  <c:v>24.6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2397696"/>
        <c:axId val="322399232"/>
      </c:lineChart>
      <c:catAx>
        <c:axId val="32239769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22399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23992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2239769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052626333100763"/>
          <c:y val="0.44642935258092742"/>
          <c:w val="0.99203245955015107"/>
          <c:h val="0.6085028433945757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ORP (mV)</a:t>
            </a:r>
          </a:p>
        </c:rich>
      </c:tx>
      <c:layout>
        <c:manualLayout>
          <c:xMode val="edge"/>
          <c:yMode val="edge"/>
          <c:x val="0.38796979761416078"/>
          <c:y val="3.7036955746385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87969924812026E-2"/>
          <c:y val="0.22895698178721388"/>
          <c:w val="0.72030075187969922"/>
          <c:h val="0.683503930923594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'2017-3 Paul Pedreira Cabo Praia'!$B$52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'2017-3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'2017-3 Paul Pedreira Cabo Praia'!$C$52:$O$52</c:f>
              <c:numCache>
                <c:formatCode>General</c:formatCode>
                <c:ptCount val="13"/>
                <c:pt idx="0">
                  <c:v>-37.5</c:v>
                </c:pt>
                <c:pt idx="1">
                  <c:v>-37</c:v>
                </c:pt>
                <c:pt idx="2">
                  <c:v>-37.9</c:v>
                </c:pt>
                <c:pt idx="3">
                  <c:v>-41.1</c:v>
                </c:pt>
                <c:pt idx="8">
                  <c:v>-41.3</c:v>
                </c:pt>
                <c:pt idx="9">
                  <c:v>-52.8</c:v>
                </c:pt>
                <c:pt idx="10">
                  <c:v>-57</c:v>
                </c:pt>
                <c:pt idx="11">
                  <c:v>-64.900000000000006</c:v>
                </c:pt>
                <c:pt idx="12">
                  <c:v>-69.599999999999994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2461056"/>
        <c:axId val="322483328"/>
      </c:barChart>
      <c:lineChart>
        <c:grouping val="standard"/>
        <c:varyColors val="0"/>
        <c:ser>
          <c:idx val="0"/>
          <c:order val="0"/>
          <c:tx>
            <c:strRef>
              <c:f>'2017-3 Paul Pedreira Cabo Praia'!$B$44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'2017-3 Paul Pedreira Cabo Praia'!$C$44:$O$44</c:f>
              <c:numCache>
                <c:formatCode>0.000000</c:formatCode>
                <c:ptCount val="13"/>
                <c:pt idx="0">
                  <c:v>1.5992249999999999</c:v>
                </c:pt>
                <c:pt idx="1">
                  <c:v>1.5987089999999999</c:v>
                </c:pt>
                <c:pt idx="2">
                  <c:v>1.5980620000000001</c:v>
                </c:pt>
                <c:pt idx="3">
                  <c:v>0.39999800000000002</c:v>
                </c:pt>
                <c:pt idx="4">
                  <c:v>0.39996900000000002</c:v>
                </c:pt>
                <c:pt idx="5">
                  <c:v>0.39990900000000001</c:v>
                </c:pt>
                <c:pt idx="6">
                  <c:v>0.39981699999999998</c:v>
                </c:pt>
                <c:pt idx="7">
                  <c:v>0.39969300000000002</c:v>
                </c:pt>
                <c:pt idx="8">
                  <c:v>0.39953699999999998</c:v>
                </c:pt>
                <c:pt idx="9">
                  <c:v>1.599996</c:v>
                </c:pt>
                <c:pt idx="10">
                  <c:v>1.599901</c:v>
                </c:pt>
                <c:pt idx="11">
                  <c:v>1.5996779999999999</c:v>
                </c:pt>
                <c:pt idx="12">
                  <c:v>1.5993280000000001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'2017-3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'2017-3 Paul Pedreira Cabo Praia'!$C$53:$O$53</c:f>
              <c:numCache>
                <c:formatCode>General</c:formatCode>
                <c:ptCount val="13"/>
                <c:pt idx="0">
                  <c:v>21.7</c:v>
                </c:pt>
                <c:pt idx="1">
                  <c:v>21.8</c:v>
                </c:pt>
                <c:pt idx="2">
                  <c:v>22.3</c:v>
                </c:pt>
                <c:pt idx="3">
                  <c:v>24.5</c:v>
                </c:pt>
                <c:pt idx="8">
                  <c:v>26.7</c:v>
                </c:pt>
                <c:pt idx="9">
                  <c:v>26.2</c:v>
                </c:pt>
                <c:pt idx="10">
                  <c:v>26.8</c:v>
                </c:pt>
                <c:pt idx="11">
                  <c:v>24.9</c:v>
                </c:pt>
                <c:pt idx="12">
                  <c:v>24.6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2461056"/>
        <c:axId val="322483328"/>
      </c:lineChart>
      <c:catAx>
        <c:axId val="32246105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22483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2483328"/>
        <c:scaling>
          <c:orientation val="minMax"/>
          <c:max val="25"/>
          <c:min val="-15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2246105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203020238583923"/>
          <c:y val="0.505052722068278"/>
          <c:w val="0.99263018662951497"/>
          <c:h val="0.6858053718894894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</a:t>
            </a:r>
          </a:p>
        </c:rich>
      </c:tx>
      <c:layout>
        <c:manualLayout>
          <c:xMode val="edge"/>
          <c:yMode val="edge"/>
          <c:x val="0.32119636583888556"/>
          <c:y val="2.713175511041575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'2017-3 Paul Pedreira Cabo Praia'!$B$55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'2017-3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'2017-3 Paul Pedreira Cabo Praia'!$C$55:$O$55</c:f>
              <c:numCache>
                <c:formatCode>General</c:formatCode>
                <c:ptCount val="13"/>
                <c:pt idx="0">
                  <c:v>40.9</c:v>
                </c:pt>
                <c:pt idx="1">
                  <c:v>41.5</c:v>
                </c:pt>
                <c:pt idx="2">
                  <c:v>41.3</c:v>
                </c:pt>
                <c:pt idx="3">
                  <c:v>41.1</c:v>
                </c:pt>
                <c:pt idx="8">
                  <c:v>38.200000000000003</c:v>
                </c:pt>
                <c:pt idx="9">
                  <c:v>40.4</c:v>
                </c:pt>
                <c:pt idx="10">
                  <c:v>41.8</c:v>
                </c:pt>
                <c:pt idx="11">
                  <c:v>42.4</c:v>
                </c:pt>
                <c:pt idx="12">
                  <c:v>41.9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2497920"/>
        <c:axId val="322958464"/>
      </c:barChart>
      <c:lineChart>
        <c:grouping val="standard"/>
        <c:varyColors val="0"/>
        <c:ser>
          <c:idx val="2"/>
          <c:order val="1"/>
          <c:tx>
            <c:strRef>
              <c:f>'2017-3 Paul Pedreira Cabo Praia'!$B$44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'2017-3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'2017-3 Paul Pedreira Cabo Praia'!$C$44:$O$44</c:f>
              <c:numCache>
                <c:formatCode>0.000000</c:formatCode>
                <c:ptCount val="13"/>
                <c:pt idx="0">
                  <c:v>1.5992249999999999</c:v>
                </c:pt>
                <c:pt idx="1">
                  <c:v>1.5987089999999999</c:v>
                </c:pt>
                <c:pt idx="2">
                  <c:v>1.5980620000000001</c:v>
                </c:pt>
                <c:pt idx="3">
                  <c:v>0.39999800000000002</c:v>
                </c:pt>
                <c:pt idx="4">
                  <c:v>0.39996900000000002</c:v>
                </c:pt>
                <c:pt idx="5">
                  <c:v>0.39990900000000001</c:v>
                </c:pt>
                <c:pt idx="6">
                  <c:v>0.39981699999999998</c:v>
                </c:pt>
                <c:pt idx="7">
                  <c:v>0.39969300000000002</c:v>
                </c:pt>
                <c:pt idx="8">
                  <c:v>0.39953699999999998</c:v>
                </c:pt>
                <c:pt idx="9">
                  <c:v>1.599996</c:v>
                </c:pt>
                <c:pt idx="10">
                  <c:v>1.599901</c:v>
                </c:pt>
                <c:pt idx="11">
                  <c:v>1.5996779999999999</c:v>
                </c:pt>
                <c:pt idx="12">
                  <c:v>1.5993280000000001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'2017-3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'2017-3 Paul Pedreira Cabo Praia'!$C$56:$O$56</c:f>
              <c:numCache>
                <c:formatCode>General</c:formatCode>
                <c:ptCount val="13"/>
                <c:pt idx="0">
                  <c:v>21.6</c:v>
                </c:pt>
                <c:pt idx="1">
                  <c:v>21.8</c:v>
                </c:pt>
                <c:pt idx="2">
                  <c:v>22.2</c:v>
                </c:pt>
                <c:pt idx="3">
                  <c:v>24.3</c:v>
                </c:pt>
                <c:pt idx="8">
                  <c:v>26.2</c:v>
                </c:pt>
                <c:pt idx="9">
                  <c:v>26.2</c:v>
                </c:pt>
                <c:pt idx="10">
                  <c:v>26.8</c:v>
                </c:pt>
                <c:pt idx="11">
                  <c:v>25</c:v>
                </c:pt>
                <c:pt idx="12">
                  <c:v>24.6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2497920"/>
        <c:axId val="322958464"/>
      </c:lineChart>
      <c:catAx>
        <c:axId val="32249792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22958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295846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2249792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4389259031"/>
          <c:y val="0.39147451845392289"/>
          <c:w val="0.99257871996769631"/>
          <c:h val="0.5186447459539870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Salinidade (ppm)</a:t>
            </a:r>
          </a:p>
        </c:rich>
      </c:tx>
      <c:layout>
        <c:manualLayout>
          <c:xMode val="edge"/>
          <c:yMode val="edge"/>
          <c:x val="0.37343961434712802"/>
          <c:y val="2.71318735334761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'2017-3 Paul Pedreira Cabo Praia'!$B$59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'2017-3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Pedreira Cabo Praia'!$C$59:$O$59</c:f>
              <c:numCache>
                <c:formatCode>General</c:formatCode>
                <c:ptCount val="13"/>
                <c:pt idx="0">
                  <c:v>26.4</c:v>
                </c:pt>
                <c:pt idx="1">
                  <c:v>19.3</c:v>
                </c:pt>
                <c:pt idx="2">
                  <c:v>26.3</c:v>
                </c:pt>
                <c:pt idx="3">
                  <c:v>26.3</c:v>
                </c:pt>
                <c:pt idx="8">
                  <c:v>24.5</c:v>
                </c:pt>
                <c:pt idx="9">
                  <c:v>25.7</c:v>
                </c:pt>
                <c:pt idx="10">
                  <c:v>27</c:v>
                </c:pt>
                <c:pt idx="11">
                  <c:v>27.3</c:v>
                </c:pt>
                <c:pt idx="12">
                  <c:v>26.8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3932544"/>
        <c:axId val="323934080"/>
      </c:barChart>
      <c:lineChart>
        <c:grouping val="standard"/>
        <c:varyColors val="0"/>
        <c:ser>
          <c:idx val="2"/>
          <c:order val="1"/>
          <c:tx>
            <c:strRef>
              <c:f>'2017-3 Paul Pedreira Cabo Praia'!$B$44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'2017-3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'2017-3 Paul Pedreira Cabo Praia'!$C$44:$O$44</c:f>
              <c:numCache>
                <c:formatCode>0.000000</c:formatCode>
                <c:ptCount val="13"/>
                <c:pt idx="0">
                  <c:v>1.5992249999999999</c:v>
                </c:pt>
                <c:pt idx="1">
                  <c:v>1.5987089999999999</c:v>
                </c:pt>
                <c:pt idx="2">
                  <c:v>1.5980620000000001</c:v>
                </c:pt>
                <c:pt idx="3">
                  <c:v>0.39999800000000002</c:v>
                </c:pt>
                <c:pt idx="4">
                  <c:v>0.39996900000000002</c:v>
                </c:pt>
                <c:pt idx="5">
                  <c:v>0.39990900000000001</c:v>
                </c:pt>
                <c:pt idx="6">
                  <c:v>0.39981699999999998</c:v>
                </c:pt>
                <c:pt idx="7">
                  <c:v>0.39969300000000002</c:v>
                </c:pt>
                <c:pt idx="8">
                  <c:v>0.39953699999999998</c:v>
                </c:pt>
                <c:pt idx="9">
                  <c:v>1.599996</c:v>
                </c:pt>
                <c:pt idx="10">
                  <c:v>1.599901</c:v>
                </c:pt>
                <c:pt idx="11">
                  <c:v>1.5996779999999999</c:v>
                </c:pt>
                <c:pt idx="12">
                  <c:v>1.5993280000000001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'2017-3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'2017-3 Paul Pedreira Cabo Praia'!$C$60:$O$60</c:f>
              <c:numCache>
                <c:formatCode>General</c:formatCode>
                <c:ptCount val="13"/>
                <c:pt idx="0">
                  <c:v>21.6</c:v>
                </c:pt>
                <c:pt idx="1">
                  <c:v>21.7</c:v>
                </c:pt>
                <c:pt idx="2">
                  <c:v>22</c:v>
                </c:pt>
                <c:pt idx="3">
                  <c:v>24.4</c:v>
                </c:pt>
                <c:pt idx="8">
                  <c:v>26.3</c:v>
                </c:pt>
                <c:pt idx="9">
                  <c:v>26.1</c:v>
                </c:pt>
                <c:pt idx="10">
                  <c:v>26.8</c:v>
                </c:pt>
                <c:pt idx="11">
                  <c:v>25</c:v>
                </c:pt>
                <c:pt idx="12">
                  <c:v>24.5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3932544"/>
        <c:axId val="323934080"/>
      </c:lineChart>
      <c:catAx>
        <c:axId val="32393254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23934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3934080"/>
        <c:scaling>
          <c:orientation val="minMax"/>
          <c:max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2393254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7574827407"/>
          <c:y val="0.3914745462470901"/>
          <c:w val="0.99257860872167547"/>
          <c:h val="0.517503315619116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2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TDS</a:t>
            </a:r>
          </a:p>
        </c:rich>
      </c:tx>
      <c:layout>
        <c:manualLayout>
          <c:xMode val="edge"/>
          <c:yMode val="edge"/>
          <c:x val="0.43373060046883449"/>
          <c:y val="2.71314998668644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'2017-3 Paul Pedreira Cabo Praia'!$B$57</c:f>
              <c:strCache>
                <c:ptCount val="1"/>
                <c:pt idx="0">
                  <c:v>TDS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'2017-3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Pedreira Cabo Praia'!$C$57:$O$57</c:f>
              <c:numCache>
                <c:formatCode>General</c:formatCode>
                <c:ptCount val="13"/>
                <c:pt idx="0">
                  <c:v>30.3</c:v>
                </c:pt>
                <c:pt idx="1">
                  <c:v>41.5</c:v>
                </c:pt>
                <c:pt idx="2">
                  <c:v>41.3</c:v>
                </c:pt>
                <c:pt idx="3">
                  <c:v>41</c:v>
                </c:pt>
                <c:pt idx="8">
                  <c:v>38.6</c:v>
                </c:pt>
                <c:pt idx="9">
                  <c:v>40.200000000000003</c:v>
                </c:pt>
                <c:pt idx="10">
                  <c:v>42</c:v>
                </c:pt>
                <c:pt idx="11">
                  <c:v>42.6</c:v>
                </c:pt>
                <c:pt idx="12">
                  <c:v>41.9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5080960"/>
        <c:axId val="325082496"/>
      </c:barChart>
      <c:lineChart>
        <c:grouping val="standard"/>
        <c:varyColors val="0"/>
        <c:ser>
          <c:idx val="2"/>
          <c:order val="1"/>
          <c:tx>
            <c:strRef>
              <c:f>'2017-3 Paul Pedreira Cabo Praia'!$B$44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'2017-3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'2017-3 Paul Pedreira Cabo Praia'!$C$44:$O$44</c:f>
              <c:numCache>
                <c:formatCode>0.000000</c:formatCode>
                <c:ptCount val="13"/>
                <c:pt idx="0">
                  <c:v>1.5992249999999999</c:v>
                </c:pt>
                <c:pt idx="1">
                  <c:v>1.5987089999999999</c:v>
                </c:pt>
                <c:pt idx="2">
                  <c:v>1.5980620000000001</c:v>
                </c:pt>
                <c:pt idx="3">
                  <c:v>0.39999800000000002</c:v>
                </c:pt>
                <c:pt idx="4">
                  <c:v>0.39996900000000002</c:v>
                </c:pt>
                <c:pt idx="5">
                  <c:v>0.39990900000000001</c:v>
                </c:pt>
                <c:pt idx="6">
                  <c:v>0.39981699999999998</c:v>
                </c:pt>
                <c:pt idx="7">
                  <c:v>0.39969300000000002</c:v>
                </c:pt>
                <c:pt idx="8">
                  <c:v>0.39953699999999998</c:v>
                </c:pt>
                <c:pt idx="9">
                  <c:v>1.599996</c:v>
                </c:pt>
                <c:pt idx="10">
                  <c:v>1.599901</c:v>
                </c:pt>
                <c:pt idx="11">
                  <c:v>1.5996779999999999</c:v>
                </c:pt>
                <c:pt idx="12">
                  <c:v>1.5993280000000001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'2017-3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'2017-3 Paul Pedreira Cabo Praia'!$C$58:$O$58</c:f>
              <c:numCache>
                <c:formatCode>General</c:formatCode>
                <c:ptCount val="13"/>
                <c:pt idx="0">
                  <c:v>21.6</c:v>
                </c:pt>
                <c:pt idx="1">
                  <c:v>21.8</c:v>
                </c:pt>
                <c:pt idx="2">
                  <c:v>22</c:v>
                </c:pt>
                <c:pt idx="3">
                  <c:v>24.4</c:v>
                </c:pt>
                <c:pt idx="8">
                  <c:v>26.3</c:v>
                </c:pt>
                <c:pt idx="9">
                  <c:v>26.2</c:v>
                </c:pt>
                <c:pt idx="10">
                  <c:v>26.6</c:v>
                </c:pt>
                <c:pt idx="11">
                  <c:v>25</c:v>
                </c:pt>
                <c:pt idx="12">
                  <c:v>24.4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080960"/>
        <c:axId val="325082496"/>
      </c:lineChart>
      <c:catAx>
        <c:axId val="32508096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25082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5082496"/>
        <c:scaling>
          <c:orientation val="minMax"/>
          <c:max val="4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2508096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4635851822"/>
          <c:y val="0.39147438091977632"/>
          <c:w val="0.99257862996133128"/>
          <c:h val="0.5175031381946821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Oxigénio (mg/l)</a:t>
            </a:r>
          </a:p>
        </c:rich>
      </c:tx>
      <c:layout>
        <c:manualLayout>
          <c:xMode val="edge"/>
          <c:yMode val="edge"/>
          <c:x val="0.37343961235614775"/>
          <c:y val="2.71317658719233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'2017-3 Paul Pedreira Cabo Praia'!$B$23</c:f>
              <c:strCache>
                <c:ptCount val="1"/>
                <c:pt idx="0">
                  <c:v>Oxigénio (mg/l)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'2017-3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Pedreira Cabo Praia'!$C$23:$O$23</c:f>
              <c:numCache>
                <c:formatCode>General</c:formatCode>
                <c:ptCount val="13"/>
                <c:pt idx="0">
                  <c:v>7.4</c:v>
                </c:pt>
                <c:pt idx="1">
                  <c:v>8.16</c:v>
                </c:pt>
                <c:pt idx="2">
                  <c:v>9.7100000000000009</c:v>
                </c:pt>
                <c:pt idx="8">
                  <c:v>7.72</c:v>
                </c:pt>
                <c:pt idx="9">
                  <c:v>8.3800000000000008</c:v>
                </c:pt>
                <c:pt idx="10">
                  <c:v>8.1300000000000008</c:v>
                </c:pt>
                <c:pt idx="11">
                  <c:v>8.91</c:v>
                </c:pt>
                <c:pt idx="12">
                  <c:v>8.8800000000000008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5245568"/>
        <c:axId val="325276032"/>
      </c:barChart>
      <c:lineChart>
        <c:grouping val="standard"/>
        <c:varyColors val="0"/>
        <c:ser>
          <c:idx val="2"/>
          <c:order val="1"/>
          <c:tx>
            <c:strRef>
              <c:f>'2017-3 Paul Pedreira Cabo Praia'!$B$5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'2017-3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Pedreira Cabo Praia'!$C$5:$O$5</c:f>
              <c:numCache>
                <c:formatCode>0.000000</c:formatCode>
                <c:ptCount val="13"/>
                <c:pt idx="0">
                  <c:v>1.599291</c:v>
                </c:pt>
                <c:pt idx="1">
                  <c:v>1.598795</c:v>
                </c:pt>
                <c:pt idx="2">
                  <c:v>1.598168</c:v>
                </c:pt>
                <c:pt idx="3">
                  <c:v>0.39999899999999999</c:v>
                </c:pt>
                <c:pt idx="4">
                  <c:v>0.399976</c:v>
                </c:pt>
                <c:pt idx="5">
                  <c:v>0.39992</c:v>
                </c:pt>
                <c:pt idx="6">
                  <c:v>0.39983299999999999</c:v>
                </c:pt>
                <c:pt idx="7">
                  <c:v>0.39971400000000001</c:v>
                </c:pt>
                <c:pt idx="8">
                  <c:v>0.39956199999999997</c:v>
                </c:pt>
                <c:pt idx="9">
                  <c:v>1.5999989999999999</c:v>
                </c:pt>
                <c:pt idx="10">
                  <c:v>1.599923</c:v>
                </c:pt>
                <c:pt idx="11">
                  <c:v>1.5997189999999999</c:v>
                </c:pt>
                <c:pt idx="12">
                  <c:v>1.5993889999999999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'2017-3 Paul Pedreira Cabo Praia'!$B$24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'2017-3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Pedreira Cabo Praia'!$C$24:$O$24</c:f>
              <c:numCache>
                <c:formatCode>General</c:formatCode>
                <c:ptCount val="13"/>
                <c:pt idx="0">
                  <c:v>20.6</c:v>
                </c:pt>
                <c:pt idx="1">
                  <c:v>20.7</c:v>
                </c:pt>
                <c:pt idx="2">
                  <c:v>22</c:v>
                </c:pt>
                <c:pt idx="8">
                  <c:v>23</c:v>
                </c:pt>
                <c:pt idx="9">
                  <c:v>22.4</c:v>
                </c:pt>
                <c:pt idx="10">
                  <c:v>22.3</c:v>
                </c:pt>
                <c:pt idx="11">
                  <c:v>23</c:v>
                </c:pt>
                <c:pt idx="12">
                  <c:v>22.7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245568"/>
        <c:axId val="325276032"/>
      </c:lineChart>
      <c:catAx>
        <c:axId val="32524556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25276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5276032"/>
        <c:scaling>
          <c:orientation val="minMax"/>
          <c:max val="2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2524556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40541086218"/>
          <c:y val="0.39147477194721286"/>
          <c:w val="0.99257888148596818"/>
          <c:h val="0.5175030743534679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Oxigénio (mg/l)</a:t>
            </a:r>
          </a:p>
        </c:rich>
      </c:tx>
      <c:layout>
        <c:manualLayout>
          <c:xMode val="edge"/>
          <c:yMode val="edge"/>
          <c:x val="0.37343961434712802"/>
          <c:y val="2.71318735334761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'2017-3 Paul Pedreira Cabo Praia'!$B$62</c:f>
              <c:strCache>
                <c:ptCount val="1"/>
                <c:pt idx="0">
                  <c:v>Oxigénio (mg/l)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'2017-3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'2017-3 Paul Pedreira Cabo Praia'!$C$62:$O$62</c:f>
              <c:numCache>
                <c:formatCode>General</c:formatCode>
                <c:ptCount val="13"/>
                <c:pt idx="0">
                  <c:v>6.81</c:v>
                </c:pt>
                <c:pt idx="1">
                  <c:v>8.48</c:v>
                </c:pt>
                <c:pt idx="2">
                  <c:v>9.14</c:v>
                </c:pt>
                <c:pt idx="3">
                  <c:v>9.4499999999999993</c:v>
                </c:pt>
                <c:pt idx="8">
                  <c:v>8.51</c:v>
                </c:pt>
                <c:pt idx="9">
                  <c:v>9.0500000000000007</c:v>
                </c:pt>
                <c:pt idx="10">
                  <c:v>8.98</c:v>
                </c:pt>
                <c:pt idx="11">
                  <c:v>9.75</c:v>
                </c:pt>
                <c:pt idx="12">
                  <c:v>9.4600000000000009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5340544"/>
        <c:axId val="325477504"/>
      </c:barChart>
      <c:lineChart>
        <c:grouping val="standard"/>
        <c:varyColors val="0"/>
        <c:ser>
          <c:idx val="2"/>
          <c:order val="1"/>
          <c:tx>
            <c:strRef>
              <c:f>'2017-3 Paul Pedreira Cabo Praia'!$B$44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'2017-3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'2017-3 Paul Pedreira Cabo Praia'!$C$44:$O$44</c:f>
              <c:numCache>
                <c:formatCode>0.000000</c:formatCode>
                <c:ptCount val="13"/>
                <c:pt idx="0">
                  <c:v>1.5992249999999999</c:v>
                </c:pt>
                <c:pt idx="1">
                  <c:v>1.5987089999999999</c:v>
                </c:pt>
                <c:pt idx="2">
                  <c:v>1.5980620000000001</c:v>
                </c:pt>
                <c:pt idx="3">
                  <c:v>0.39999800000000002</c:v>
                </c:pt>
                <c:pt idx="4">
                  <c:v>0.39996900000000002</c:v>
                </c:pt>
                <c:pt idx="5">
                  <c:v>0.39990900000000001</c:v>
                </c:pt>
                <c:pt idx="6">
                  <c:v>0.39981699999999998</c:v>
                </c:pt>
                <c:pt idx="7">
                  <c:v>0.39969300000000002</c:v>
                </c:pt>
                <c:pt idx="8">
                  <c:v>0.39953699999999998</c:v>
                </c:pt>
                <c:pt idx="9">
                  <c:v>1.599996</c:v>
                </c:pt>
                <c:pt idx="10">
                  <c:v>1.599901</c:v>
                </c:pt>
                <c:pt idx="11">
                  <c:v>1.5996779999999999</c:v>
                </c:pt>
                <c:pt idx="12">
                  <c:v>1.5993280000000001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'2017-3 Paul Pedreira Cabo Praia'!$B$63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'2017-3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'2017-3 Paul Pedreira Cabo Praia'!$C$63:$O$63</c:f>
              <c:numCache>
                <c:formatCode>General</c:formatCode>
                <c:ptCount val="13"/>
                <c:pt idx="0">
                  <c:v>21.6</c:v>
                </c:pt>
                <c:pt idx="1">
                  <c:v>21.6</c:v>
                </c:pt>
                <c:pt idx="2">
                  <c:v>21.9</c:v>
                </c:pt>
                <c:pt idx="8">
                  <c:v>26.1</c:v>
                </c:pt>
                <c:pt idx="9">
                  <c:v>26</c:v>
                </c:pt>
                <c:pt idx="10">
                  <c:v>26.5</c:v>
                </c:pt>
                <c:pt idx="11">
                  <c:v>24.8</c:v>
                </c:pt>
                <c:pt idx="12">
                  <c:v>24.5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340544"/>
        <c:axId val="325477504"/>
      </c:lineChart>
      <c:catAx>
        <c:axId val="32534054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25477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5477504"/>
        <c:scaling>
          <c:orientation val="minMax"/>
          <c:max val="2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2534054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7574827407"/>
          <c:y val="0.3914745462470901"/>
          <c:w val="0.99257860872167547"/>
          <c:h val="0.517502944640753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2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Salinidade (ppm)</a:t>
            </a:r>
          </a:p>
        </c:rich>
      </c:tx>
      <c:layout>
        <c:manualLayout>
          <c:xMode val="edge"/>
          <c:yMode val="edge"/>
          <c:x val="0.37343963872647784"/>
          <c:y val="2.71314560256239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'2017-4 Paul da Praia da Vitória'!$B$20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da Praia da Vitória'!$C$20:$O$20</c:f>
              <c:numCache>
                <c:formatCode>General</c:formatCode>
                <c:ptCount val="13"/>
                <c:pt idx="0">
                  <c:v>21.3</c:v>
                </c:pt>
                <c:pt idx="1">
                  <c:v>21.4</c:v>
                </c:pt>
                <c:pt idx="2">
                  <c:v>20.9</c:v>
                </c:pt>
                <c:pt idx="3">
                  <c:v>20.5</c:v>
                </c:pt>
                <c:pt idx="4">
                  <c:v>20.9</c:v>
                </c:pt>
                <c:pt idx="5">
                  <c:v>21</c:v>
                </c:pt>
                <c:pt idx="6">
                  <c:v>19.3</c:v>
                </c:pt>
                <c:pt idx="7">
                  <c:v>21.2</c:v>
                </c:pt>
                <c:pt idx="8">
                  <c:v>20.9</c:v>
                </c:pt>
                <c:pt idx="9">
                  <c:v>21.2</c:v>
                </c:pt>
                <c:pt idx="10">
                  <c:v>21.4</c:v>
                </c:pt>
                <c:pt idx="11">
                  <c:v>21.5</c:v>
                </c:pt>
                <c:pt idx="12">
                  <c:v>21.6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3510400"/>
        <c:axId val="403511936"/>
      </c:barChart>
      <c:lineChart>
        <c:grouping val="standard"/>
        <c:varyColors val="0"/>
        <c:ser>
          <c:idx val="2"/>
          <c:order val="1"/>
          <c:tx>
            <c:strRef>
              <c:f>'2017-4 Paul da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da Praia da Vitória'!$C$5:$O$5</c:f>
              <c:numCache>
                <c:formatCode>0.000000</c:formatCode>
                <c:ptCount val="13"/>
                <c:pt idx="0">
                  <c:v>1.499296</c:v>
                </c:pt>
                <c:pt idx="1">
                  <c:v>1.498826</c:v>
                </c:pt>
                <c:pt idx="2">
                  <c:v>1.498237</c:v>
                </c:pt>
                <c:pt idx="3">
                  <c:v>0.59999800000000003</c:v>
                </c:pt>
                <c:pt idx="4">
                  <c:v>0.59995900000000002</c:v>
                </c:pt>
                <c:pt idx="5">
                  <c:v>0.59987000000000001</c:v>
                </c:pt>
                <c:pt idx="6">
                  <c:v>0.59973200000000004</c:v>
                </c:pt>
                <c:pt idx="7">
                  <c:v>0.59954499999999999</c:v>
                </c:pt>
                <c:pt idx="8">
                  <c:v>0.59930799999999995</c:v>
                </c:pt>
                <c:pt idx="9">
                  <c:v>1.399996</c:v>
                </c:pt>
                <c:pt idx="10">
                  <c:v>1.3999090000000001</c:v>
                </c:pt>
                <c:pt idx="11">
                  <c:v>1.3997040000000001</c:v>
                </c:pt>
                <c:pt idx="12">
                  <c:v>1.399383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da Praia da Vitória'!$C$21:$O$21</c:f>
              <c:numCache>
                <c:formatCode>General</c:formatCode>
                <c:ptCount val="13"/>
                <c:pt idx="0">
                  <c:v>16.5</c:v>
                </c:pt>
                <c:pt idx="1">
                  <c:v>16.5</c:v>
                </c:pt>
                <c:pt idx="2">
                  <c:v>16.600000000000001</c:v>
                </c:pt>
                <c:pt idx="3">
                  <c:v>16.8</c:v>
                </c:pt>
                <c:pt idx="4">
                  <c:v>16.899999999999999</c:v>
                </c:pt>
                <c:pt idx="5">
                  <c:v>17.100000000000001</c:v>
                </c:pt>
                <c:pt idx="6">
                  <c:v>17.100000000000001</c:v>
                </c:pt>
                <c:pt idx="7">
                  <c:v>17.899999999999999</c:v>
                </c:pt>
                <c:pt idx="8">
                  <c:v>18.2</c:v>
                </c:pt>
                <c:pt idx="9">
                  <c:v>18.399999999999999</c:v>
                </c:pt>
                <c:pt idx="10">
                  <c:v>18.2</c:v>
                </c:pt>
                <c:pt idx="11">
                  <c:v>17.8</c:v>
                </c:pt>
                <c:pt idx="12">
                  <c:v>17.899999999999999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3510400"/>
        <c:axId val="403511936"/>
      </c:lineChart>
      <c:catAx>
        <c:axId val="40351040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03511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511936"/>
        <c:scaling>
          <c:orientation val="minMax"/>
          <c:max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0351040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33618874558"/>
          <c:y val="0.39147470972908049"/>
          <c:w val="0.99257872985657003"/>
          <c:h val="0.5175030917745451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2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TDS</a:t>
            </a:r>
          </a:p>
        </c:rich>
      </c:tx>
      <c:layout>
        <c:manualLayout>
          <c:xMode val="edge"/>
          <c:yMode val="edge"/>
          <c:x val="0.43572998687664038"/>
          <c:y val="2.41436662522447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'2017-4 Paul da Praia da Vitória'!$B$18</c:f>
              <c:strCache>
                <c:ptCount val="1"/>
                <c:pt idx="0">
                  <c:v>TDS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rgbClr val="008080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da Praia da Vitória'!$C$18:$O$18</c:f>
              <c:numCache>
                <c:formatCode>General</c:formatCode>
                <c:ptCount val="13"/>
                <c:pt idx="0">
                  <c:v>39.700000000000003</c:v>
                </c:pt>
                <c:pt idx="1">
                  <c:v>34.5</c:v>
                </c:pt>
                <c:pt idx="2">
                  <c:v>33.799999999999997</c:v>
                </c:pt>
                <c:pt idx="3">
                  <c:v>33.200000000000003</c:v>
                </c:pt>
                <c:pt idx="4">
                  <c:v>33.700000000000003</c:v>
                </c:pt>
                <c:pt idx="5">
                  <c:v>33.700000000000003</c:v>
                </c:pt>
                <c:pt idx="6">
                  <c:v>25.5</c:v>
                </c:pt>
                <c:pt idx="7">
                  <c:v>34.1</c:v>
                </c:pt>
                <c:pt idx="8">
                  <c:v>33.9</c:v>
                </c:pt>
                <c:pt idx="9">
                  <c:v>33.4</c:v>
                </c:pt>
                <c:pt idx="10">
                  <c:v>33.200000000000003</c:v>
                </c:pt>
                <c:pt idx="11">
                  <c:v>34.6</c:v>
                </c:pt>
                <c:pt idx="12">
                  <c:v>34.6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3560704"/>
        <c:axId val="403308544"/>
      </c:barChart>
      <c:lineChart>
        <c:grouping val="standard"/>
        <c:varyColors val="0"/>
        <c:ser>
          <c:idx val="2"/>
          <c:order val="0"/>
          <c:tx>
            <c:strRef>
              <c:f>'2017-4 Paul da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da Praia da Vitória'!$C$5:$O$5</c:f>
              <c:numCache>
                <c:formatCode>0.000000</c:formatCode>
                <c:ptCount val="13"/>
                <c:pt idx="0">
                  <c:v>1.499296</c:v>
                </c:pt>
                <c:pt idx="1">
                  <c:v>1.498826</c:v>
                </c:pt>
                <c:pt idx="2">
                  <c:v>1.498237</c:v>
                </c:pt>
                <c:pt idx="3">
                  <c:v>0.59999800000000003</c:v>
                </c:pt>
                <c:pt idx="4">
                  <c:v>0.59995900000000002</c:v>
                </c:pt>
                <c:pt idx="5">
                  <c:v>0.59987000000000001</c:v>
                </c:pt>
                <c:pt idx="6">
                  <c:v>0.59973200000000004</c:v>
                </c:pt>
                <c:pt idx="7">
                  <c:v>0.59954499999999999</c:v>
                </c:pt>
                <c:pt idx="8">
                  <c:v>0.59930799999999995</c:v>
                </c:pt>
                <c:pt idx="9">
                  <c:v>1.399996</c:v>
                </c:pt>
                <c:pt idx="10">
                  <c:v>1.3999090000000001</c:v>
                </c:pt>
                <c:pt idx="11">
                  <c:v>1.3997040000000001</c:v>
                </c:pt>
                <c:pt idx="12">
                  <c:v>1.399383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da Praia da Vitória'!$C$19:$O$19</c:f>
              <c:numCache>
                <c:formatCode>General</c:formatCode>
                <c:ptCount val="13"/>
                <c:pt idx="0">
                  <c:v>16.600000000000001</c:v>
                </c:pt>
                <c:pt idx="1">
                  <c:v>16.5</c:v>
                </c:pt>
                <c:pt idx="2">
                  <c:v>16.600000000000001</c:v>
                </c:pt>
                <c:pt idx="3">
                  <c:v>16.8</c:v>
                </c:pt>
                <c:pt idx="4">
                  <c:v>16.899999999999999</c:v>
                </c:pt>
                <c:pt idx="5">
                  <c:v>17.2</c:v>
                </c:pt>
                <c:pt idx="6">
                  <c:v>17.3</c:v>
                </c:pt>
                <c:pt idx="7">
                  <c:v>17.899999999999999</c:v>
                </c:pt>
                <c:pt idx="8">
                  <c:v>18.2</c:v>
                </c:pt>
                <c:pt idx="9">
                  <c:v>18.3</c:v>
                </c:pt>
                <c:pt idx="10">
                  <c:v>18.2</c:v>
                </c:pt>
                <c:pt idx="11">
                  <c:v>17.899999999999999</c:v>
                </c:pt>
                <c:pt idx="12">
                  <c:v>17.899999999999999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3560704"/>
        <c:axId val="403308544"/>
      </c:lineChart>
      <c:catAx>
        <c:axId val="40356070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0330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3085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0356070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40288713917"/>
          <c:y val="0.39147469724179218"/>
          <c:w val="0.99257890419947514"/>
          <c:h val="0.5175035225859925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</a:t>
            </a:r>
          </a:p>
        </c:rich>
      </c:tx>
      <c:layout>
        <c:manualLayout>
          <c:xMode val="edge"/>
          <c:yMode val="edge"/>
          <c:x val="0.32119622897605088"/>
          <c:y val="2.71309588106540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'2017-4 Paul da Praia da Vitória'!$B$16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da Praia da Vitória'!$C$16:$O$16</c:f>
              <c:numCache>
                <c:formatCode>General</c:formatCode>
                <c:ptCount val="13"/>
                <c:pt idx="0">
                  <c:v>34.299999999999997</c:v>
                </c:pt>
                <c:pt idx="1">
                  <c:v>34.6</c:v>
                </c:pt>
                <c:pt idx="2">
                  <c:v>33.700000000000003</c:v>
                </c:pt>
                <c:pt idx="3">
                  <c:v>33.1</c:v>
                </c:pt>
                <c:pt idx="4">
                  <c:v>33.700000000000003</c:v>
                </c:pt>
                <c:pt idx="5">
                  <c:v>33.799999999999997</c:v>
                </c:pt>
                <c:pt idx="6">
                  <c:v>29.6</c:v>
                </c:pt>
                <c:pt idx="7">
                  <c:v>34.200000000000003</c:v>
                </c:pt>
                <c:pt idx="8">
                  <c:v>33.700000000000003</c:v>
                </c:pt>
                <c:pt idx="9">
                  <c:v>34.200000000000003</c:v>
                </c:pt>
                <c:pt idx="10">
                  <c:v>34.200000000000003</c:v>
                </c:pt>
                <c:pt idx="11">
                  <c:v>34.4</c:v>
                </c:pt>
                <c:pt idx="12">
                  <c:v>34.5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3364096"/>
        <c:axId val="403369984"/>
      </c:barChart>
      <c:lineChart>
        <c:grouping val="standard"/>
        <c:varyColors val="0"/>
        <c:ser>
          <c:idx val="2"/>
          <c:order val="1"/>
          <c:tx>
            <c:strRef>
              <c:f>'2017-4 Paul da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da Praia da Vitória'!$C$5:$O$5</c:f>
              <c:numCache>
                <c:formatCode>0.000000</c:formatCode>
                <c:ptCount val="13"/>
                <c:pt idx="0">
                  <c:v>1.499296</c:v>
                </c:pt>
                <c:pt idx="1">
                  <c:v>1.498826</c:v>
                </c:pt>
                <c:pt idx="2">
                  <c:v>1.498237</c:v>
                </c:pt>
                <c:pt idx="3">
                  <c:v>0.59999800000000003</c:v>
                </c:pt>
                <c:pt idx="4">
                  <c:v>0.59995900000000002</c:v>
                </c:pt>
                <c:pt idx="5">
                  <c:v>0.59987000000000001</c:v>
                </c:pt>
                <c:pt idx="6">
                  <c:v>0.59973200000000004</c:v>
                </c:pt>
                <c:pt idx="7">
                  <c:v>0.59954499999999999</c:v>
                </c:pt>
                <c:pt idx="8">
                  <c:v>0.59930799999999995</c:v>
                </c:pt>
                <c:pt idx="9">
                  <c:v>1.399996</c:v>
                </c:pt>
                <c:pt idx="10">
                  <c:v>1.3999090000000001</c:v>
                </c:pt>
                <c:pt idx="11">
                  <c:v>1.3997040000000001</c:v>
                </c:pt>
                <c:pt idx="12">
                  <c:v>1.399383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da Praia da Vitória'!$C$17:$O$17</c:f>
              <c:numCache>
                <c:formatCode>General</c:formatCode>
                <c:ptCount val="13"/>
                <c:pt idx="0">
                  <c:v>16.600000000000001</c:v>
                </c:pt>
                <c:pt idx="1">
                  <c:v>16.5</c:v>
                </c:pt>
                <c:pt idx="2">
                  <c:v>16.600000000000001</c:v>
                </c:pt>
                <c:pt idx="3">
                  <c:v>16.8</c:v>
                </c:pt>
                <c:pt idx="4">
                  <c:v>16.899999999999999</c:v>
                </c:pt>
                <c:pt idx="5">
                  <c:v>17.2</c:v>
                </c:pt>
                <c:pt idx="6">
                  <c:v>16.8</c:v>
                </c:pt>
                <c:pt idx="7">
                  <c:v>17.899999999999999</c:v>
                </c:pt>
                <c:pt idx="8">
                  <c:v>18.100000000000001</c:v>
                </c:pt>
                <c:pt idx="9">
                  <c:v>18.399999999999999</c:v>
                </c:pt>
                <c:pt idx="10">
                  <c:v>18.2</c:v>
                </c:pt>
                <c:pt idx="11">
                  <c:v>17.899999999999999</c:v>
                </c:pt>
                <c:pt idx="12">
                  <c:v>17.899999999999999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3364096"/>
        <c:axId val="403369984"/>
      </c:lineChart>
      <c:catAx>
        <c:axId val="40336409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03369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3699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0336409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50151674965"/>
          <c:y val="0.39147445919440577"/>
          <c:w val="0.99257896501255094"/>
          <c:h val="0.5186446459535518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Temperatura (ºC)</a:t>
            </a:r>
          </a:p>
        </c:rich>
      </c:tx>
      <c:layout>
        <c:manualLayout>
          <c:xMode val="edge"/>
          <c:yMode val="edge"/>
          <c:x val="0.35512661214525004"/>
          <c:y val="3.7174721189591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92129234283028E-2"/>
          <c:y val="0.24163568773234201"/>
          <c:w val="0.73699904883033707"/>
          <c:h val="0.624535315985130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'2013-4 Paul Praia da Vitória'!$B$17</c:f>
              <c:strCache>
                <c:ptCount val="1"/>
                <c:pt idx="0">
                  <c:v>Temp. (ºC)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'2013-4 Paul Praia da Vitória'!$C$25:$O$25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'2013-4 Paul Praia da Vitória'!$C$35:$O$35</c:f>
              <c:numCache>
                <c:formatCode>General</c:formatCode>
                <c:ptCount val="13"/>
                <c:pt idx="0">
                  <c:v>18.5</c:v>
                </c:pt>
                <c:pt idx="1">
                  <c:v>18.5</c:v>
                </c:pt>
                <c:pt idx="2">
                  <c:v>18.600000000000001</c:v>
                </c:pt>
                <c:pt idx="3">
                  <c:v>18.600000000000001</c:v>
                </c:pt>
                <c:pt idx="4">
                  <c:v>18.5</c:v>
                </c:pt>
                <c:pt idx="5">
                  <c:v>20</c:v>
                </c:pt>
                <c:pt idx="6">
                  <c:v>20</c:v>
                </c:pt>
                <c:pt idx="7">
                  <c:v>20.7</c:v>
                </c:pt>
                <c:pt idx="8">
                  <c:v>20.8</c:v>
                </c:pt>
                <c:pt idx="9">
                  <c:v>20.7</c:v>
                </c:pt>
                <c:pt idx="10">
                  <c:v>20.3</c:v>
                </c:pt>
                <c:pt idx="11">
                  <c:v>20.3</c:v>
                </c:pt>
                <c:pt idx="12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1022592"/>
        <c:axId val="301053056"/>
      </c:barChart>
      <c:lineChart>
        <c:grouping val="standard"/>
        <c:varyColors val="0"/>
        <c:ser>
          <c:idx val="1"/>
          <c:order val="1"/>
          <c:tx>
            <c:strRef>
              <c:f>'2013-4 Paul Praia da Vitória'!$B$43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'2013-4 Paul Praia da Vitória'!$C$43:$O$43</c:f>
              <c:numCache>
                <c:formatCode>General</c:formatCode>
                <c:ptCount val="13"/>
                <c:pt idx="0">
                  <c:v>0.59985200000000005</c:v>
                </c:pt>
                <c:pt idx="1">
                  <c:v>0.59970800000000002</c:v>
                </c:pt>
                <c:pt idx="2">
                  <c:v>0.59951600000000005</c:v>
                </c:pt>
                <c:pt idx="3">
                  <c:v>0.599275</c:v>
                </c:pt>
                <c:pt idx="4">
                  <c:v>1.499987</c:v>
                </c:pt>
                <c:pt idx="5">
                  <c:v>1.499876</c:v>
                </c:pt>
                <c:pt idx="6">
                  <c:v>1.499649</c:v>
                </c:pt>
                <c:pt idx="7">
                  <c:v>1.4993069999999999</c:v>
                </c:pt>
                <c:pt idx="8">
                  <c:v>1.49885</c:v>
                </c:pt>
                <c:pt idx="9">
                  <c:v>1.4982789999999999</c:v>
                </c:pt>
                <c:pt idx="10">
                  <c:v>0.59999899999999995</c:v>
                </c:pt>
                <c:pt idx="11">
                  <c:v>0.59996400000000005</c:v>
                </c:pt>
                <c:pt idx="12">
                  <c:v>0.599881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1022592"/>
        <c:axId val="301053056"/>
      </c:lineChart>
      <c:catAx>
        <c:axId val="30102259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01053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1053056"/>
        <c:scaling>
          <c:orientation val="minMax"/>
          <c:max val="22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0102259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426511136330837"/>
          <c:y val="0.48327137546468402"/>
          <c:w val="0.98959959128437325"/>
          <c:h val="0.6282527881040892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pH</a:t>
            </a:r>
          </a:p>
        </c:rich>
      </c:tx>
      <c:layout>
        <c:manualLayout>
          <c:xMode val="edge"/>
          <c:yMode val="edge"/>
          <c:x val="0.43909757361834473"/>
          <c:y val="2.14282589676290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631578947368418E-2"/>
          <c:y val="0.20714321837196284"/>
          <c:w val="0.74285714285714288"/>
          <c:h val="0.564286698323622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'2017-4 Paul da Praia da Vitória'!$B$11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da Praia da Vitória'!$C$11:$O$11</c:f>
              <c:numCache>
                <c:formatCode>General</c:formatCode>
                <c:ptCount val="13"/>
                <c:pt idx="0">
                  <c:v>9.14</c:v>
                </c:pt>
                <c:pt idx="1">
                  <c:v>9.06</c:v>
                </c:pt>
                <c:pt idx="2">
                  <c:v>9.3000000000000007</c:v>
                </c:pt>
                <c:pt idx="3">
                  <c:v>9.4</c:v>
                </c:pt>
                <c:pt idx="4">
                  <c:v>9.43</c:v>
                </c:pt>
                <c:pt idx="5">
                  <c:v>9.6199999999999992</c:v>
                </c:pt>
                <c:pt idx="6">
                  <c:v>9.65</c:v>
                </c:pt>
                <c:pt idx="7">
                  <c:v>9.73</c:v>
                </c:pt>
                <c:pt idx="8">
                  <c:v>9.7100000000000009</c:v>
                </c:pt>
                <c:pt idx="9">
                  <c:v>9.9</c:v>
                </c:pt>
                <c:pt idx="10">
                  <c:v>9.8699999999999992</c:v>
                </c:pt>
                <c:pt idx="11">
                  <c:v>9.89</c:v>
                </c:pt>
                <c:pt idx="12">
                  <c:v>9.8800000000000008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3739008"/>
        <c:axId val="403740544"/>
      </c:barChart>
      <c:lineChart>
        <c:grouping val="standard"/>
        <c:varyColors val="0"/>
        <c:ser>
          <c:idx val="1"/>
          <c:order val="1"/>
          <c:tx>
            <c:strRef>
              <c:f>'2017-4 Paul da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da Praia da Vitória'!$C$5:$O$5</c:f>
              <c:numCache>
                <c:formatCode>0.000000</c:formatCode>
                <c:ptCount val="13"/>
                <c:pt idx="0">
                  <c:v>1.499296</c:v>
                </c:pt>
                <c:pt idx="1">
                  <c:v>1.498826</c:v>
                </c:pt>
                <c:pt idx="2">
                  <c:v>1.498237</c:v>
                </c:pt>
                <c:pt idx="3">
                  <c:v>0.59999800000000003</c:v>
                </c:pt>
                <c:pt idx="4">
                  <c:v>0.59995900000000002</c:v>
                </c:pt>
                <c:pt idx="5">
                  <c:v>0.59987000000000001</c:v>
                </c:pt>
                <c:pt idx="6">
                  <c:v>0.59973200000000004</c:v>
                </c:pt>
                <c:pt idx="7">
                  <c:v>0.59954499999999999</c:v>
                </c:pt>
                <c:pt idx="8">
                  <c:v>0.59930799999999995</c:v>
                </c:pt>
                <c:pt idx="9">
                  <c:v>1.399996</c:v>
                </c:pt>
                <c:pt idx="10">
                  <c:v>1.3999090000000001</c:v>
                </c:pt>
                <c:pt idx="11">
                  <c:v>1.3997040000000001</c:v>
                </c:pt>
                <c:pt idx="12">
                  <c:v>1.399383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da Praia da Vitória'!$C$12:$O$12</c:f>
              <c:numCache>
                <c:formatCode>General</c:formatCode>
                <c:ptCount val="13"/>
                <c:pt idx="0">
                  <c:v>16.600000000000001</c:v>
                </c:pt>
                <c:pt idx="1">
                  <c:v>16.5</c:v>
                </c:pt>
                <c:pt idx="2">
                  <c:v>16.8</c:v>
                </c:pt>
                <c:pt idx="3">
                  <c:v>16.899999999999999</c:v>
                </c:pt>
                <c:pt idx="4">
                  <c:v>17.100000000000001</c:v>
                </c:pt>
                <c:pt idx="5">
                  <c:v>17.399999999999999</c:v>
                </c:pt>
                <c:pt idx="6">
                  <c:v>17.2</c:v>
                </c:pt>
                <c:pt idx="7">
                  <c:v>18.2</c:v>
                </c:pt>
                <c:pt idx="8">
                  <c:v>18.399999999999999</c:v>
                </c:pt>
                <c:pt idx="9">
                  <c:v>18.399999999999999</c:v>
                </c:pt>
                <c:pt idx="10">
                  <c:v>18.2</c:v>
                </c:pt>
                <c:pt idx="11">
                  <c:v>18</c:v>
                </c:pt>
                <c:pt idx="12">
                  <c:v>18.100000000000001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3739008"/>
        <c:axId val="403740544"/>
      </c:lineChart>
      <c:catAx>
        <c:axId val="40373900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03740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740544"/>
        <c:scaling>
          <c:orientation val="minMax"/>
          <c:max val="2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0373900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052616855494941"/>
          <c:y val="0.44642935258092742"/>
          <c:w val="0.1815061832004542"/>
          <c:h val="0.1620738553514143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ORP (mV)</a:t>
            </a:r>
          </a:p>
        </c:rich>
      </c:tx>
      <c:layout>
        <c:manualLayout>
          <c:xMode val="edge"/>
          <c:yMode val="edge"/>
          <c:x val="0.38796984489088399"/>
          <c:y val="3.7036575464038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87969924812026E-2"/>
          <c:y val="0.22895698178721388"/>
          <c:w val="0.72030075187969922"/>
          <c:h val="0.683503930923594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'2017-4 Paul da Praia da Vitória'!$B$13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da Praia da Vitória'!$C$13:$O$13</c:f>
              <c:numCache>
                <c:formatCode>General</c:formatCode>
                <c:ptCount val="13"/>
                <c:pt idx="0">
                  <c:v>-105.5</c:v>
                </c:pt>
                <c:pt idx="1">
                  <c:v>-100.4</c:v>
                </c:pt>
                <c:pt idx="2">
                  <c:v>-114.5</c:v>
                </c:pt>
                <c:pt idx="3">
                  <c:v>-120.3</c:v>
                </c:pt>
                <c:pt idx="4">
                  <c:v>-121.7</c:v>
                </c:pt>
                <c:pt idx="5">
                  <c:v>-133.30000000000001</c:v>
                </c:pt>
                <c:pt idx="6">
                  <c:v>-134.69999999999999</c:v>
                </c:pt>
                <c:pt idx="7">
                  <c:v>-141</c:v>
                </c:pt>
                <c:pt idx="8">
                  <c:v>-138.9</c:v>
                </c:pt>
                <c:pt idx="9">
                  <c:v>-149.69999999999999</c:v>
                </c:pt>
                <c:pt idx="10">
                  <c:v>-149.6</c:v>
                </c:pt>
                <c:pt idx="11">
                  <c:v>-149.19999999999999</c:v>
                </c:pt>
                <c:pt idx="12">
                  <c:v>-149.1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3997440"/>
        <c:axId val="403998976"/>
      </c:barChart>
      <c:lineChart>
        <c:grouping val="standard"/>
        <c:varyColors val="0"/>
        <c:ser>
          <c:idx val="0"/>
          <c:order val="0"/>
          <c:tx>
            <c:strRef>
              <c:f>'2017-4 Paul da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da Praia da Vitória'!$C$5:$O$5</c:f>
              <c:numCache>
                <c:formatCode>0.000000</c:formatCode>
                <c:ptCount val="13"/>
                <c:pt idx="0">
                  <c:v>1.499296</c:v>
                </c:pt>
                <c:pt idx="1">
                  <c:v>1.498826</c:v>
                </c:pt>
                <c:pt idx="2">
                  <c:v>1.498237</c:v>
                </c:pt>
                <c:pt idx="3">
                  <c:v>0.59999800000000003</c:v>
                </c:pt>
                <c:pt idx="4">
                  <c:v>0.59995900000000002</c:v>
                </c:pt>
                <c:pt idx="5">
                  <c:v>0.59987000000000001</c:v>
                </c:pt>
                <c:pt idx="6">
                  <c:v>0.59973200000000004</c:v>
                </c:pt>
                <c:pt idx="7">
                  <c:v>0.59954499999999999</c:v>
                </c:pt>
                <c:pt idx="8">
                  <c:v>0.59930799999999995</c:v>
                </c:pt>
                <c:pt idx="9">
                  <c:v>1.399996</c:v>
                </c:pt>
                <c:pt idx="10">
                  <c:v>1.3999090000000001</c:v>
                </c:pt>
                <c:pt idx="11">
                  <c:v>1.3997040000000001</c:v>
                </c:pt>
                <c:pt idx="12">
                  <c:v>1.399383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da Praia da Vitória'!$C$14:$O$14</c:f>
              <c:numCache>
                <c:formatCode>General</c:formatCode>
                <c:ptCount val="13"/>
                <c:pt idx="0">
                  <c:v>16.600000000000001</c:v>
                </c:pt>
                <c:pt idx="1">
                  <c:v>16.5</c:v>
                </c:pt>
                <c:pt idx="2">
                  <c:v>16.8</c:v>
                </c:pt>
                <c:pt idx="3">
                  <c:v>16.899999999999999</c:v>
                </c:pt>
                <c:pt idx="4">
                  <c:v>17.100000000000001</c:v>
                </c:pt>
                <c:pt idx="5">
                  <c:v>17.399999999999999</c:v>
                </c:pt>
                <c:pt idx="6">
                  <c:v>17.5</c:v>
                </c:pt>
                <c:pt idx="7">
                  <c:v>18.3</c:v>
                </c:pt>
                <c:pt idx="8">
                  <c:v>18.399999999999999</c:v>
                </c:pt>
                <c:pt idx="9">
                  <c:v>18.399999999999999</c:v>
                </c:pt>
                <c:pt idx="10">
                  <c:v>18</c:v>
                </c:pt>
                <c:pt idx="11">
                  <c:v>17.899999999999999</c:v>
                </c:pt>
                <c:pt idx="12">
                  <c:v>17.899999999999999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3997440"/>
        <c:axId val="403998976"/>
      </c:lineChart>
      <c:catAx>
        <c:axId val="40399744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039989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03998976"/>
        <c:scaling>
          <c:orientation val="minMax"/>
          <c:max val="30"/>
          <c:min val="-15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0399744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203015510911603"/>
          <c:y val="0.50505258785097906"/>
          <c:w val="0.18059999509407121"/>
          <c:h val="0.18075303536698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pH</a:t>
            </a:r>
          </a:p>
        </c:rich>
      </c:tx>
      <c:layout>
        <c:manualLayout>
          <c:xMode val="edge"/>
          <c:yMode val="edge"/>
          <c:x val="0.43909766713943366"/>
          <c:y val="2.14286235053951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631578947368418E-2"/>
          <c:y val="0.20714321837196284"/>
          <c:w val="0.74285714285714288"/>
          <c:h val="0.564286698323622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'2017-4 Paul da Praia da Vitória'!$B$51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'2017-4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'2017-4 Paul da Praia da Vitória'!$C$51:$O$51</c:f>
              <c:numCache>
                <c:formatCode>General</c:formatCode>
                <c:ptCount val="13"/>
                <c:pt idx="0">
                  <c:v>9.24</c:v>
                </c:pt>
                <c:pt idx="1">
                  <c:v>9.1999999999999993</c:v>
                </c:pt>
                <c:pt idx="2">
                  <c:v>9.2899999999999991</c:v>
                </c:pt>
                <c:pt idx="3">
                  <c:v>9.44</c:v>
                </c:pt>
                <c:pt idx="4">
                  <c:v>9.42</c:v>
                </c:pt>
                <c:pt idx="5">
                  <c:v>9.59</c:v>
                </c:pt>
                <c:pt idx="6">
                  <c:v>9.64</c:v>
                </c:pt>
                <c:pt idx="7">
                  <c:v>9.7200000000000006</c:v>
                </c:pt>
                <c:pt idx="8">
                  <c:v>9.89</c:v>
                </c:pt>
                <c:pt idx="9">
                  <c:v>9.9499999999999993</c:v>
                </c:pt>
                <c:pt idx="10">
                  <c:v>9.9499999999999993</c:v>
                </c:pt>
                <c:pt idx="11">
                  <c:v>9.93</c:v>
                </c:pt>
                <c:pt idx="12">
                  <c:v>9.92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3924480"/>
        <c:axId val="403926016"/>
      </c:barChart>
      <c:lineChart>
        <c:grouping val="standard"/>
        <c:varyColors val="0"/>
        <c:ser>
          <c:idx val="1"/>
          <c:order val="1"/>
          <c:tx>
            <c:strRef>
              <c:f>'2017-4 Paul da Praia da Vitória'!$B$45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'2017-4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'2017-4 Paul da Praia da Vitória'!$C$45:$O$45</c:f>
              <c:numCache>
                <c:formatCode>General</c:formatCode>
                <c:ptCount val="13"/>
                <c:pt idx="0">
                  <c:v>1.499255</c:v>
                </c:pt>
                <c:pt idx="1">
                  <c:v>1.4987729999999999</c:v>
                </c:pt>
                <c:pt idx="2">
                  <c:v>1.4981709999999999</c:v>
                </c:pt>
                <c:pt idx="3">
                  <c:v>0.59999599999999997</c:v>
                </c:pt>
                <c:pt idx="4">
                  <c:v>0.59995200000000004</c:v>
                </c:pt>
                <c:pt idx="5">
                  <c:v>0.59985900000000003</c:v>
                </c:pt>
                <c:pt idx="6">
                  <c:v>0.59971600000000003</c:v>
                </c:pt>
                <c:pt idx="7">
                  <c:v>0.59952399999999995</c:v>
                </c:pt>
                <c:pt idx="8">
                  <c:v>0.59928199999999998</c:v>
                </c:pt>
                <c:pt idx="9">
                  <c:v>1.399993</c:v>
                </c:pt>
                <c:pt idx="10">
                  <c:v>1.3998930000000001</c:v>
                </c:pt>
                <c:pt idx="11">
                  <c:v>1.3996770000000001</c:v>
                </c:pt>
                <c:pt idx="12">
                  <c:v>1.3993439999999999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'2017-4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'2017-4 Paul da Praia da Vitória'!$C$52:$O$52</c:f>
              <c:numCache>
                <c:formatCode>General</c:formatCode>
                <c:ptCount val="13"/>
                <c:pt idx="0">
                  <c:v>16.5</c:v>
                </c:pt>
                <c:pt idx="1">
                  <c:v>17.399999999999999</c:v>
                </c:pt>
                <c:pt idx="2">
                  <c:v>17.100000000000001</c:v>
                </c:pt>
                <c:pt idx="3">
                  <c:v>17.3</c:v>
                </c:pt>
                <c:pt idx="4">
                  <c:v>17.2</c:v>
                </c:pt>
                <c:pt idx="5">
                  <c:v>17.8</c:v>
                </c:pt>
                <c:pt idx="6">
                  <c:v>18</c:v>
                </c:pt>
                <c:pt idx="7">
                  <c:v>18.100000000000001</c:v>
                </c:pt>
                <c:pt idx="8">
                  <c:v>18.3</c:v>
                </c:pt>
                <c:pt idx="9">
                  <c:v>17.8</c:v>
                </c:pt>
                <c:pt idx="10">
                  <c:v>17.600000000000001</c:v>
                </c:pt>
                <c:pt idx="11">
                  <c:v>17.399999999999999</c:v>
                </c:pt>
                <c:pt idx="12">
                  <c:v>17.3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3924480"/>
        <c:axId val="403926016"/>
      </c:lineChart>
      <c:catAx>
        <c:axId val="40392448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03926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926016"/>
        <c:scaling>
          <c:orientation val="minMax"/>
          <c:max val="22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0392448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05262385680051"/>
          <c:y val="0.44642935258092742"/>
          <c:w val="0.99203257201545458"/>
          <c:h val="0.6085028433945757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ORP (mV)</a:t>
            </a:r>
          </a:p>
        </c:rich>
      </c:tx>
      <c:layout>
        <c:manualLayout>
          <c:xMode val="edge"/>
          <c:yMode val="edge"/>
          <c:x val="0.38797003635415139"/>
          <c:y val="3.7037120359955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87969924812026E-2"/>
          <c:y val="0.22895698178721388"/>
          <c:w val="0.72030075187969922"/>
          <c:h val="0.683503930923594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'2017-4 Paul da Praia da Vitória'!$B$53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'2017-4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'2017-4 Paul da Praia da Vitória'!$C$53:$O$53</c:f>
              <c:numCache>
                <c:formatCode>General</c:formatCode>
                <c:ptCount val="13"/>
                <c:pt idx="0">
                  <c:v>-111.2</c:v>
                </c:pt>
                <c:pt idx="1">
                  <c:v>-109.2</c:v>
                </c:pt>
                <c:pt idx="2">
                  <c:v>-113.9</c:v>
                </c:pt>
                <c:pt idx="3">
                  <c:v>-122.4</c:v>
                </c:pt>
                <c:pt idx="4">
                  <c:v>-121.6</c:v>
                </c:pt>
                <c:pt idx="5">
                  <c:v>-131.19999999999999</c:v>
                </c:pt>
                <c:pt idx="6">
                  <c:v>-134.4</c:v>
                </c:pt>
                <c:pt idx="7">
                  <c:v>-138.9</c:v>
                </c:pt>
                <c:pt idx="8">
                  <c:v>-149.4</c:v>
                </c:pt>
                <c:pt idx="9">
                  <c:v>-152.19999999999999</c:v>
                </c:pt>
                <c:pt idx="10">
                  <c:v>-151.30000000000001</c:v>
                </c:pt>
                <c:pt idx="11">
                  <c:v>-450.6</c:v>
                </c:pt>
                <c:pt idx="12">
                  <c:v>-150.30000000000001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4145664"/>
        <c:axId val="404147200"/>
      </c:barChart>
      <c:lineChart>
        <c:grouping val="standard"/>
        <c:varyColors val="0"/>
        <c:ser>
          <c:idx val="0"/>
          <c:order val="0"/>
          <c:tx>
            <c:strRef>
              <c:f>'2017-4 Paul da Praia da Vitória'!$B$45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1.4372698751074007E-3"/>
                  <c:y val="0.12014357888044698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2059814407597482E-3"/>
                  <c:y val="0.1206129037301066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4767119682772346E-3"/>
                  <c:y val="0.1327094993173458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7.6028578794100604E-4"/>
                  <c:y val="0.12964016039771128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9.7816391061463773E-6"/>
                  <c:y val="0.11833402380431271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2.2166456361418538E-4"/>
                  <c:y val="0.1206907445622154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5529140922813189E-3"/>
                  <c:y val="0.1213558114206506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3216256579335563E-3"/>
                  <c:y val="0.1233760904230373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0903372235859404E-3"/>
                  <c:y val="0.10790009536316175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8.5889102086557183E-4"/>
                  <c:y val="0.11982863291957178"/>
                </c:manualLayout>
              </c:layout>
              <c:tx>
                <c:rich>
                  <a:bodyPr rot="-54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t>-109,4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300011390877242E-4"/>
                  <c:y val="0.1178200788960801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0144506363271775E-4"/>
                  <c:y val="0.11652935413605145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1.6709248350454248E-3"/>
                  <c:y val="0.11316233103002636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'2017-4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'2017-4 Paul da Praia da Vitória'!$C$45:$O$45</c:f>
              <c:numCache>
                <c:formatCode>General</c:formatCode>
                <c:ptCount val="13"/>
                <c:pt idx="0">
                  <c:v>1.499255</c:v>
                </c:pt>
                <c:pt idx="1">
                  <c:v>1.4987729999999999</c:v>
                </c:pt>
                <c:pt idx="2">
                  <c:v>1.4981709999999999</c:v>
                </c:pt>
                <c:pt idx="3">
                  <c:v>0.59999599999999997</c:v>
                </c:pt>
                <c:pt idx="4">
                  <c:v>0.59995200000000004</c:v>
                </c:pt>
                <c:pt idx="5">
                  <c:v>0.59985900000000003</c:v>
                </c:pt>
                <c:pt idx="6">
                  <c:v>0.59971600000000003</c:v>
                </c:pt>
                <c:pt idx="7">
                  <c:v>0.59952399999999995</c:v>
                </c:pt>
                <c:pt idx="8">
                  <c:v>0.59928199999999998</c:v>
                </c:pt>
                <c:pt idx="9">
                  <c:v>1.399993</c:v>
                </c:pt>
                <c:pt idx="10">
                  <c:v>1.3998930000000001</c:v>
                </c:pt>
                <c:pt idx="11">
                  <c:v>1.3996770000000001</c:v>
                </c:pt>
                <c:pt idx="12">
                  <c:v>1.3993439999999999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'2017-4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'2017-4 Paul da Praia da Vitória'!$C$54:$O$54</c:f>
              <c:numCache>
                <c:formatCode>General</c:formatCode>
                <c:ptCount val="13"/>
                <c:pt idx="0">
                  <c:v>16.5</c:v>
                </c:pt>
                <c:pt idx="1">
                  <c:v>17.2</c:v>
                </c:pt>
                <c:pt idx="2">
                  <c:v>17.100000000000001</c:v>
                </c:pt>
                <c:pt idx="3">
                  <c:v>17.2</c:v>
                </c:pt>
                <c:pt idx="4">
                  <c:v>17.2</c:v>
                </c:pt>
                <c:pt idx="5">
                  <c:v>17.8</c:v>
                </c:pt>
                <c:pt idx="6">
                  <c:v>18</c:v>
                </c:pt>
                <c:pt idx="7">
                  <c:v>18.100000000000001</c:v>
                </c:pt>
                <c:pt idx="8">
                  <c:v>18.3</c:v>
                </c:pt>
                <c:pt idx="9">
                  <c:v>19.8</c:v>
                </c:pt>
                <c:pt idx="10">
                  <c:v>17.600000000000001</c:v>
                </c:pt>
                <c:pt idx="11">
                  <c:v>17.3</c:v>
                </c:pt>
                <c:pt idx="12">
                  <c:v>17.3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4145664"/>
        <c:axId val="404147200"/>
      </c:lineChart>
      <c:catAx>
        <c:axId val="40414566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041472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4147200"/>
        <c:scaling>
          <c:orientation val="minMax"/>
          <c:max val="25"/>
          <c:min val="-152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0414566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202996364584867"/>
          <c:y val="0.50505286839145103"/>
          <c:w val="0.9926298886552225"/>
          <c:h val="0.6858057742782152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</a:t>
            </a:r>
          </a:p>
        </c:rich>
      </c:tx>
      <c:layout>
        <c:manualLayout>
          <c:xMode val="edge"/>
          <c:yMode val="edge"/>
          <c:x val="0.32119639604554839"/>
          <c:y val="2.71315545988406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'2017-4 Paul da Praia da Vitória'!$B$56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'2017-4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'2017-4 Paul da Praia da Vitória'!$C$56:$O$56</c:f>
              <c:numCache>
                <c:formatCode>General</c:formatCode>
                <c:ptCount val="13"/>
                <c:pt idx="0">
                  <c:v>30.5</c:v>
                </c:pt>
                <c:pt idx="1">
                  <c:v>31.9</c:v>
                </c:pt>
                <c:pt idx="2">
                  <c:v>31.7</c:v>
                </c:pt>
                <c:pt idx="3">
                  <c:v>31.8</c:v>
                </c:pt>
                <c:pt idx="4">
                  <c:v>31.9</c:v>
                </c:pt>
                <c:pt idx="5">
                  <c:v>31.9</c:v>
                </c:pt>
                <c:pt idx="6">
                  <c:v>31.9</c:v>
                </c:pt>
                <c:pt idx="7">
                  <c:v>32.299999999999997</c:v>
                </c:pt>
                <c:pt idx="8">
                  <c:v>32.200000000000003</c:v>
                </c:pt>
                <c:pt idx="9">
                  <c:v>32.1</c:v>
                </c:pt>
                <c:pt idx="10">
                  <c:v>32.1</c:v>
                </c:pt>
                <c:pt idx="11">
                  <c:v>32.299999999999997</c:v>
                </c:pt>
                <c:pt idx="12">
                  <c:v>32.1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4203392"/>
        <c:axId val="404204928"/>
      </c:barChart>
      <c:lineChart>
        <c:grouping val="standard"/>
        <c:varyColors val="0"/>
        <c:ser>
          <c:idx val="2"/>
          <c:order val="1"/>
          <c:tx>
            <c:strRef>
              <c:f>'2017-4 Paul da Praia da Vitória'!$B$45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'2017-4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'2017-4 Paul da Praia da Vitória'!$C$45:$O$45</c:f>
              <c:numCache>
                <c:formatCode>General</c:formatCode>
                <c:ptCount val="13"/>
                <c:pt idx="0">
                  <c:v>1.499255</c:v>
                </c:pt>
                <c:pt idx="1">
                  <c:v>1.4987729999999999</c:v>
                </c:pt>
                <c:pt idx="2">
                  <c:v>1.4981709999999999</c:v>
                </c:pt>
                <c:pt idx="3">
                  <c:v>0.59999599999999997</c:v>
                </c:pt>
                <c:pt idx="4">
                  <c:v>0.59995200000000004</c:v>
                </c:pt>
                <c:pt idx="5">
                  <c:v>0.59985900000000003</c:v>
                </c:pt>
                <c:pt idx="6">
                  <c:v>0.59971600000000003</c:v>
                </c:pt>
                <c:pt idx="7">
                  <c:v>0.59952399999999995</c:v>
                </c:pt>
                <c:pt idx="8">
                  <c:v>0.59928199999999998</c:v>
                </c:pt>
                <c:pt idx="9">
                  <c:v>1.399993</c:v>
                </c:pt>
                <c:pt idx="10">
                  <c:v>1.3998930000000001</c:v>
                </c:pt>
                <c:pt idx="11">
                  <c:v>1.3996770000000001</c:v>
                </c:pt>
                <c:pt idx="12">
                  <c:v>1.3993439999999999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'2017-4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'2017-4 Paul da Praia da Vitória'!$C$57:$O$57</c:f>
              <c:numCache>
                <c:formatCode>General</c:formatCode>
                <c:ptCount val="13"/>
                <c:pt idx="0">
                  <c:v>17</c:v>
                </c:pt>
                <c:pt idx="1">
                  <c:v>17.3</c:v>
                </c:pt>
                <c:pt idx="2">
                  <c:v>17.100000000000001</c:v>
                </c:pt>
                <c:pt idx="3">
                  <c:v>17.100000000000001</c:v>
                </c:pt>
                <c:pt idx="4">
                  <c:v>17.100000000000001</c:v>
                </c:pt>
                <c:pt idx="5">
                  <c:v>17.600000000000001</c:v>
                </c:pt>
                <c:pt idx="6">
                  <c:v>17.8</c:v>
                </c:pt>
                <c:pt idx="7">
                  <c:v>17.899999999999999</c:v>
                </c:pt>
                <c:pt idx="8">
                  <c:v>18.100000000000001</c:v>
                </c:pt>
                <c:pt idx="9">
                  <c:v>17.8</c:v>
                </c:pt>
                <c:pt idx="10">
                  <c:v>17.600000000000001</c:v>
                </c:pt>
                <c:pt idx="11">
                  <c:v>17.5</c:v>
                </c:pt>
                <c:pt idx="12">
                  <c:v>17.5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4203392"/>
        <c:axId val="404204928"/>
      </c:lineChart>
      <c:catAx>
        <c:axId val="40420339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04204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4204928"/>
        <c:scaling>
          <c:orientation val="minMax"/>
          <c:max val="52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0420339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17748786037"/>
          <c:y val="0.39147415925527296"/>
          <c:w val="0.99257838519798625"/>
          <c:h val="0.5186442342189241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Salinidade (ppm)</a:t>
            </a:r>
          </a:p>
        </c:rich>
      </c:tx>
      <c:layout>
        <c:manualLayout>
          <c:xMode val="edge"/>
          <c:yMode val="edge"/>
          <c:x val="0.37343960445311308"/>
          <c:y val="2.7131965647151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'2017-4 Paul da Praia da Vitória'!$B$60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da Praia da Vitória'!$C$60:$O$60</c:f>
              <c:numCache>
                <c:formatCode>General</c:formatCode>
                <c:ptCount val="13"/>
                <c:pt idx="0">
                  <c:v>18.8</c:v>
                </c:pt>
                <c:pt idx="1">
                  <c:v>19.7</c:v>
                </c:pt>
                <c:pt idx="2">
                  <c:v>19.5</c:v>
                </c:pt>
                <c:pt idx="3">
                  <c:v>19.600000000000001</c:v>
                </c:pt>
                <c:pt idx="4">
                  <c:v>19.7</c:v>
                </c:pt>
                <c:pt idx="5">
                  <c:v>19.600000000000001</c:v>
                </c:pt>
                <c:pt idx="6">
                  <c:v>19.7</c:v>
                </c:pt>
                <c:pt idx="7">
                  <c:v>19.899999999999999</c:v>
                </c:pt>
                <c:pt idx="8">
                  <c:v>19.899999999999999</c:v>
                </c:pt>
                <c:pt idx="9">
                  <c:v>19.8</c:v>
                </c:pt>
                <c:pt idx="10">
                  <c:v>19.7</c:v>
                </c:pt>
                <c:pt idx="11">
                  <c:v>20</c:v>
                </c:pt>
                <c:pt idx="12">
                  <c:v>20.100000000000001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4257792"/>
        <c:axId val="404284160"/>
      </c:barChart>
      <c:lineChart>
        <c:grouping val="standard"/>
        <c:varyColors val="0"/>
        <c:ser>
          <c:idx val="2"/>
          <c:order val="1"/>
          <c:tx>
            <c:strRef>
              <c:f>'2017-4 Paul da Praia da Vitória'!$B$45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'2017-4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'2017-4 Paul da Praia da Vitória'!$C$45:$O$45</c:f>
              <c:numCache>
                <c:formatCode>General</c:formatCode>
                <c:ptCount val="13"/>
                <c:pt idx="0">
                  <c:v>1.499255</c:v>
                </c:pt>
                <c:pt idx="1">
                  <c:v>1.4987729999999999</c:v>
                </c:pt>
                <c:pt idx="2">
                  <c:v>1.4981709999999999</c:v>
                </c:pt>
                <c:pt idx="3">
                  <c:v>0.59999599999999997</c:v>
                </c:pt>
                <c:pt idx="4">
                  <c:v>0.59995200000000004</c:v>
                </c:pt>
                <c:pt idx="5">
                  <c:v>0.59985900000000003</c:v>
                </c:pt>
                <c:pt idx="6">
                  <c:v>0.59971600000000003</c:v>
                </c:pt>
                <c:pt idx="7">
                  <c:v>0.59952399999999995</c:v>
                </c:pt>
                <c:pt idx="8">
                  <c:v>0.59928199999999998</c:v>
                </c:pt>
                <c:pt idx="9">
                  <c:v>1.399993</c:v>
                </c:pt>
                <c:pt idx="10">
                  <c:v>1.3998930000000001</c:v>
                </c:pt>
                <c:pt idx="11">
                  <c:v>1.3996770000000001</c:v>
                </c:pt>
                <c:pt idx="12">
                  <c:v>1.3993439999999999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'2017-4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'2017-4 Paul da Praia da Vitória'!$C$61:$O$61</c:f>
              <c:numCache>
                <c:formatCode>General</c:formatCode>
                <c:ptCount val="13"/>
                <c:pt idx="0">
                  <c:v>17</c:v>
                </c:pt>
                <c:pt idx="1">
                  <c:v>17.2</c:v>
                </c:pt>
                <c:pt idx="2">
                  <c:v>17</c:v>
                </c:pt>
                <c:pt idx="3">
                  <c:v>17.100000000000001</c:v>
                </c:pt>
                <c:pt idx="4">
                  <c:v>17.100000000000001</c:v>
                </c:pt>
                <c:pt idx="5">
                  <c:v>17.7</c:v>
                </c:pt>
                <c:pt idx="6">
                  <c:v>17.899999999999999</c:v>
                </c:pt>
                <c:pt idx="7">
                  <c:v>17.899999999999999</c:v>
                </c:pt>
                <c:pt idx="8">
                  <c:v>18.100000000000001</c:v>
                </c:pt>
                <c:pt idx="9">
                  <c:v>17.8</c:v>
                </c:pt>
                <c:pt idx="10">
                  <c:v>17.600000000000001</c:v>
                </c:pt>
                <c:pt idx="11">
                  <c:v>17.399999999999999</c:v>
                </c:pt>
                <c:pt idx="12">
                  <c:v>17.100000000000001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4257792"/>
        <c:axId val="404284160"/>
      </c:lineChart>
      <c:catAx>
        <c:axId val="40425779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04284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4284160"/>
        <c:scaling>
          <c:orientation val="minMax"/>
          <c:max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0425779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7797442744"/>
          <c:y val="0.39147463709893404"/>
          <c:w val="0.99257867995858307"/>
          <c:h val="0.5175031692467012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2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pH</a:t>
            </a:r>
          </a:p>
        </c:rich>
      </c:tx>
      <c:layout>
        <c:manualLayout>
          <c:xMode val="edge"/>
          <c:yMode val="edge"/>
          <c:x val="0.43909780508205704"/>
          <c:y val="2.14283354440834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631578947368418E-2"/>
          <c:y val="0.20714321837196284"/>
          <c:w val="0.74285714285714288"/>
          <c:h val="0.564286698323622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'2017-4 Paul da Praia da Vitória'!$B$90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'2017-4 Paul da Praia da Vitória'!$C$90:$O$90</c:f>
              <c:numCache>
                <c:formatCode>General</c:formatCode>
                <c:ptCount val="13"/>
                <c:pt idx="0">
                  <c:v>9.09</c:v>
                </c:pt>
                <c:pt idx="1">
                  <c:v>9.18</c:v>
                </c:pt>
                <c:pt idx="2">
                  <c:v>9.23</c:v>
                </c:pt>
                <c:pt idx="3">
                  <c:v>9.44</c:v>
                </c:pt>
                <c:pt idx="4">
                  <c:v>9.41</c:v>
                </c:pt>
                <c:pt idx="5">
                  <c:v>9.6</c:v>
                </c:pt>
                <c:pt idx="6">
                  <c:v>9.67</c:v>
                </c:pt>
                <c:pt idx="7">
                  <c:v>9.74</c:v>
                </c:pt>
                <c:pt idx="8">
                  <c:v>9.86</c:v>
                </c:pt>
                <c:pt idx="9">
                  <c:v>9.99</c:v>
                </c:pt>
                <c:pt idx="10">
                  <c:v>9.85</c:v>
                </c:pt>
                <c:pt idx="11">
                  <c:v>9.8800000000000008</c:v>
                </c:pt>
                <c:pt idx="12">
                  <c:v>9.89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4316928"/>
        <c:axId val="404318464"/>
      </c:barChart>
      <c:lineChart>
        <c:grouping val="standard"/>
        <c:varyColors val="0"/>
        <c:ser>
          <c:idx val="1"/>
          <c:order val="1"/>
          <c:tx>
            <c:strRef>
              <c:f>'2017-4 Paul da Praia da Vitória'!$B$84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'2017-4 Paul da Praia da Vitória'!$C$84:$O$84</c:f>
              <c:numCache>
                <c:formatCode>General</c:formatCode>
                <c:ptCount val="13"/>
                <c:pt idx="0">
                  <c:v>1.499004</c:v>
                </c:pt>
                <c:pt idx="1">
                  <c:v>1.4984569999999999</c:v>
                </c:pt>
                <c:pt idx="2">
                  <c:v>1.497789</c:v>
                </c:pt>
                <c:pt idx="3">
                  <c:v>0.59999199999999997</c:v>
                </c:pt>
                <c:pt idx="4">
                  <c:v>0.59994099999999995</c:v>
                </c:pt>
                <c:pt idx="5">
                  <c:v>0.59984099999999996</c:v>
                </c:pt>
                <c:pt idx="6">
                  <c:v>0.59968999999999995</c:v>
                </c:pt>
                <c:pt idx="7">
                  <c:v>0.59948999999999997</c:v>
                </c:pt>
                <c:pt idx="8">
                  <c:v>0.59924100000000002</c:v>
                </c:pt>
                <c:pt idx="9">
                  <c:v>1.399985</c:v>
                </c:pt>
                <c:pt idx="10">
                  <c:v>1.3998679999999999</c:v>
                </c:pt>
                <c:pt idx="11">
                  <c:v>1.399635</c:v>
                </c:pt>
                <c:pt idx="12">
                  <c:v>1.399284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'2017-4 Paul da Praia da Vitória'!$C$91:$O$91</c:f>
              <c:numCache>
                <c:formatCode>General</c:formatCode>
                <c:ptCount val="13"/>
                <c:pt idx="0">
                  <c:v>17.3</c:v>
                </c:pt>
                <c:pt idx="1">
                  <c:v>16.7</c:v>
                </c:pt>
                <c:pt idx="2">
                  <c:v>16.899999999999999</c:v>
                </c:pt>
                <c:pt idx="3">
                  <c:v>17.5</c:v>
                </c:pt>
                <c:pt idx="4">
                  <c:v>17.600000000000001</c:v>
                </c:pt>
                <c:pt idx="5">
                  <c:v>18.3</c:v>
                </c:pt>
                <c:pt idx="6">
                  <c:v>18.600000000000001</c:v>
                </c:pt>
                <c:pt idx="7">
                  <c:v>19.399999999999999</c:v>
                </c:pt>
                <c:pt idx="8">
                  <c:v>19.100000000000001</c:v>
                </c:pt>
                <c:pt idx="9">
                  <c:v>19.100000000000001</c:v>
                </c:pt>
                <c:pt idx="10">
                  <c:v>18.3</c:v>
                </c:pt>
                <c:pt idx="11">
                  <c:v>17.899999999999999</c:v>
                </c:pt>
                <c:pt idx="12">
                  <c:v>17.899999999999999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4316928"/>
        <c:axId val="404318464"/>
      </c:lineChart>
      <c:catAx>
        <c:axId val="40431692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04318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4318464"/>
        <c:scaling>
          <c:orientation val="minMax"/>
          <c:max val="2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0431692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052637651062842"/>
          <c:y val="0.44642952847677259"/>
          <c:w val="0.99203253439473904"/>
          <c:h val="0.608503202833911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ORP (mV)</a:t>
            </a:r>
          </a:p>
        </c:rich>
      </c:tx>
      <c:layout>
        <c:manualLayout>
          <c:xMode val="edge"/>
          <c:yMode val="edge"/>
          <c:x val="0.38796988404618438"/>
          <c:y val="3.70372030898272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87969924812026E-2"/>
          <c:y val="0.22895698178721388"/>
          <c:w val="0.72030075187969922"/>
          <c:h val="0.683503930923594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'2017-4 Paul da Praia da Vitória'!$B$92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'2017-4 Paul da Praia da Vitória'!$C$92:$O$92</c:f>
              <c:numCache>
                <c:formatCode>General</c:formatCode>
                <c:ptCount val="13"/>
                <c:pt idx="0">
                  <c:v>-102.6</c:v>
                </c:pt>
                <c:pt idx="1">
                  <c:v>-107.7</c:v>
                </c:pt>
                <c:pt idx="2">
                  <c:v>-110.9</c:v>
                </c:pt>
                <c:pt idx="3">
                  <c:v>-122.6</c:v>
                </c:pt>
                <c:pt idx="4">
                  <c:v>-122.4</c:v>
                </c:pt>
                <c:pt idx="5">
                  <c:v>-132.30000000000001</c:v>
                </c:pt>
                <c:pt idx="6">
                  <c:v>-136.4</c:v>
                </c:pt>
                <c:pt idx="7">
                  <c:v>-140.5</c:v>
                </c:pt>
                <c:pt idx="8">
                  <c:v>-148</c:v>
                </c:pt>
                <c:pt idx="9">
                  <c:v>-155.30000000000001</c:v>
                </c:pt>
                <c:pt idx="10">
                  <c:v>-153.19999999999999</c:v>
                </c:pt>
                <c:pt idx="11">
                  <c:v>-148.5</c:v>
                </c:pt>
                <c:pt idx="12">
                  <c:v>-148.30000000000001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4350848"/>
        <c:axId val="404352384"/>
      </c:barChart>
      <c:lineChart>
        <c:grouping val="standard"/>
        <c:varyColors val="0"/>
        <c:ser>
          <c:idx val="0"/>
          <c:order val="0"/>
          <c:tx>
            <c:strRef>
              <c:f>'2017-4 Paul da Praia da Vitória'!$B$84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'2017-4 Paul da Praia da Vitória'!$C$84:$O$84</c:f>
              <c:numCache>
                <c:formatCode>General</c:formatCode>
                <c:ptCount val="13"/>
                <c:pt idx="0">
                  <c:v>1.499004</c:v>
                </c:pt>
                <c:pt idx="1">
                  <c:v>1.4984569999999999</c:v>
                </c:pt>
                <c:pt idx="2">
                  <c:v>1.497789</c:v>
                </c:pt>
                <c:pt idx="3">
                  <c:v>0.59999199999999997</c:v>
                </c:pt>
                <c:pt idx="4">
                  <c:v>0.59994099999999995</c:v>
                </c:pt>
                <c:pt idx="5">
                  <c:v>0.59984099999999996</c:v>
                </c:pt>
                <c:pt idx="6">
                  <c:v>0.59968999999999995</c:v>
                </c:pt>
                <c:pt idx="7">
                  <c:v>0.59948999999999997</c:v>
                </c:pt>
                <c:pt idx="8">
                  <c:v>0.59924100000000002</c:v>
                </c:pt>
                <c:pt idx="9">
                  <c:v>1.399985</c:v>
                </c:pt>
                <c:pt idx="10">
                  <c:v>1.3998679999999999</c:v>
                </c:pt>
                <c:pt idx="11">
                  <c:v>1.399635</c:v>
                </c:pt>
                <c:pt idx="12">
                  <c:v>1.399284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'2017-4 Paul da Praia da Vitória'!$C$93:$O$93</c:f>
              <c:numCache>
                <c:formatCode>General</c:formatCode>
                <c:ptCount val="13"/>
                <c:pt idx="0">
                  <c:v>17.2</c:v>
                </c:pt>
                <c:pt idx="1">
                  <c:v>16.7</c:v>
                </c:pt>
                <c:pt idx="2">
                  <c:v>16.899999999999999</c:v>
                </c:pt>
                <c:pt idx="3">
                  <c:v>17.5</c:v>
                </c:pt>
                <c:pt idx="4">
                  <c:v>17.600000000000001</c:v>
                </c:pt>
                <c:pt idx="5">
                  <c:v>18.3</c:v>
                </c:pt>
                <c:pt idx="6">
                  <c:v>18.600000000000001</c:v>
                </c:pt>
                <c:pt idx="7">
                  <c:v>19.399999999999999</c:v>
                </c:pt>
                <c:pt idx="8">
                  <c:v>19.399999999999999</c:v>
                </c:pt>
                <c:pt idx="9">
                  <c:v>19</c:v>
                </c:pt>
                <c:pt idx="10">
                  <c:v>18.3</c:v>
                </c:pt>
                <c:pt idx="11">
                  <c:v>17.899999999999999</c:v>
                </c:pt>
                <c:pt idx="12">
                  <c:v>17.899999999999999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4350848"/>
        <c:axId val="404352384"/>
      </c:lineChart>
      <c:catAx>
        <c:axId val="40435084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04352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4352384"/>
        <c:scaling>
          <c:orientation val="minMax"/>
          <c:max val="25"/>
          <c:min val="-15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0435084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203011595381558"/>
          <c:y val="0.50505263354536201"/>
          <c:w val="0.99263005269881166"/>
          <c:h val="0.6858052885738037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</a:t>
            </a:r>
          </a:p>
        </c:rich>
      </c:tx>
      <c:layout>
        <c:manualLayout>
          <c:xMode val="edge"/>
          <c:yMode val="edge"/>
          <c:x val="0.32119619422572182"/>
          <c:y val="2.71317141695316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'2017-4 Paul da Praia da Vitória'!$B$95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'2017-4 Paul da Praia da Vitória'!$C$95:$O$95</c:f>
              <c:numCache>
                <c:formatCode>General</c:formatCode>
                <c:ptCount val="13"/>
                <c:pt idx="0">
                  <c:v>33.1</c:v>
                </c:pt>
                <c:pt idx="1">
                  <c:v>32</c:v>
                </c:pt>
                <c:pt idx="2">
                  <c:v>33.200000000000003</c:v>
                </c:pt>
                <c:pt idx="3">
                  <c:v>33.700000000000003</c:v>
                </c:pt>
                <c:pt idx="4">
                  <c:v>34.299999999999997</c:v>
                </c:pt>
                <c:pt idx="5">
                  <c:v>34.200000000000003</c:v>
                </c:pt>
                <c:pt idx="6">
                  <c:v>34.299999999999997</c:v>
                </c:pt>
                <c:pt idx="7">
                  <c:v>34.4</c:v>
                </c:pt>
                <c:pt idx="8">
                  <c:v>34.299999999999997</c:v>
                </c:pt>
                <c:pt idx="9">
                  <c:v>35.1</c:v>
                </c:pt>
                <c:pt idx="10">
                  <c:v>34.799999999999997</c:v>
                </c:pt>
                <c:pt idx="11">
                  <c:v>33.6</c:v>
                </c:pt>
                <c:pt idx="12">
                  <c:v>33.5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4413056"/>
        <c:axId val="404562304"/>
      </c:barChart>
      <c:lineChart>
        <c:grouping val="standard"/>
        <c:varyColors val="0"/>
        <c:ser>
          <c:idx val="2"/>
          <c:order val="1"/>
          <c:tx>
            <c:strRef>
              <c:f>'2017-4 Paul da Praia da Vitória'!$B$84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'2017-4 Paul da Praia da Vitória'!$C$84:$O$84</c:f>
              <c:numCache>
                <c:formatCode>General</c:formatCode>
                <c:ptCount val="13"/>
                <c:pt idx="0">
                  <c:v>1.499004</c:v>
                </c:pt>
                <c:pt idx="1">
                  <c:v>1.4984569999999999</c:v>
                </c:pt>
                <c:pt idx="2">
                  <c:v>1.497789</c:v>
                </c:pt>
                <c:pt idx="3">
                  <c:v>0.59999199999999997</c:v>
                </c:pt>
                <c:pt idx="4">
                  <c:v>0.59994099999999995</c:v>
                </c:pt>
                <c:pt idx="5">
                  <c:v>0.59984099999999996</c:v>
                </c:pt>
                <c:pt idx="6">
                  <c:v>0.59968999999999995</c:v>
                </c:pt>
                <c:pt idx="7">
                  <c:v>0.59948999999999997</c:v>
                </c:pt>
                <c:pt idx="8">
                  <c:v>0.59924100000000002</c:v>
                </c:pt>
                <c:pt idx="9">
                  <c:v>1.399985</c:v>
                </c:pt>
                <c:pt idx="10">
                  <c:v>1.3998679999999999</c:v>
                </c:pt>
                <c:pt idx="11">
                  <c:v>1.399635</c:v>
                </c:pt>
                <c:pt idx="12">
                  <c:v>1.399284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'2017-4 Paul da Praia da Vitória'!$C$96:$O$96</c:f>
              <c:numCache>
                <c:formatCode>General</c:formatCode>
                <c:ptCount val="13"/>
                <c:pt idx="0">
                  <c:v>17.3</c:v>
                </c:pt>
                <c:pt idx="1">
                  <c:v>16.8</c:v>
                </c:pt>
                <c:pt idx="2">
                  <c:v>16.899999999999999</c:v>
                </c:pt>
                <c:pt idx="3">
                  <c:v>17.3</c:v>
                </c:pt>
                <c:pt idx="4">
                  <c:v>17.5</c:v>
                </c:pt>
                <c:pt idx="5">
                  <c:v>18</c:v>
                </c:pt>
                <c:pt idx="6">
                  <c:v>18.3</c:v>
                </c:pt>
                <c:pt idx="7">
                  <c:v>19</c:v>
                </c:pt>
                <c:pt idx="8">
                  <c:v>19.3</c:v>
                </c:pt>
                <c:pt idx="9">
                  <c:v>19.2</c:v>
                </c:pt>
                <c:pt idx="10">
                  <c:v>18.3</c:v>
                </c:pt>
                <c:pt idx="11">
                  <c:v>18.2</c:v>
                </c:pt>
                <c:pt idx="12">
                  <c:v>18.2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4413056"/>
        <c:axId val="404562304"/>
      </c:lineChart>
      <c:catAx>
        <c:axId val="40441305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04562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4562304"/>
        <c:scaling>
          <c:orientation val="minMax"/>
          <c:max val="5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0441305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3884514429"/>
          <c:y val="0.39147462201027688"/>
          <c:w val="0.9925785761154855"/>
          <c:h val="0.518644782078296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orientation="portrait"/>
  </c:printSettings>
</c:chartSpace>
</file>

<file path=xl/charts/chart2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Salinidade (ppm)</a:t>
            </a:r>
          </a:p>
        </c:rich>
      </c:tx>
      <c:layout>
        <c:manualLayout>
          <c:xMode val="edge"/>
          <c:yMode val="edge"/>
          <c:x val="0.37343962642305795"/>
          <c:y val="2.71316085489313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'2017-4 Paul da Praia da Vitória'!$B$99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da Praia da Vitória'!$C$99:$O$99</c:f>
              <c:numCache>
                <c:formatCode>General</c:formatCode>
                <c:ptCount val="13"/>
                <c:pt idx="0">
                  <c:v>20.5</c:v>
                </c:pt>
                <c:pt idx="1">
                  <c:v>19.8</c:v>
                </c:pt>
                <c:pt idx="2">
                  <c:v>20.6</c:v>
                </c:pt>
                <c:pt idx="3">
                  <c:v>20.9</c:v>
                </c:pt>
                <c:pt idx="4">
                  <c:v>21.3</c:v>
                </c:pt>
                <c:pt idx="5">
                  <c:v>21.3</c:v>
                </c:pt>
                <c:pt idx="6">
                  <c:v>21.3</c:v>
                </c:pt>
                <c:pt idx="7">
                  <c:v>21.5</c:v>
                </c:pt>
                <c:pt idx="8">
                  <c:v>21.5</c:v>
                </c:pt>
                <c:pt idx="9">
                  <c:v>21.9</c:v>
                </c:pt>
                <c:pt idx="10">
                  <c:v>21.8</c:v>
                </c:pt>
                <c:pt idx="11">
                  <c:v>21.7</c:v>
                </c:pt>
                <c:pt idx="12">
                  <c:v>21.6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4597760"/>
        <c:axId val="404607744"/>
      </c:barChart>
      <c:lineChart>
        <c:grouping val="standard"/>
        <c:varyColors val="0"/>
        <c:ser>
          <c:idx val="2"/>
          <c:order val="1"/>
          <c:tx>
            <c:strRef>
              <c:f>'2017-4 Paul da Praia da Vitória'!$B$84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'2017-4 Paul da Praia da Vitória'!$C$84:$O$84</c:f>
              <c:numCache>
                <c:formatCode>General</c:formatCode>
                <c:ptCount val="13"/>
                <c:pt idx="0">
                  <c:v>1.499004</c:v>
                </c:pt>
                <c:pt idx="1">
                  <c:v>1.4984569999999999</c:v>
                </c:pt>
                <c:pt idx="2">
                  <c:v>1.497789</c:v>
                </c:pt>
                <c:pt idx="3">
                  <c:v>0.59999199999999997</c:v>
                </c:pt>
                <c:pt idx="4">
                  <c:v>0.59994099999999995</c:v>
                </c:pt>
                <c:pt idx="5">
                  <c:v>0.59984099999999996</c:v>
                </c:pt>
                <c:pt idx="6">
                  <c:v>0.59968999999999995</c:v>
                </c:pt>
                <c:pt idx="7">
                  <c:v>0.59948999999999997</c:v>
                </c:pt>
                <c:pt idx="8">
                  <c:v>0.59924100000000002</c:v>
                </c:pt>
                <c:pt idx="9">
                  <c:v>1.399985</c:v>
                </c:pt>
                <c:pt idx="10">
                  <c:v>1.3998679999999999</c:v>
                </c:pt>
                <c:pt idx="11">
                  <c:v>1.399635</c:v>
                </c:pt>
                <c:pt idx="12">
                  <c:v>1.399284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'2017-4 Paul da Praia da Vitória'!$C$100:$O$100</c:f>
              <c:numCache>
                <c:formatCode>General</c:formatCode>
                <c:ptCount val="13"/>
                <c:pt idx="0">
                  <c:v>17.2</c:v>
                </c:pt>
                <c:pt idx="1">
                  <c:v>16.8</c:v>
                </c:pt>
                <c:pt idx="2">
                  <c:v>16.899999999999999</c:v>
                </c:pt>
                <c:pt idx="3">
                  <c:v>17.3</c:v>
                </c:pt>
                <c:pt idx="4">
                  <c:v>17.5</c:v>
                </c:pt>
                <c:pt idx="5">
                  <c:v>18</c:v>
                </c:pt>
                <c:pt idx="6">
                  <c:v>18.399999999999999</c:v>
                </c:pt>
                <c:pt idx="7">
                  <c:v>18.899999999999999</c:v>
                </c:pt>
                <c:pt idx="8">
                  <c:v>19.2</c:v>
                </c:pt>
                <c:pt idx="9">
                  <c:v>19.2</c:v>
                </c:pt>
                <c:pt idx="10">
                  <c:v>18.2</c:v>
                </c:pt>
                <c:pt idx="11">
                  <c:v>18.100000000000001</c:v>
                </c:pt>
                <c:pt idx="12">
                  <c:v>18.100000000000001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4597760"/>
        <c:axId val="404607744"/>
      </c:lineChart>
      <c:catAx>
        <c:axId val="40459776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04607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4607744"/>
        <c:scaling>
          <c:orientation val="minMax"/>
          <c:max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0459776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30568651706"/>
          <c:y val="0.39147448032410587"/>
          <c:w val="0.99257875036227006"/>
          <c:h val="0.5175029950524476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pH</a:t>
            </a:r>
          </a:p>
        </c:rich>
      </c:tx>
      <c:layout>
        <c:manualLayout>
          <c:xMode val="edge"/>
          <c:yMode val="edge"/>
          <c:x val="0.43909774436090226"/>
          <c:y val="2.14287344516718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631578947368418E-2"/>
          <c:y val="0.20714321837196284"/>
          <c:w val="0.74285714285714288"/>
          <c:h val="0.564286698323622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'2013-4 Paul Praia da Vitória'!$B$11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'2013-4 Paul Praia da Vitória'!$C$7:$O$7</c:f>
              <c:numCache>
                <c:formatCode>h:mm</c:formatCode>
                <c:ptCount val="13"/>
                <c:pt idx="0">
                  <c:v>0.28819444444444448</c:v>
                </c:pt>
                <c:pt idx="1">
                  <c:v>0.3298611111111111</c:v>
                </c:pt>
                <c:pt idx="2">
                  <c:v>0.37152777777777773</c:v>
                </c:pt>
                <c:pt idx="3">
                  <c:v>0.41319444444444442</c:v>
                </c:pt>
                <c:pt idx="4">
                  <c:v>0.4548611111111111</c:v>
                </c:pt>
                <c:pt idx="5">
                  <c:v>0.49652777777777773</c:v>
                </c:pt>
                <c:pt idx="6">
                  <c:v>0.53819444444444442</c:v>
                </c:pt>
                <c:pt idx="7">
                  <c:v>0.57986111111111105</c:v>
                </c:pt>
                <c:pt idx="8">
                  <c:v>0.62152777777777779</c:v>
                </c:pt>
                <c:pt idx="9">
                  <c:v>0.66319444444444442</c:v>
                </c:pt>
                <c:pt idx="10">
                  <c:v>0.70486111111111116</c:v>
                </c:pt>
                <c:pt idx="11">
                  <c:v>0.74652777777777779</c:v>
                </c:pt>
                <c:pt idx="12">
                  <c:v>0.78819444444444453</c:v>
                </c:pt>
              </c:numCache>
            </c:numRef>
          </c:cat>
          <c:val>
            <c:numRef>
              <c:f>'2013-4 Paul Praia da Vitória'!$C$11:$O$11</c:f>
              <c:numCache>
                <c:formatCode>General</c:formatCode>
                <c:ptCount val="13"/>
                <c:pt idx="0">
                  <c:v>7.53</c:v>
                </c:pt>
                <c:pt idx="1">
                  <c:v>7.24</c:v>
                </c:pt>
                <c:pt idx="2">
                  <c:v>7.12</c:v>
                </c:pt>
                <c:pt idx="3">
                  <c:v>7.15</c:v>
                </c:pt>
                <c:pt idx="4">
                  <c:v>7.03</c:v>
                </c:pt>
                <c:pt idx="5">
                  <c:v>6.98</c:v>
                </c:pt>
                <c:pt idx="6">
                  <c:v>7.2</c:v>
                </c:pt>
                <c:pt idx="7">
                  <c:v>7.41</c:v>
                </c:pt>
                <c:pt idx="8">
                  <c:v>7.62</c:v>
                </c:pt>
                <c:pt idx="9">
                  <c:v>7.75</c:v>
                </c:pt>
                <c:pt idx="10">
                  <c:v>7.83</c:v>
                </c:pt>
                <c:pt idx="11">
                  <c:v>7.82</c:v>
                </c:pt>
                <c:pt idx="12">
                  <c:v>7.84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1066880"/>
        <c:axId val="302981504"/>
      </c:barChart>
      <c:lineChart>
        <c:grouping val="standard"/>
        <c:varyColors val="0"/>
        <c:ser>
          <c:idx val="1"/>
          <c:order val="1"/>
          <c:tx>
            <c:strRef>
              <c:f>'2013-4 Paul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'2013-4 Paul Praia da Vitória'!$C$5:$O$5</c:f>
              <c:numCache>
                <c:formatCode>0.000000</c:formatCode>
                <c:ptCount val="13"/>
                <c:pt idx="0">
                  <c:v>0.59985200000000005</c:v>
                </c:pt>
                <c:pt idx="1">
                  <c:v>0.59970800000000002</c:v>
                </c:pt>
                <c:pt idx="2">
                  <c:v>0.59951600000000005</c:v>
                </c:pt>
                <c:pt idx="3">
                  <c:v>0.599275</c:v>
                </c:pt>
                <c:pt idx="4">
                  <c:v>1.499992</c:v>
                </c:pt>
                <c:pt idx="5">
                  <c:v>1.499892</c:v>
                </c:pt>
                <c:pt idx="6">
                  <c:v>1.4996769999999999</c:v>
                </c:pt>
                <c:pt idx="7">
                  <c:v>1.499347</c:v>
                </c:pt>
                <c:pt idx="8">
                  <c:v>1.498901</c:v>
                </c:pt>
                <c:pt idx="9">
                  <c:v>1.4983409999999999</c:v>
                </c:pt>
                <c:pt idx="10">
                  <c:v>0.59999899999999995</c:v>
                </c:pt>
                <c:pt idx="11">
                  <c:v>0.59997</c:v>
                </c:pt>
                <c:pt idx="12">
                  <c:v>0.59989199999999998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1066880"/>
        <c:axId val="302981504"/>
      </c:lineChart>
      <c:catAx>
        <c:axId val="30106688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02981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29815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0106688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052631578947365"/>
          <c:y val="0.44642930503252309"/>
          <c:w val="0.1774436090225564"/>
          <c:h val="0.139286013161398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TDS</a:t>
            </a:r>
          </a:p>
        </c:rich>
      </c:tx>
      <c:layout>
        <c:manualLayout>
          <c:xMode val="edge"/>
          <c:yMode val="edge"/>
          <c:x val="0.43373050676357766"/>
          <c:y val="2.71320838416324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'2017-4 Paul da Praia da Vitória'!$B$58</c:f>
              <c:strCache>
                <c:ptCount val="1"/>
                <c:pt idx="0">
                  <c:v>TDS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da Praia da Vitória'!$C$58:$O$58</c:f>
              <c:numCache>
                <c:formatCode>General</c:formatCode>
                <c:ptCount val="13"/>
                <c:pt idx="0">
                  <c:v>31.1</c:v>
                </c:pt>
                <c:pt idx="1">
                  <c:v>31.5</c:v>
                </c:pt>
                <c:pt idx="2">
                  <c:v>31.7</c:v>
                </c:pt>
                <c:pt idx="3">
                  <c:v>31.7</c:v>
                </c:pt>
                <c:pt idx="4">
                  <c:v>32</c:v>
                </c:pt>
                <c:pt idx="5">
                  <c:v>31.7</c:v>
                </c:pt>
                <c:pt idx="6">
                  <c:v>31.9</c:v>
                </c:pt>
                <c:pt idx="7">
                  <c:v>32.299999999999997</c:v>
                </c:pt>
                <c:pt idx="8">
                  <c:v>32.200000000000003</c:v>
                </c:pt>
                <c:pt idx="9">
                  <c:v>32.1</c:v>
                </c:pt>
                <c:pt idx="10">
                  <c:v>32</c:v>
                </c:pt>
                <c:pt idx="11">
                  <c:v>32.4</c:v>
                </c:pt>
                <c:pt idx="12">
                  <c:v>32.299999999999997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4677760"/>
        <c:axId val="404679296"/>
      </c:barChart>
      <c:lineChart>
        <c:grouping val="standard"/>
        <c:varyColors val="0"/>
        <c:ser>
          <c:idx val="2"/>
          <c:order val="1"/>
          <c:tx>
            <c:strRef>
              <c:f>'2017-4 Paul da Praia da Vitória'!$B$45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'2017-4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'2017-4 Paul da Praia da Vitória'!$C$45:$O$45</c:f>
              <c:numCache>
                <c:formatCode>General</c:formatCode>
                <c:ptCount val="13"/>
                <c:pt idx="0">
                  <c:v>1.499255</c:v>
                </c:pt>
                <c:pt idx="1">
                  <c:v>1.4987729999999999</c:v>
                </c:pt>
                <c:pt idx="2">
                  <c:v>1.4981709999999999</c:v>
                </c:pt>
                <c:pt idx="3">
                  <c:v>0.59999599999999997</c:v>
                </c:pt>
                <c:pt idx="4">
                  <c:v>0.59995200000000004</c:v>
                </c:pt>
                <c:pt idx="5">
                  <c:v>0.59985900000000003</c:v>
                </c:pt>
                <c:pt idx="6">
                  <c:v>0.59971600000000003</c:v>
                </c:pt>
                <c:pt idx="7">
                  <c:v>0.59952399999999995</c:v>
                </c:pt>
                <c:pt idx="8">
                  <c:v>0.59928199999999998</c:v>
                </c:pt>
                <c:pt idx="9">
                  <c:v>1.399993</c:v>
                </c:pt>
                <c:pt idx="10">
                  <c:v>1.3998930000000001</c:v>
                </c:pt>
                <c:pt idx="11">
                  <c:v>1.3996770000000001</c:v>
                </c:pt>
                <c:pt idx="12">
                  <c:v>1.3993439999999999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'2017-4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'2017-4 Paul da Praia da Vitória'!$C$59:$O$59</c:f>
              <c:numCache>
                <c:formatCode>General</c:formatCode>
                <c:ptCount val="13"/>
                <c:pt idx="0">
                  <c:v>16.899999999999999</c:v>
                </c:pt>
                <c:pt idx="1">
                  <c:v>17.100000000000001</c:v>
                </c:pt>
                <c:pt idx="2">
                  <c:v>17</c:v>
                </c:pt>
                <c:pt idx="3">
                  <c:v>17.2</c:v>
                </c:pt>
                <c:pt idx="4">
                  <c:v>17.100000000000001</c:v>
                </c:pt>
                <c:pt idx="5">
                  <c:v>17.8</c:v>
                </c:pt>
                <c:pt idx="6">
                  <c:v>17.899999999999999</c:v>
                </c:pt>
                <c:pt idx="7">
                  <c:v>17.899999999999999</c:v>
                </c:pt>
                <c:pt idx="8">
                  <c:v>18.100000000000001</c:v>
                </c:pt>
                <c:pt idx="9">
                  <c:v>17.8</c:v>
                </c:pt>
                <c:pt idx="10">
                  <c:v>17.600000000000001</c:v>
                </c:pt>
                <c:pt idx="11">
                  <c:v>17.399999999999999</c:v>
                </c:pt>
                <c:pt idx="12">
                  <c:v>17.100000000000001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4677760"/>
        <c:axId val="404679296"/>
      </c:lineChart>
      <c:catAx>
        <c:axId val="40467776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046792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4679296"/>
        <c:scaling>
          <c:orientation val="minMax"/>
          <c:max val="5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0467776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4389259031"/>
          <c:y val="0.39147462201027688"/>
          <c:w val="0.99257855844942455"/>
          <c:h val="0.5175036043029832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2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TDS</a:t>
            </a:r>
          </a:p>
        </c:rich>
      </c:tx>
      <c:layout>
        <c:manualLayout>
          <c:xMode val="edge"/>
          <c:yMode val="edge"/>
          <c:x val="0.43373055003638566"/>
          <c:y val="2.71320237219482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'2017-4 Paul da Praia da Vitória'!$B$97</c:f>
              <c:strCache>
                <c:ptCount val="1"/>
                <c:pt idx="0">
                  <c:v>TDS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da Praia da Vitória'!$C$97:$O$97</c:f>
              <c:numCache>
                <c:formatCode>General</c:formatCode>
                <c:ptCount val="13"/>
                <c:pt idx="0">
                  <c:v>33.6</c:v>
                </c:pt>
                <c:pt idx="1">
                  <c:v>32.1</c:v>
                </c:pt>
                <c:pt idx="2">
                  <c:v>33.299999999999997</c:v>
                </c:pt>
                <c:pt idx="3">
                  <c:v>33.6</c:v>
                </c:pt>
                <c:pt idx="4">
                  <c:v>34.299999999999997</c:v>
                </c:pt>
                <c:pt idx="5">
                  <c:v>34.200000000000003</c:v>
                </c:pt>
                <c:pt idx="6">
                  <c:v>34.1</c:v>
                </c:pt>
                <c:pt idx="7">
                  <c:v>34.4</c:v>
                </c:pt>
                <c:pt idx="8">
                  <c:v>34.4</c:v>
                </c:pt>
                <c:pt idx="9">
                  <c:v>35</c:v>
                </c:pt>
                <c:pt idx="10">
                  <c:v>34.700000000000003</c:v>
                </c:pt>
                <c:pt idx="11">
                  <c:v>33.5</c:v>
                </c:pt>
                <c:pt idx="12">
                  <c:v>33.6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4715008"/>
        <c:axId val="404716544"/>
      </c:barChart>
      <c:lineChart>
        <c:grouping val="standard"/>
        <c:varyColors val="0"/>
        <c:ser>
          <c:idx val="2"/>
          <c:order val="1"/>
          <c:tx>
            <c:strRef>
              <c:f>'2017-4 Paul da Praia da Vitória'!$B$84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'2017-4 Paul da Praia da Vitória'!$C$84:$O$84</c:f>
              <c:numCache>
                <c:formatCode>General</c:formatCode>
                <c:ptCount val="13"/>
                <c:pt idx="0">
                  <c:v>1.499004</c:v>
                </c:pt>
                <c:pt idx="1">
                  <c:v>1.4984569999999999</c:v>
                </c:pt>
                <c:pt idx="2">
                  <c:v>1.497789</c:v>
                </c:pt>
                <c:pt idx="3">
                  <c:v>0.59999199999999997</c:v>
                </c:pt>
                <c:pt idx="4">
                  <c:v>0.59994099999999995</c:v>
                </c:pt>
                <c:pt idx="5">
                  <c:v>0.59984099999999996</c:v>
                </c:pt>
                <c:pt idx="6">
                  <c:v>0.59968999999999995</c:v>
                </c:pt>
                <c:pt idx="7">
                  <c:v>0.59948999999999997</c:v>
                </c:pt>
                <c:pt idx="8">
                  <c:v>0.59924100000000002</c:v>
                </c:pt>
                <c:pt idx="9">
                  <c:v>1.399985</c:v>
                </c:pt>
                <c:pt idx="10">
                  <c:v>1.3998679999999999</c:v>
                </c:pt>
                <c:pt idx="11">
                  <c:v>1.399635</c:v>
                </c:pt>
                <c:pt idx="12">
                  <c:v>1.399284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'2017-4 Paul da Praia da Vitória'!$C$98:$O$98</c:f>
              <c:numCache>
                <c:formatCode>General</c:formatCode>
                <c:ptCount val="13"/>
                <c:pt idx="0">
                  <c:v>17.100000000000001</c:v>
                </c:pt>
                <c:pt idx="1">
                  <c:v>16.7</c:v>
                </c:pt>
                <c:pt idx="2">
                  <c:v>16.899999999999999</c:v>
                </c:pt>
                <c:pt idx="3">
                  <c:v>17.399999999999999</c:v>
                </c:pt>
                <c:pt idx="4">
                  <c:v>17.5</c:v>
                </c:pt>
                <c:pt idx="5">
                  <c:v>18</c:v>
                </c:pt>
                <c:pt idx="6">
                  <c:v>18.5</c:v>
                </c:pt>
                <c:pt idx="7">
                  <c:v>19</c:v>
                </c:pt>
                <c:pt idx="8">
                  <c:v>19.3</c:v>
                </c:pt>
                <c:pt idx="9">
                  <c:v>19.2</c:v>
                </c:pt>
                <c:pt idx="10">
                  <c:v>18.3</c:v>
                </c:pt>
                <c:pt idx="11">
                  <c:v>18.100000000000001</c:v>
                </c:pt>
                <c:pt idx="12">
                  <c:v>18.2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4715008"/>
        <c:axId val="404716544"/>
      </c:lineChart>
      <c:catAx>
        <c:axId val="40471500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04716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4716544"/>
        <c:scaling>
          <c:orientation val="minMax"/>
          <c:max val="5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0471500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3379857891"/>
          <c:y val="0.39147462968513019"/>
          <c:w val="0.99257880148159039"/>
          <c:h val="0.5175032013731847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2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Oxigénip (mg/l)</a:t>
            </a:r>
          </a:p>
        </c:rich>
      </c:tx>
      <c:layout>
        <c:manualLayout>
          <c:xMode val="edge"/>
          <c:yMode val="edge"/>
          <c:x val="0.34424353648707295"/>
          <c:y val="2.71312727700082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'2017-4 Paul da Praia da Vitória'!$B$23</c:f>
              <c:strCache>
                <c:ptCount val="1"/>
                <c:pt idx="0">
                  <c:v>Oxigénio (mg/l)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dLbl>
              <c:idx val="8"/>
              <c:tx>
                <c:rich>
                  <a:bodyPr/>
                  <a:lstStyle/>
                  <a:p>
                    <a:r>
                      <a:t>OFL</a:t>
                    </a:r>
                  </a:p>
                </c:rich>
              </c:tx>
              <c:dLblPos val="inEnd"/>
              <c:showLegendKey val="0"/>
              <c:showVal val="0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da Praia da Vitória'!$C$23:$O$23</c:f>
              <c:numCache>
                <c:formatCode>General</c:formatCode>
                <c:ptCount val="13"/>
                <c:pt idx="0">
                  <c:v>5.73</c:v>
                </c:pt>
                <c:pt idx="1">
                  <c:v>6.85</c:v>
                </c:pt>
                <c:pt idx="2">
                  <c:v>6.66</c:v>
                </c:pt>
                <c:pt idx="3">
                  <c:v>6.77</c:v>
                </c:pt>
                <c:pt idx="4">
                  <c:v>6.48</c:v>
                </c:pt>
                <c:pt idx="5">
                  <c:v>6.94</c:v>
                </c:pt>
                <c:pt idx="6">
                  <c:v>7.2</c:v>
                </c:pt>
                <c:pt idx="7">
                  <c:v>14.66</c:v>
                </c:pt>
                <c:pt idx="8">
                  <c:v>7.69</c:v>
                </c:pt>
                <c:pt idx="9">
                  <c:v>7.85</c:v>
                </c:pt>
                <c:pt idx="10">
                  <c:v>6.74</c:v>
                </c:pt>
                <c:pt idx="11">
                  <c:v>5.08</c:v>
                </c:pt>
                <c:pt idx="12">
                  <c:v>5.1100000000000003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6584832"/>
        <c:axId val="416586368"/>
      </c:barChart>
      <c:lineChart>
        <c:grouping val="standard"/>
        <c:varyColors val="0"/>
        <c:ser>
          <c:idx val="2"/>
          <c:order val="1"/>
          <c:tx>
            <c:strRef>
              <c:f>'2017-4 Paul da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da Praia da Vitória'!$C$5:$O$5</c:f>
              <c:numCache>
                <c:formatCode>0.000000</c:formatCode>
                <c:ptCount val="13"/>
                <c:pt idx="0">
                  <c:v>1.499296</c:v>
                </c:pt>
                <c:pt idx="1">
                  <c:v>1.498826</c:v>
                </c:pt>
                <c:pt idx="2">
                  <c:v>1.498237</c:v>
                </c:pt>
                <c:pt idx="3">
                  <c:v>0.59999800000000003</c:v>
                </c:pt>
                <c:pt idx="4">
                  <c:v>0.59995900000000002</c:v>
                </c:pt>
                <c:pt idx="5">
                  <c:v>0.59987000000000001</c:v>
                </c:pt>
                <c:pt idx="6">
                  <c:v>0.59973200000000004</c:v>
                </c:pt>
                <c:pt idx="7">
                  <c:v>0.59954499999999999</c:v>
                </c:pt>
                <c:pt idx="8">
                  <c:v>0.59930799999999995</c:v>
                </c:pt>
                <c:pt idx="9">
                  <c:v>1.399996</c:v>
                </c:pt>
                <c:pt idx="10">
                  <c:v>1.3999090000000001</c:v>
                </c:pt>
                <c:pt idx="11">
                  <c:v>1.3997040000000001</c:v>
                </c:pt>
                <c:pt idx="12">
                  <c:v>1.399383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'2017-4 Paul da Praia da Vitória'!$B$24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da Praia da Vitória'!$C$24:$O$24</c:f>
              <c:numCache>
                <c:formatCode>General</c:formatCode>
                <c:ptCount val="13"/>
                <c:pt idx="0">
                  <c:v>16.600000000000001</c:v>
                </c:pt>
                <c:pt idx="1">
                  <c:v>16.5</c:v>
                </c:pt>
                <c:pt idx="2">
                  <c:v>16.5</c:v>
                </c:pt>
                <c:pt idx="3">
                  <c:v>16.7</c:v>
                </c:pt>
                <c:pt idx="4">
                  <c:v>16.8</c:v>
                </c:pt>
                <c:pt idx="5">
                  <c:v>17.100000000000001</c:v>
                </c:pt>
                <c:pt idx="6">
                  <c:v>16.7</c:v>
                </c:pt>
                <c:pt idx="7">
                  <c:v>18.3</c:v>
                </c:pt>
                <c:pt idx="8">
                  <c:v>18.2</c:v>
                </c:pt>
                <c:pt idx="9">
                  <c:v>18.7</c:v>
                </c:pt>
                <c:pt idx="10">
                  <c:v>18.2</c:v>
                </c:pt>
                <c:pt idx="11">
                  <c:v>18.3</c:v>
                </c:pt>
                <c:pt idx="12">
                  <c:v>18.3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6584832"/>
        <c:axId val="416586368"/>
      </c:lineChart>
      <c:catAx>
        <c:axId val="41658483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16586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6586368"/>
        <c:scaling>
          <c:orientation val="minMax"/>
          <c:max val="2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165848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40159546984"/>
          <c:y val="0.39147451717789006"/>
          <c:w val="0.99257883315766637"/>
          <c:h val="0.5186445724135229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Oxigénio (mg/l)</a:t>
            </a:r>
          </a:p>
        </c:rich>
      </c:tx>
      <c:layout>
        <c:manualLayout>
          <c:xMode val="edge"/>
          <c:yMode val="edge"/>
          <c:x val="0.33972022199515139"/>
          <c:y val="2.71314400306703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'2017-4 Paul da Praia da Vitória'!$B$63</c:f>
              <c:strCache>
                <c:ptCount val="1"/>
                <c:pt idx="0">
                  <c:v>Oxigénio (mg/l)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'2017-4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'2017-4 Paul da Praia da Vitória'!$C$63:$O$63</c:f>
              <c:numCache>
                <c:formatCode>General</c:formatCode>
                <c:ptCount val="13"/>
                <c:pt idx="0">
                  <c:v>5.67</c:v>
                </c:pt>
                <c:pt idx="1">
                  <c:v>5.0599999999999996</c:v>
                </c:pt>
                <c:pt idx="2">
                  <c:v>6.32</c:v>
                </c:pt>
                <c:pt idx="3">
                  <c:v>7.28</c:v>
                </c:pt>
                <c:pt idx="4">
                  <c:v>7.63</c:v>
                </c:pt>
                <c:pt idx="5">
                  <c:v>8.67</c:v>
                </c:pt>
                <c:pt idx="6">
                  <c:v>9.0399999999999991</c:v>
                </c:pt>
                <c:pt idx="7">
                  <c:v>9.1999999999999993</c:v>
                </c:pt>
                <c:pt idx="8">
                  <c:v>9.7899999999999991</c:v>
                </c:pt>
                <c:pt idx="9">
                  <c:v>9.35</c:v>
                </c:pt>
                <c:pt idx="10">
                  <c:v>9.25</c:v>
                </c:pt>
                <c:pt idx="11">
                  <c:v>8.17</c:v>
                </c:pt>
                <c:pt idx="12">
                  <c:v>8.15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6347648"/>
        <c:axId val="416349184"/>
      </c:barChart>
      <c:lineChart>
        <c:grouping val="standard"/>
        <c:varyColors val="0"/>
        <c:ser>
          <c:idx val="2"/>
          <c:order val="1"/>
          <c:tx>
            <c:strRef>
              <c:f>'2017-4 Paul da Praia da Vitória'!$B$45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'2017-4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'2017-4 Paul da Praia da Vitória'!$C$45:$O$45</c:f>
              <c:numCache>
                <c:formatCode>General</c:formatCode>
                <c:ptCount val="13"/>
                <c:pt idx="0">
                  <c:v>1.499255</c:v>
                </c:pt>
                <c:pt idx="1">
                  <c:v>1.4987729999999999</c:v>
                </c:pt>
                <c:pt idx="2">
                  <c:v>1.4981709999999999</c:v>
                </c:pt>
                <c:pt idx="3">
                  <c:v>0.59999599999999997</c:v>
                </c:pt>
                <c:pt idx="4">
                  <c:v>0.59995200000000004</c:v>
                </c:pt>
                <c:pt idx="5">
                  <c:v>0.59985900000000003</c:v>
                </c:pt>
                <c:pt idx="6">
                  <c:v>0.59971600000000003</c:v>
                </c:pt>
                <c:pt idx="7">
                  <c:v>0.59952399999999995</c:v>
                </c:pt>
                <c:pt idx="8">
                  <c:v>0.59928199999999998</c:v>
                </c:pt>
                <c:pt idx="9">
                  <c:v>1.399993</c:v>
                </c:pt>
                <c:pt idx="10">
                  <c:v>1.3998930000000001</c:v>
                </c:pt>
                <c:pt idx="11">
                  <c:v>1.3996770000000001</c:v>
                </c:pt>
                <c:pt idx="12">
                  <c:v>1.3993439999999999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'2017-4 Paul da Praia da Vitória'!$B$64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'2017-4 Paul da Praia da Vitória'!$C$47:$O$47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'2017-4 Paul da Praia da Vitória'!$C$64:$O$64</c:f>
              <c:numCache>
                <c:formatCode>General</c:formatCode>
                <c:ptCount val="13"/>
                <c:pt idx="0">
                  <c:v>16.899999999999999</c:v>
                </c:pt>
                <c:pt idx="1">
                  <c:v>17.2</c:v>
                </c:pt>
                <c:pt idx="2">
                  <c:v>17</c:v>
                </c:pt>
                <c:pt idx="3">
                  <c:v>17.100000000000001</c:v>
                </c:pt>
                <c:pt idx="4">
                  <c:v>17.100000000000001</c:v>
                </c:pt>
                <c:pt idx="5">
                  <c:v>17.5</c:v>
                </c:pt>
                <c:pt idx="6">
                  <c:v>17.7</c:v>
                </c:pt>
                <c:pt idx="7">
                  <c:v>18.3</c:v>
                </c:pt>
                <c:pt idx="8">
                  <c:v>18</c:v>
                </c:pt>
                <c:pt idx="9">
                  <c:v>17.7</c:v>
                </c:pt>
                <c:pt idx="10">
                  <c:v>17.5</c:v>
                </c:pt>
                <c:pt idx="11">
                  <c:v>17.399999999999999</c:v>
                </c:pt>
                <c:pt idx="12">
                  <c:v>17.2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6347648"/>
        <c:axId val="416349184"/>
      </c:lineChart>
      <c:catAx>
        <c:axId val="41634764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16349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6349184"/>
        <c:scaling>
          <c:orientation val="minMax"/>
          <c:max val="22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1634764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4635851822"/>
          <c:y val="0.39147482969123243"/>
          <c:w val="0.99257846967602337"/>
          <c:h val="0.518645000835569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Oxigénio (mg/l)</a:t>
            </a:r>
          </a:p>
        </c:rich>
      </c:tx>
      <c:layout>
        <c:manualLayout>
          <c:xMode val="edge"/>
          <c:yMode val="edge"/>
          <c:x val="0.36484317585301834"/>
          <c:y val="2.71315532052958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'2017-4 Paul da Praia da Vitória'!$B$141</c:f>
              <c:strCache>
                <c:ptCount val="1"/>
                <c:pt idx="0">
                  <c:v>Oxigénio (mg/l)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'2017-4 Paul da Praia da Vitória'!$C$141:$O$141</c:f>
              <c:numCache>
                <c:formatCode>General</c:formatCode>
                <c:ptCount val="13"/>
                <c:pt idx="0">
                  <c:v>4.93</c:v>
                </c:pt>
                <c:pt idx="1">
                  <c:v>7.91</c:v>
                </c:pt>
                <c:pt idx="2">
                  <c:v>8.4</c:v>
                </c:pt>
                <c:pt idx="3">
                  <c:v>10.16</c:v>
                </c:pt>
                <c:pt idx="4">
                  <c:v>9.56</c:v>
                </c:pt>
                <c:pt idx="5">
                  <c:v>11.67</c:v>
                </c:pt>
                <c:pt idx="6">
                  <c:v>14.48</c:v>
                </c:pt>
                <c:pt idx="7">
                  <c:v>10.77</c:v>
                </c:pt>
                <c:pt idx="8">
                  <c:v>9.75</c:v>
                </c:pt>
                <c:pt idx="9">
                  <c:v>10.27</c:v>
                </c:pt>
                <c:pt idx="10">
                  <c:v>10.31</c:v>
                </c:pt>
                <c:pt idx="11">
                  <c:v>10.39</c:v>
                </c:pt>
                <c:pt idx="12">
                  <c:v>10.39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5412480"/>
        <c:axId val="425414016"/>
      </c:barChart>
      <c:lineChart>
        <c:grouping val="standard"/>
        <c:varyColors val="0"/>
        <c:ser>
          <c:idx val="2"/>
          <c:order val="1"/>
          <c:tx>
            <c:strRef>
              <c:f>'2017-4 Paul da Praia da Vitória'!$B$84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'2017-4 Paul da Praia da Vitória'!$C$84:$O$84</c:f>
              <c:numCache>
                <c:formatCode>General</c:formatCode>
                <c:ptCount val="13"/>
                <c:pt idx="0">
                  <c:v>1.499004</c:v>
                </c:pt>
                <c:pt idx="1">
                  <c:v>1.4984569999999999</c:v>
                </c:pt>
                <c:pt idx="2">
                  <c:v>1.497789</c:v>
                </c:pt>
                <c:pt idx="3">
                  <c:v>0.59999199999999997</c:v>
                </c:pt>
                <c:pt idx="4">
                  <c:v>0.59994099999999995</c:v>
                </c:pt>
                <c:pt idx="5">
                  <c:v>0.59984099999999996</c:v>
                </c:pt>
                <c:pt idx="6">
                  <c:v>0.59968999999999995</c:v>
                </c:pt>
                <c:pt idx="7">
                  <c:v>0.59948999999999997</c:v>
                </c:pt>
                <c:pt idx="8">
                  <c:v>0.59924100000000002</c:v>
                </c:pt>
                <c:pt idx="9">
                  <c:v>1.399985</c:v>
                </c:pt>
                <c:pt idx="10">
                  <c:v>1.3998679999999999</c:v>
                </c:pt>
                <c:pt idx="11">
                  <c:v>1.399635</c:v>
                </c:pt>
                <c:pt idx="12">
                  <c:v>1.399284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'2017-4 Paul da Praia da Vitória'!$B$142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'2017-4 Paul da Praia da Vitória'!$C$142:$O$142</c:f>
              <c:numCache>
                <c:formatCode>General</c:formatCode>
                <c:ptCount val="13"/>
                <c:pt idx="0">
                  <c:v>17.399999999999999</c:v>
                </c:pt>
                <c:pt idx="1">
                  <c:v>16.5</c:v>
                </c:pt>
                <c:pt idx="2">
                  <c:v>17.100000000000001</c:v>
                </c:pt>
                <c:pt idx="3">
                  <c:v>17.3</c:v>
                </c:pt>
                <c:pt idx="4">
                  <c:v>17.399999999999999</c:v>
                </c:pt>
                <c:pt idx="5">
                  <c:v>18</c:v>
                </c:pt>
                <c:pt idx="6">
                  <c:v>18.3</c:v>
                </c:pt>
                <c:pt idx="7">
                  <c:v>18.600000000000001</c:v>
                </c:pt>
                <c:pt idx="8">
                  <c:v>18.7</c:v>
                </c:pt>
                <c:pt idx="9">
                  <c:v>18</c:v>
                </c:pt>
                <c:pt idx="10">
                  <c:v>18</c:v>
                </c:pt>
                <c:pt idx="11">
                  <c:v>18.100000000000001</c:v>
                </c:pt>
                <c:pt idx="12">
                  <c:v>18.2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412480"/>
        <c:axId val="425414016"/>
      </c:lineChart>
      <c:catAx>
        <c:axId val="42541248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2541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5414016"/>
        <c:scaling>
          <c:orientation val="minMax"/>
          <c:max val="2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2541248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3884514429"/>
          <c:y val="0.39147475569243884"/>
          <c:w val="0.9925785761154855"/>
          <c:h val="0.5186448557398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orientation="portrait"/>
  </c:printSettings>
</c:chartSpace>
</file>

<file path=xl/charts/chart2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pH</a:t>
            </a:r>
          </a:p>
        </c:rich>
      </c:tx>
      <c:layout>
        <c:manualLayout>
          <c:xMode val="edge"/>
          <c:yMode val="edge"/>
          <c:x val="0.43909780508205704"/>
          <c:y val="2.14283354440834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631578947368418E-2"/>
          <c:y val="0.20714321837196284"/>
          <c:w val="0.74285714285714288"/>
          <c:h val="0.564286698323622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'2017-4 Paul da Praia da Vitória'!$B$129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'2017-4 Paul da Praia da Vitória'!$C$129:$O$129</c:f>
              <c:numCache>
                <c:formatCode>General</c:formatCode>
                <c:ptCount val="13"/>
                <c:pt idx="0">
                  <c:v>8.99</c:v>
                </c:pt>
                <c:pt idx="1">
                  <c:v>9.15</c:v>
                </c:pt>
                <c:pt idx="2">
                  <c:v>9.26</c:v>
                </c:pt>
                <c:pt idx="3">
                  <c:v>9.43</c:v>
                </c:pt>
                <c:pt idx="4">
                  <c:v>9.44</c:v>
                </c:pt>
                <c:pt idx="5">
                  <c:v>9.61</c:v>
                </c:pt>
                <c:pt idx="6">
                  <c:v>9.68</c:v>
                </c:pt>
                <c:pt idx="7">
                  <c:v>9.76</c:v>
                </c:pt>
                <c:pt idx="8">
                  <c:v>9.85</c:v>
                </c:pt>
                <c:pt idx="9">
                  <c:v>9.91</c:v>
                </c:pt>
                <c:pt idx="10">
                  <c:v>9.94</c:v>
                </c:pt>
                <c:pt idx="11">
                  <c:v>9.93</c:v>
                </c:pt>
                <c:pt idx="12">
                  <c:v>9.9499999999999993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5462016"/>
        <c:axId val="425480192"/>
      </c:barChart>
      <c:lineChart>
        <c:grouping val="standard"/>
        <c:varyColors val="0"/>
        <c:ser>
          <c:idx val="1"/>
          <c:order val="1"/>
          <c:tx>
            <c:strRef>
              <c:f>'2017-4 Paul da Praia da Vitória'!$B$123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'2017-4 Paul da Praia da Vitória'!$C$125:$O$125</c:f>
              <c:numCache>
                <c:formatCode>h:mm</c:formatCode>
                <c:ptCount val="13"/>
                <c:pt idx="0">
                  <c:v>0.31597222222222221</c:v>
                </c:pt>
                <c:pt idx="1">
                  <c:v>0.3576388888888889</c:v>
                </c:pt>
                <c:pt idx="2">
                  <c:v>0.39930555555555558</c:v>
                </c:pt>
                <c:pt idx="3">
                  <c:v>0.44097222222222227</c:v>
                </c:pt>
                <c:pt idx="4">
                  <c:v>0.4826388888888889</c:v>
                </c:pt>
                <c:pt idx="5">
                  <c:v>0.52430555555555558</c:v>
                </c:pt>
                <c:pt idx="6">
                  <c:v>0.56597222222222221</c:v>
                </c:pt>
                <c:pt idx="7">
                  <c:v>0.60763888888888895</c:v>
                </c:pt>
                <c:pt idx="8">
                  <c:v>0.64930555555555558</c:v>
                </c:pt>
                <c:pt idx="9">
                  <c:v>0.69097222222222221</c:v>
                </c:pt>
                <c:pt idx="10">
                  <c:v>0.73263888888888884</c:v>
                </c:pt>
                <c:pt idx="11">
                  <c:v>0.77430555555555547</c:v>
                </c:pt>
                <c:pt idx="12">
                  <c:v>0.81597222222222221</c:v>
                </c:pt>
              </c:numCache>
            </c:numRef>
          </c:cat>
          <c:val>
            <c:numRef>
              <c:f>'2017-4 Paul da Praia da Vitória'!$C$123:$O$123</c:f>
              <c:numCache>
                <c:formatCode>General</c:formatCode>
                <c:ptCount val="13"/>
                <c:pt idx="0">
                  <c:v>1.498955</c:v>
                </c:pt>
                <c:pt idx="1">
                  <c:v>1.4983949999999999</c:v>
                </c:pt>
                <c:pt idx="2">
                  <c:v>0.59999899999999995</c:v>
                </c:pt>
                <c:pt idx="3">
                  <c:v>0.59997299999999998</c:v>
                </c:pt>
                <c:pt idx="4">
                  <c:v>0.59989700000000001</c:v>
                </c:pt>
                <c:pt idx="5">
                  <c:v>0.59977100000000005</c:v>
                </c:pt>
                <c:pt idx="6">
                  <c:v>0.59959600000000002</c:v>
                </c:pt>
                <c:pt idx="7">
                  <c:v>0.59937200000000002</c:v>
                </c:pt>
                <c:pt idx="8">
                  <c:v>1.4</c:v>
                </c:pt>
                <c:pt idx="9">
                  <c:v>1.3999410000000001</c:v>
                </c:pt>
                <c:pt idx="10">
                  <c:v>1.3997660000000001</c:v>
                </c:pt>
                <c:pt idx="11">
                  <c:v>1.3994740000000001</c:v>
                </c:pt>
                <c:pt idx="12">
                  <c:v>1.399065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'2017-4 Paul da Praia da Vitória'!$B$130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'2017-4 Paul da Praia da Vitória'!$C$125:$O$125</c:f>
              <c:numCache>
                <c:formatCode>h:mm</c:formatCode>
                <c:ptCount val="13"/>
                <c:pt idx="0">
                  <c:v>0.31597222222222221</c:v>
                </c:pt>
                <c:pt idx="1">
                  <c:v>0.3576388888888889</c:v>
                </c:pt>
                <c:pt idx="2">
                  <c:v>0.39930555555555558</c:v>
                </c:pt>
                <c:pt idx="3">
                  <c:v>0.44097222222222227</c:v>
                </c:pt>
                <c:pt idx="4">
                  <c:v>0.4826388888888889</c:v>
                </c:pt>
                <c:pt idx="5">
                  <c:v>0.52430555555555558</c:v>
                </c:pt>
                <c:pt idx="6">
                  <c:v>0.56597222222222221</c:v>
                </c:pt>
                <c:pt idx="7">
                  <c:v>0.60763888888888895</c:v>
                </c:pt>
                <c:pt idx="8">
                  <c:v>0.64930555555555558</c:v>
                </c:pt>
                <c:pt idx="9">
                  <c:v>0.69097222222222221</c:v>
                </c:pt>
                <c:pt idx="10">
                  <c:v>0.73263888888888884</c:v>
                </c:pt>
                <c:pt idx="11">
                  <c:v>0.77430555555555547</c:v>
                </c:pt>
                <c:pt idx="12">
                  <c:v>0.81597222222222221</c:v>
                </c:pt>
              </c:numCache>
            </c:numRef>
          </c:cat>
          <c:val>
            <c:numRef>
              <c:f>'2017-4 Paul da Praia da Vitória'!$C$130:$O$130</c:f>
              <c:numCache>
                <c:formatCode>General</c:formatCode>
                <c:ptCount val="13"/>
                <c:pt idx="0">
                  <c:v>16.5</c:v>
                </c:pt>
                <c:pt idx="1">
                  <c:v>16.600000000000001</c:v>
                </c:pt>
                <c:pt idx="2">
                  <c:v>17.2</c:v>
                </c:pt>
                <c:pt idx="3">
                  <c:v>17.600000000000001</c:v>
                </c:pt>
                <c:pt idx="4">
                  <c:v>17.600000000000001</c:v>
                </c:pt>
                <c:pt idx="5">
                  <c:v>18.3</c:v>
                </c:pt>
                <c:pt idx="6">
                  <c:v>18.600000000000001</c:v>
                </c:pt>
                <c:pt idx="7">
                  <c:v>19</c:v>
                </c:pt>
                <c:pt idx="8">
                  <c:v>18.7</c:v>
                </c:pt>
                <c:pt idx="9">
                  <c:v>18.3</c:v>
                </c:pt>
                <c:pt idx="10">
                  <c:v>18.3</c:v>
                </c:pt>
                <c:pt idx="11">
                  <c:v>18.2</c:v>
                </c:pt>
                <c:pt idx="12">
                  <c:v>18.2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462016"/>
        <c:axId val="425480192"/>
      </c:lineChart>
      <c:catAx>
        <c:axId val="42546201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25480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5480192"/>
        <c:scaling>
          <c:orientation val="minMax"/>
          <c:max val="2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2546201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052637651062842"/>
          <c:y val="0.44642952847677259"/>
          <c:w val="0.99203253439473904"/>
          <c:h val="0.608503202833911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ORP (mV)</a:t>
            </a:r>
          </a:p>
        </c:rich>
      </c:tx>
      <c:layout>
        <c:manualLayout>
          <c:xMode val="edge"/>
          <c:yMode val="edge"/>
          <c:x val="0.38796988404618438"/>
          <c:y val="3.70372030898272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87969924812026E-2"/>
          <c:y val="0.22895698178721388"/>
          <c:w val="0.72030075187969922"/>
          <c:h val="0.683503930923594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'2017-4 Paul da Praia da Vitória'!$B$131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'2017-4 Paul da Praia da Vitória'!$C$131:$O$131</c:f>
              <c:numCache>
                <c:formatCode>General</c:formatCode>
                <c:ptCount val="13"/>
                <c:pt idx="0">
                  <c:v>-97</c:v>
                </c:pt>
                <c:pt idx="1">
                  <c:v>-106.1</c:v>
                </c:pt>
                <c:pt idx="2">
                  <c:v>-112.3</c:v>
                </c:pt>
                <c:pt idx="3">
                  <c:v>-122.6</c:v>
                </c:pt>
                <c:pt idx="4">
                  <c:v>-122.6</c:v>
                </c:pt>
                <c:pt idx="5">
                  <c:v>-133.1</c:v>
                </c:pt>
                <c:pt idx="6">
                  <c:v>-137</c:v>
                </c:pt>
                <c:pt idx="7">
                  <c:v>-141.6</c:v>
                </c:pt>
                <c:pt idx="8">
                  <c:v>-147.19999999999999</c:v>
                </c:pt>
                <c:pt idx="9">
                  <c:v>-150.5</c:v>
                </c:pt>
                <c:pt idx="10">
                  <c:v>-150.4</c:v>
                </c:pt>
                <c:pt idx="11">
                  <c:v>-150.6</c:v>
                </c:pt>
                <c:pt idx="12">
                  <c:v>-151.1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5516416"/>
        <c:axId val="425657472"/>
      </c:barChart>
      <c:lineChart>
        <c:grouping val="standard"/>
        <c:varyColors val="0"/>
        <c:ser>
          <c:idx val="0"/>
          <c:order val="0"/>
          <c:tx>
            <c:strRef>
              <c:f>'2017-4 Paul da Praia da Vitória'!$B$123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'2017-4 Paul da Praia da Vitória'!$C$125:$O$125</c:f>
              <c:numCache>
                <c:formatCode>h:mm</c:formatCode>
                <c:ptCount val="13"/>
                <c:pt idx="0">
                  <c:v>0.31597222222222221</c:v>
                </c:pt>
                <c:pt idx="1">
                  <c:v>0.3576388888888889</c:v>
                </c:pt>
                <c:pt idx="2">
                  <c:v>0.39930555555555558</c:v>
                </c:pt>
                <c:pt idx="3">
                  <c:v>0.44097222222222227</c:v>
                </c:pt>
                <c:pt idx="4">
                  <c:v>0.4826388888888889</c:v>
                </c:pt>
                <c:pt idx="5">
                  <c:v>0.52430555555555558</c:v>
                </c:pt>
                <c:pt idx="6">
                  <c:v>0.56597222222222221</c:v>
                </c:pt>
                <c:pt idx="7">
                  <c:v>0.60763888888888895</c:v>
                </c:pt>
                <c:pt idx="8">
                  <c:v>0.64930555555555558</c:v>
                </c:pt>
                <c:pt idx="9">
                  <c:v>0.69097222222222221</c:v>
                </c:pt>
                <c:pt idx="10">
                  <c:v>0.73263888888888884</c:v>
                </c:pt>
                <c:pt idx="11">
                  <c:v>0.77430555555555547</c:v>
                </c:pt>
                <c:pt idx="12">
                  <c:v>0.81597222222222221</c:v>
                </c:pt>
              </c:numCache>
            </c:numRef>
          </c:cat>
          <c:val>
            <c:numRef>
              <c:f>'2017-4 Paul da Praia da Vitória'!$C$123:$O$123</c:f>
              <c:numCache>
                <c:formatCode>General</c:formatCode>
                <c:ptCount val="13"/>
                <c:pt idx="0">
                  <c:v>1.498955</c:v>
                </c:pt>
                <c:pt idx="1">
                  <c:v>1.4983949999999999</c:v>
                </c:pt>
                <c:pt idx="2">
                  <c:v>0.59999899999999995</c:v>
                </c:pt>
                <c:pt idx="3">
                  <c:v>0.59997299999999998</c:v>
                </c:pt>
                <c:pt idx="4">
                  <c:v>0.59989700000000001</c:v>
                </c:pt>
                <c:pt idx="5">
                  <c:v>0.59977100000000005</c:v>
                </c:pt>
                <c:pt idx="6">
                  <c:v>0.59959600000000002</c:v>
                </c:pt>
                <c:pt idx="7">
                  <c:v>0.59937200000000002</c:v>
                </c:pt>
                <c:pt idx="8">
                  <c:v>1.4</c:v>
                </c:pt>
                <c:pt idx="9">
                  <c:v>1.3999410000000001</c:v>
                </c:pt>
                <c:pt idx="10">
                  <c:v>1.3997660000000001</c:v>
                </c:pt>
                <c:pt idx="11">
                  <c:v>1.3994740000000001</c:v>
                </c:pt>
                <c:pt idx="12">
                  <c:v>1.399065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'2017-4 Paul da Praia da Vitória'!$B$132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'2017-4 Paul da Praia da Vitória'!$C$125:$O$125</c:f>
              <c:numCache>
                <c:formatCode>h:mm</c:formatCode>
                <c:ptCount val="13"/>
                <c:pt idx="0">
                  <c:v>0.31597222222222221</c:v>
                </c:pt>
                <c:pt idx="1">
                  <c:v>0.3576388888888889</c:v>
                </c:pt>
                <c:pt idx="2">
                  <c:v>0.39930555555555558</c:v>
                </c:pt>
                <c:pt idx="3">
                  <c:v>0.44097222222222227</c:v>
                </c:pt>
                <c:pt idx="4">
                  <c:v>0.4826388888888889</c:v>
                </c:pt>
                <c:pt idx="5">
                  <c:v>0.52430555555555558</c:v>
                </c:pt>
                <c:pt idx="6">
                  <c:v>0.56597222222222221</c:v>
                </c:pt>
                <c:pt idx="7">
                  <c:v>0.60763888888888895</c:v>
                </c:pt>
                <c:pt idx="8">
                  <c:v>0.64930555555555558</c:v>
                </c:pt>
                <c:pt idx="9">
                  <c:v>0.69097222222222221</c:v>
                </c:pt>
                <c:pt idx="10">
                  <c:v>0.73263888888888884</c:v>
                </c:pt>
                <c:pt idx="11">
                  <c:v>0.77430555555555547</c:v>
                </c:pt>
                <c:pt idx="12">
                  <c:v>0.81597222222222221</c:v>
                </c:pt>
              </c:numCache>
            </c:numRef>
          </c:cat>
          <c:val>
            <c:numRef>
              <c:f>'2017-4 Paul da Praia da Vitória'!$C$132:$O$132</c:f>
              <c:numCache>
                <c:formatCode>General</c:formatCode>
                <c:ptCount val="13"/>
                <c:pt idx="0">
                  <c:v>16.5</c:v>
                </c:pt>
                <c:pt idx="1">
                  <c:v>16.5</c:v>
                </c:pt>
                <c:pt idx="2">
                  <c:v>17.2</c:v>
                </c:pt>
                <c:pt idx="3">
                  <c:v>17.600000000000001</c:v>
                </c:pt>
                <c:pt idx="4">
                  <c:v>17.5</c:v>
                </c:pt>
                <c:pt idx="5">
                  <c:v>18.3</c:v>
                </c:pt>
                <c:pt idx="6">
                  <c:v>18.600000000000001</c:v>
                </c:pt>
                <c:pt idx="7">
                  <c:v>19</c:v>
                </c:pt>
                <c:pt idx="8">
                  <c:v>18.7</c:v>
                </c:pt>
                <c:pt idx="9">
                  <c:v>18.3</c:v>
                </c:pt>
                <c:pt idx="10">
                  <c:v>18.3</c:v>
                </c:pt>
                <c:pt idx="11">
                  <c:v>18.100000000000001</c:v>
                </c:pt>
                <c:pt idx="12">
                  <c:v>18.100000000000001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516416"/>
        <c:axId val="425657472"/>
      </c:lineChart>
      <c:catAx>
        <c:axId val="42551641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25657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5657472"/>
        <c:scaling>
          <c:orientation val="minMax"/>
          <c:max val="25"/>
          <c:min val="-15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2551641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203011595381558"/>
          <c:y val="0.50505263354536201"/>
          <c:w val="0.99263005269881166"/>
          <c:h val="0.6858052885738037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2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</a:t>
            </a:r>
          </a:p>
        </c:rich>
      </c:tx>
      <c:layout>
        <c:manualLayout>
          <c:xMode val="edge"/>
          <c:yMode val="edge"/>
          <c:x val="0.32119619422572182"/>
          <c:y val="2.71316085489313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'2017-4 Paul da Praia da Vitória'!$B$134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'2017-4 Paul da Praia da Vitória'!$C$134:$O$134</c:f>
              <c:numCache>
                <c:formatCode>General</c:formatCode>
                <c:ptCount val="13"/>
                <c:pt idx="0">
                  <c:v>30.8</c:v>
                </c:pt>
                <c:pt idx="1">
                  <c:v>29.5</c:v>
                </c:pt>
                <c:pt idx="2">
                  <c:v>31.5</c:v>
                </c:pt>
                <c:pt idx="3">
                  <c:v>31.6</c:v>
                </c:pt>
                <c:pt idx="4">
                  <c:v>32.4</c:v>
                </c:pt>
                <c:pt idx="5">
                  <c:v>32.4</c:v>
                </c:pt>
                <c:pt idx="6">
                  <c:v>32.6</c:v>
                </c:pt>
                <c:pt idx="7">
                  <c:v>32.799999999999997</c:v>
                </c:pt>
                <c:pt idx="8">
                  <c:v>33.1</c:v>
                </c:pt>
                <c:pt idx="9">
                  <c:v>33.1</c:v>
                </c:pt>
                <c:pt idx="10">
                  <c:v>33.299999999999997</c:v>
                </c:pt>
                <c:pt idx="11">
                  <c:v>33.700000000000003</c:v>
                </c:pt>
                <c:pt idx="12">
                  <c:v>34.200000000000003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5324928"/>
        <c:axId val="425326464"/>
      </c:barChart>
      <c:lineChart>
        <c:grouping val="standard"/>
        <c:varyColors val="0"/>
        <c:ser>
          <c:idx val="2"/>
          <c:order val="1"/>
          <c:tx>
            <c:strRef>
              <c:f>'2017-4 Paul da Praia da Vitória'!$B$123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'2017-4 Paul da Praia da Vitória'!$C$125:$O$125</c:f>
              <c:numCache>
                <c:formatCode>h:mm</c:formatCode>
                <c:ptCount val="13"/>
                <c:pt idx="0">
                  <c:v>0.31597222222222221</c:v>
                </c:pt>
                <c:pt idx="1">
                  <c:v>0.3576388888888889</c:v>
                </c:pt>
                <c:pt idx="2">
                  <c:v>0.39930555555555558</c:v>
                </c:pt>
                <c:pt idx="3">
                  <c:v>0.44097222222222227</c:v>
                </c:pt>
                <c:pt idx="4">
                  <c:v>0.4826388888888889</c:v>
                </c:pt>
                <c:pt idx="5">
                  <c:v>0.52430555555555558</c:v>
                </c:pt>
                <c:pt idx="6">
                  <c:v>0.56597222222222221</c:v>
                </c:pt>
                <c:pt idx="7">
                  <c:v>0.60763888888888895</c:v>
                </c:pt>
                <c:pt idx="8">
                  <c:v>0.64930555555555558</c:v>
                </c:pt>
                <c:pt idx="9">
                  <c:v>0.69097222222222221</c:v>
                </c:pt>
                <c:pt idx="10">
                  <c:v>0.73263888888888884</c:v>
                </c:pt>
                <c:pt idx="11">
                  <c:v>0.77430555555555547</c:v>
                </c:pt>
                <c:pt idx="12">
                  <c:v>0.81597222222222221</c:v>
                </c:pt>
              </c:numCache>
            </c:numRef>
          </c:cat>
          <c:val>
            <c:numRef>
              <c:f>'2017-4 Paul da Praia da Vitória'!$C$123:$O$123</c:f>
              <c:numCache>
                <c:formatCode>General</c:formatCode>
                <c:ptCount val="13"/>
                <c:pt idx="0">
                  <c:v>1.498955</c:v>
                </c:pt>
                <c:pt idx="1">
                  <c:v>1.4983949999999999</c:v>
                </c:pt>
                <c:pt idx="2">
                  <c:v>0.59999899999999995</c:v>
                </c:pt>
                <c:pt idx="3">
                  <c:v>0.59997299999999998</c:v>
                </c:pt>
                <c:pt idx="4">
                  <c:v>0.59989700000000001</c:v>
                </c:pt>
                <c:pt idx="5">
                  <c:v>0.59977100000000005</c:v>
                </c:pt>
                <c:pt idx="6">
                  <c:v>0.59959600000000002</c:v>
                </c:pt>
                <c:pt idx="7">
                  <c:v>0.59937200000000002</c:v>
                </c:pt>
                <c:pt idx="8">
                  <c:v>1.4</c:v>
                </c:pt>
                <c:pt idx="9">
                  <c:v>1.3999410000000001</c:v>
                </c:pt>
                <c:pt idx="10">
                  <c:v>1.3997660000000001</c:v>
                </c:pt>
                <c:pt idx="11">
                  <c:v>1.3994740000000001</c:v>
                </c:pt>
                <c:pt idx="12">
                  <c:v>1.399065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'2017-4 Paul da Praia da Vitória'!$B$135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'2017-4 Paul da Praia da Vitória'!$C$125:$O$125</c:f>
              <c:numCache>
                <c:formatCode>h:mm</c:formatCode>
                <c:ptCount val="13"/>
                <c:pt idx="0">
                  <c:v>0.31597222222222221</c:v>
                </c:pt>
                <c:pt idx="1">
                  <c:v>0.3576388888888889</c:v>
                </c:pt>
                <c:pt idx="2">
                  <c:v>0.39930555555555558</c:v>
                </c:pt>
                <c:pt idx="3">
                  <c:v>0.44097222222222227</c:v>
                </c:pt>
                <c:pt idx="4">
                  <c:v>0.4826388888888889</c:v>
                </c:pt>
                <c:pt idx="5">
                  <c:v>0.52430555555555558</c:v>
                </c:pt>
                <c:pt idx="6">
                  <c:v>0.56597222222222221</c:v>
                </c:pt>
                <c:pt idx="7">
                  <c:v>0.60763888888888895</c:v>
                </c:pt>
                <c:pt idx="8">
                  <c:v>0.64930555555555558</c:v>
                </c:pt>
                <c:pt idx="9">
                  <c:v>0.69097222222222221</c:v>
                </c:pt>
                <c:pt idx="10">
                  <c:v>0.73263888888888884</c:v>
                </c:pt>
                <c:pt idx="11">
                  <c:v>0.77430555555555547</c:v>
                </c:pt>
                <c:pt idx="12">
                  <c:v>0.81597222222222221</c:v>
                </c:pt>
              </c:numCache>
            </c:numRef>
          </c:cat>
          <c:val>
            <c:numRef>
              <c:f>'2017-4 Paul da Praia da Vitória'!$C$135:$O$135</c:f>
              <c:numCache>
                <c:formatCode>General</c:formatCode>
                <c:ptCount val="13"/>
                <c:pt idx="0">
                  <c:v>17</c:v>
                </c:pt>
                <c:pt idx="1">
                  <c:v>16.5</c:v>
                </c:pt>
                <c:pt idx="2">
                  <c:v>17.2</c:v>
                </c:pt>
                <c:pt idx="3">
                  <c:v>17.399999999999999</c:v>
                </c:pt>
                <c:pt idx="4">
                  <c:v>17.399999999999999</c:v>
                </c:pt>
                <c:pt idx="5">
                  <c:v>18</c:v>
                </c:pt>
                <c:pt idx="6">
                  <c:v>18.399999999999999</c:v>
                </c:pt>
                <c:pt idx="7">
                  <c:v>18.7</c:v>
                </c:pt>
                <c:pt idx="8">
                  <c:v>18.600000000000001</c:v>
                </c:pt>
                <c:pt idx="9">
                  <c:v>18.100000000000001</c:v>
                </c:pt>
                <c:pt idx="10">
                  <c:v>18.3</c:v>
                </c:pt>
                <c:pt idx="11">
                  <c:v>18.2</c:v>
                </c:pt>
                <c:pt idx="12">
                  <c:v>18.2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324928"/>
        <c:axId val="425326464"/>
      </c:lineChart>
      <c:catAx>
        <c:axId val="42532492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25326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5326464"/>
        <c:scaling>
          <c:orientation val="minMax"/>
          <c:max val="5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2532492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3884514429"/>
          <c:y val="0.39147448032410587"/>
          <c:w val="0.9925785761154855"/>
          <c:h val="0.5186446816099207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orientation="portrait"/>
  </c:printSettings>
</c:chartSpace>
</file>

<file path=xl/charts/chart2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Salinidade (ppm)</a:t>
            </a:r>
          </a:p>
        </c:rich>
      </c:tx>
      <c:layout>
        <c:manualLayout>
          <c:xMode val="edge"/>
          <c:yMode val="edge"/>
          <c:x val="0.37343962237278477"/>
          <c:y val="2.71316085489313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'2017-4 Paul da Praia da Vitória'!$B$99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da Praia da Vitória'!$C$99:$O$99</c:f>
              <c:numCache>
                <c:formatCode>General</c:formatCode>
                <c:ptCount val="13"/>
                <c:pt idx="0">
                  <c:v>20.5</c:v>
                </c:pt>
                <c:pt idx="1">
                  <c:v>19.8</c:v>
                </c:pt>
                <c:pt idx="2">
                  <c:v>20.6</c:v>
                </c:pt>
                <c:pt idx="3">
                  <c:v>20.9</c:v>
                </c:pt>
                <c:pt idx="4">
                  <c:v>21.3</c:v>
                </c:pt>
                <c:pt idx="5">
                  <c:v>21.3</c:v>
                </c:pt>
                <c:pt idx="6">
                  <c:v>21.3</c:v>
                </c:pt>
                <c:pt idx="7">
                  <c:v>21.5</c:v>
                </c:pt>
                <c:pt idx="8">
                  <c:v>21.5</c:v>
                </c:pt>
                <c:pt idx="9">
                  <c:v>21.9</c:v>
                </c:pt>
                <c:pt idx="10">
                  <c:v>21.8</c:v>
                </c:pt>
                <c:pt idx="11">
                  <c:v>21.7</c:v>
                </c:pt>
                <c:pt idx="12">
                  <c:v>21.6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5746816"/>
        <c:axId val="425748352"/>
      </c:barChart>
      <c:lineChart>
        <c:grouping val="standard"/>
        <c:varyColors val="0"/>
        <c:ser>
          <c:idx val="2"/>
          <c:order val="1"/>
          <c:tx>
            <c:strRef>
              <c:f>'2017-4 Paul da Praia da Vitória'!$B$84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'2017-4 Paul da Praia da Vitória'!$C$84:$O$84</c:f>
              <c:numCache>
                <c:formatCode>General</c:formatCode>
                <c:ptCount val="13"/>
                <c:pt idx="0">
                  <c:v>1.499004</c:v>
                </c:pt>
                <c:pt idx="1">
                  <c:v>1.4984569999999999</c:v>
                </c:pt>
                <c:pt idx="2">
                  <c:v>1.497789</c:v>
                </c:pt>
                <c:pt idx="3">
                  <c:v>0.59999199999999997</c:v>
                </c:pt>
                <c:pt idx="4">
                  <c:v>0.59994099999999995</c:v>
                </c:pt>
                <c:pt idx="5">
                  <c:v>0.59984099999999996</c:v>
                </c:pt>
                <c:pt idx="6">
                  <c:v>0.59968999999999995</c:v>
                </c:pt>
                <c:pt idx="7">
                  <c:v>0.59948999999999997</c:v>
                </c:pt>
                <c:pt idx="8">
                  <c:v>0.59924100000000002</c:v>
                </c:pt>
                <c:pt idx="9">
                  <c:v>1.399985</c:v>
                </c:pt>
                <c:pt idx="10">
                  <c:v>1.3998679999999999</c:v>
                </c:pt>
                <c:pt idx="11">
                  <c:v>1.399635</c:v>
                </c:pt>
                <c:pt idx="12">
                  <c:v>1.399284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'2017-4 Paul da Praia da Vitória'!$C$100:$O$100</c:f>
              <c:numCache>
                <c:formatCode>General</c:formatCode>
                <c:ptCount val="13"/>
                <c:pt idx="0">
                  <c:v>17.2</c:v>
                </c:pt>
                <c:pt idx="1">
                  <c:v>16.8</c:v>
                </c:pt>
                <c:pt idx="2">
                  <c:v>16.899999999999999</c:v>
                </c:pt>
                <c:pt idx="3">
                  <c:v>17.3</c:v>
                </c:pt>
                <c:pt idx="4">
                  <c:v>17.5</c:v>
                </c:pt>
                <c:pt idx="5">
                  <c:v>18</c:v>
                </c:pt>
                <c:pt idx="6">
                  <c:v>18.399999999999999</c:v>
                </c:pt>
                <c:pt idx="7">
                  <c:v>18.899999999999999</c:v>
                </c:pt>
                <c:pt idx="8">
                  <c:v>19.2</c:v>
                </c:pt>
                <c:pt idx="9">
                  <c:v>19.2</c:v>
                </c:pt>
                <c:pt idx="10">
                  <c:v>18.2</c:v>
                </c:pt>
                <c:pt idx="11">
                  <c:v>18.100000000000001</c:v>
                </c:pt>
                <c:pt idx="12">
                  <c:v>18.100000000000001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746816"/>
        <c:axId val="425748352"/>
      </c:lineChart>
      <c:catAx>
        <c:axId val="42574681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257483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5748352"/>
        <c:scaling>
          <c:orientation val="minMax"/>
          <c:max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2574681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413884311"/>
          <c:y val="0.39147448032410587"/>
          <c:w val="0.99257864859915768"/>
          <c:h val="0.5175029950524476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2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TDS</a:t>
            </a:r>
          </a:p>
        </c:rich>
      </c:tx>
      <c:layout>
        <c:manualLayout>
          <c:xMode val="edge"/>
          <c:yMode val="edge"/>
          <c:x val="0.43373062062894313"/>
          <c:y val="2.71318671372974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'2017-4 Paul da Praia da Vitória'!$B$97</c:f>
              <c:strCache>
                <c:ptCount val="1"/>
                <c:pt idx="0">
                  <c:v>TDS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'2017-4 Paul da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da Praia da Vitória'!$C$97:$O$97</c:f>
              <c:numCache>
                <c:formatCode>General</c:formatCode>
                <c:ptCount val="13"/>
                <c:pt idx="0">
                  <c:v>33.6</c:v>
                </c:pt>
                <c:pt idx="1">
                  <c:v>32.1</c:v>
                </c:pt>
                <c:pt idx="2">
                  <c:v>33.299999999999997</c:v>
                </c:pt>
                <c:pt idx="3">
                  <c:v>33.6</c:v>
                </c:pt>
                <c:pt idx="4">
                  <c:v>34.299999999999997</c:v>
                </c:pt>
                <c:pt idx="5">
                  <c:v>34.200000000000003</c:v>
                </c:pt>
                <c:pt idx="6">
                  <c:v>34.1</c:v>
                </c:pt>
                <c:pt idx="7">
                  <c:v>34.4</c:v>
                </c:pt>
                <c:pt idx="8">
                  <c:v>34.4</c:v>
                </c:pt>
                <c:pt idx="9">
                  <c:v>35</c:v>
                </c:pt>
                <c:pt idx="10">
                  <c:v>34.700000000000003</c:v>
                </c:pt>
                <c:pt idx="11">
                  <c:v>33.5</c:v>
                </c:pt>
                <c:pt idx="12">
                  <c:v>33.6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5592704"/>
        <c:axId val="425594240"/>
      </c:barChart>
      <c:lineChart>
        <c:grouping val="standard"/>
        <c:varyColors val="0"/>
        <c:ser>
          <c:idx val="2"/>
          <c:order val="1"/>
          <c:tx>
            <c:strRef>
              <c:f>'2017-4 Paul da Praia da Vitória'!$B$84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'2017-4 Paul da Praia da Vitória'!$C$84:$O$84</c:f>
              <c:numCache>
                <c:formatCode>General</c:formatCode>
                <c:ptCount val="13"/>
                <c:pt idx="0">
                  <c:v>1.499004</c:v>
                </c:pt>
                <c:pt idx="1">
                  <c:v>1.4984569999999999</c:v>
                </c:pt>
                <c:pt idx="2">
                  <c:v>1.497789</c:v>
                </c:pt>
                <c:pt idx="3">
                  <c:v>0.59999199999999997</c:v>
                </c:pt>
                <c:pt idx="4">
                  <c:v>0.59994099999999995</c:v>
                </c:pt>
                <c:pt idx="5">
                  <c:v>0.59984099999999996</c:v>
                </c:pt>
                <c:pt idx="6">
                  <c:v>0.59968999999999995</c:v>
                </c:pt>
                <c:pt idx="7">
                  <c:v>0.59948999999999997</c:v>
                </c:pt>
                <c:pt idx="8">
                  <c:v>0.59924100000000002</c:v>
                </c:pt>
                <c:pt idx="9">
                  <c:v>1.399985</c:v>
                </c:pt>
                <c:pt idx="10">
                  <c:v>1.3998679999999999</c:v>
                </c:pt>
                <c:pt idx="11">
                  <c:v>1.399635</c:v>
                </c:pt>
                <c:pt idx="12">
                  <c:v>1.399284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'2017-4 Paul da Praia da Vitória'!$C$98:$O$98</c:f>
              <c:numCache>
                <c:formatCode>General</c:formatCode>
                <c:ptCount val="13"/>
                <c:pt idx="0">
                  <c:v>17.100000000000001</c:v>
                </c:pt>
                <c:pt idx="1">
                  <c:v>16.7</c:v>
                </c:pt>
                <c:pt idx="2">
                  <c:v>16.899999999999999</c:v>
                </c:pt>
                <c:pt idx="3">
                  <c:v>17.399999999999999</c:v>
                </c:pt>
                <c:pt idx="4">
                  <c:v>17.5</c:v>
                </c:pt>
                <c:pt idx="5">
                  <c:v>18</c:v>
                </c:pt>
                <c:pt idx="6">
                  <c:v>18.5</c:v>
                </c:pt>
                <c:pt idx="7">
                  <c:v>19</c:v>
                </c:pt>
                <c:pt idx="8">
                  <c:v>19.3</c:v>
                </c:pt>
                <c:pt idx="9">
                  <c:v>19.2</c:v>
                </c:pt>
                <c:pt idx="10">
                  <c:v>18.3</c:v>
                </c:pt>
                <c:pt idx="11">
                  <c:v>18.100000000000001</c:v>
                </c:pt>
                <c:pt idx="12">
                  <c:v>18.2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592704"/>
        <c:axId val="425594240"/>
      </c:lineChart>
      <c:catAx>
        <c:axId val="42559270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255942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5594240"/>
        <c:scaling>
          <c:orientation val="minMax"/>
          <c:max val="5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2559270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7348755312"/>
          <c:y val="0.39147470359308539"/>
          <c:w val="0.99257869940170518"/>
          <c:h val="0.5175034844782333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Temperatura (ºC)</a:t>
            </a:r>
          </a:p>
        </c:rich>
      </c:tx>
      <c:layout>
        <c:manualLayout>
          <c:xMode val="edge"/>
          <c:yMode val="edge"/>
          <c:x val="0.3541671353580802"/>
          <c:y val="3.61010830324909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3988188226882542E-2"/>
          <c:y val="0.24187768268713808"/>
          <c:w val="0.73363201850821147"/>
          <c:h val="0.530686856044914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'2013-3 Paul Praia da Vitória'!$B$17</c:f>
              <c:strCache>
                <c:ptCount val="1"/>
                <c:pt idx="0">
                  <c:v>Temp. (ºC)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'2013-3 Paul Praia da Vitória'!$C$7:$O$7</c:f>
              <c:numCache>
                <c:formatCode>h:mm</c:formatCode>
                <c:ptCount val="13"/>
                <c:pt idx="0">
                  <c:v>0.28888888888888892</c:v>
                </c:pt>
                <c:pt idx="1">
                  <c:v>0.3298611111111111</c:v>
                </c:pt>
                <c:pt idx="2">
                  <c:v>0.37152777777777773</c:v>
                </c:pt>
                <c:pt idx="3">
                  <c:v>0.41319444444444442</c:v>
                </c:pt>
                <c:pt idx="4">
                  <c:v>0.4548611111111111</c:v>
                </c:pt>
                <c:pt idx="5">
                  <c:v>0.49652777777777773</c:v>
                </c:pt>
                <c:pt idx="6">
                  <c:v>0.53819444444444442</c:v>
                </c:pt>
                <c:pt idx="7">
                  <c:v>0.57986111111111105</c:v>
                </c:pt>
                <c:pt idx="8">
                  <c:v>0.62152777777777779</c:v>
                </c:pt>
                <c:pt idx="9">
                  <c:v>0.66319444444444442</c:v>
                </c:pt>
                <c:pt idx="10">
                  <c:v>0.70486111111111116</c:v>
                </c:pt>
                <c:pt idx="11">
                  <c:v>0.74652777777777779</c:v>
                </c:pt>
                <c:pt idx="12">
                  <c:v>0.78819444444444453</c:v>
                </c:pt>
              </c:numCache>
            </c:numRef>
          </c:cat>
          <c:val>
            <c:numRef>
              <c:f>'2013-3 Paul Praia da Vitória'!$C$17:$O$17</c:f>
              <c:numCache>
                <c:formatCode>General</c:formatCode>
                <c:ptCount val="13"/>
                <c:pt idx="0">
                  <c:v>18.899999999999999</c:v>
                </c:pt>
                <c:pt idx="1">
                  <c:v>17.8</c:v>
                </c:pt>
                <c:pt idx="2">
                  <c:v>17.8</c:v>
                </c:pt>
                <c:pt idx="3">
                  <c:v>19.2</c:v>
                </c:pt>
                <c:pt idx="4">
                  <c:v>19.399999999999999</c:v>
                </c:pt>
                <c:pt idx="5">
                  <c:v>21.4</c:v>
                </c:pt>
                <c:pt idx="6">
                  <c:v>21.6</c:v>
                </c:pt>
                <c:pt idx="7">
                  <c:v>22.2</c:v>
                </c:pt>
                <c:pt idx="8">
                  <c:v>22.6</c:v>
                </c:pt>
                <c:pt idx="9">
                  <c:v>23</c:v>
                </c:pt>
                <c:pt idx="10">
                  <c:v>23</c:v>
                </c:pt>
                <c:pt idx="11">
                  <c:v>22.4</c:v>
                </c:pt>
                <c:pt idx="12">
                  <c:v>21.9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6743936"/>
        <c:axId val="290624640"/>
      </c:barChart>
      <c:lineChart>
        <c:grouping val="standard"/>
        <c:varyColors val="0"/>
        <c:ser>
          <c:idx val="1"/>
          <c:order val="1"/>
          <c:tx>
            <c:strRef>
              <c:f>'2013-3 Paul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'2013-3 Paul Praia da Vitória'!$C$5:$O$5</c:f>
              <c:numCache>
                <c:formatCode>0.000000</c:formatCode>
                <c:ptCount val="13"/>
                <c:pt idx="0">
                  <c:v>1.599291</c:v>
                </c:pt>
                <c:pt idx="1">
                  <c:v>1.598803</c:v>
                </c:pt>
                <c:pt idx="2">
                  <c:v>1.5981799999999999</c:v>
                </c:pt>
                <c:pt idx="3">
                  <c:v>0.49999900000000003</c:v>
                </c:pt>
                <c:pt idx="4">
                  <c:v>0.49997000000000003</c:v>
                </c:pt>
                <c:pt idx="5">
                  <c:v>0.49990000000000001</c:v>
                </c:pt>
                <c:pt idx="6">
                  <c:v>0.49979000000000001</c:v>
                </c:pt>
                <c:pt idx="7">
                  <c:v>0.49963800000000003</c:v>
                </c:pt>
                <c:pt idx="8">
                  <c:v>0.499446</c:v>
                </c:pt>
                <c:pt idx="9">
                  <c:v>1.5999989999999999</c:v>
                </c:pt>
                <c:pt idx="10">
                  <c:v>1.5999159999999999</c:v>
                </c:pt>
                <c:pt idx="11">
                  <c:v>1.5997049999999999</c:v>
                </c:pt>
                <c:pt idx="12">
                  <c:v>1.5993649999999999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743936"/>
        <c:axId val="290624640"/>
      </c:lineChart>
      <c:catAx>
        <c:axId val="28674393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906246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06246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8674393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398934508186471"/>
          <c:y val="0.43682386272113094"/>
          <c:w val="0.17559555055618048"/>
          <c:h val="0.1407946028407098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pH</a:t>
            </a:r>
          </a:p>
        </c:rich>
      </c:tx>
      <c:layout>
        <c:manualLayout>
          <c:xMode val="edge"/>
          <c:yMode val="edge"/>
          <c:x val="0.43916913946587538"/>
          <c:y val="2.2388053766006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445103857566766E-2"/>
          <c:y val="0.2425377553232774"/>
          <c:w val="0.72106824925816027"/>
          <c:h val="0.537314411793106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'2013-4 Paul Praia da Vitória'!$B$11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'2013-4 Paul Praia da Vitória'!$C$25:$O$25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'2013-4 Paul Praia da Vitória'!$C$29:$O$29</c:f>
              <c:numCache>
                <c:formatCode>General</c:formatCode>
                <c:ptCount val="13"/>
                <c:pt idx="0">
                  <c:v>7.2</c:v>
                </c:pt>
                <c:pt idx="1">
                  <c:v>7.12</c:v>
                </c:pt>
                <c:pt idx="2">
                  <c:v>6.85</c:v>
                </c:pt>
                <c:pt idx="3">
                  <c:v>6.87</c:v>
                </c:pt>
                <c:pt idx="4">
                  <c:v>6.37</c:v>
                </c:pt>
                <c:pt idx="5">
                  <c:v>6.81</c:v>
                </c:pt>
                <c:pt idx="6">
                  <c:v>6.85</c:v>
                </c:pt>
                <c:pt idx="7">
                  <c:v>7.05</c:v>
                </c:pt>
                <c:pt idx="8">
                  <c:v>7.03</c:v>
                </c:pt>
                <c:pt idx="9">
                  <c:v>7.4</c:v>
                </c:pt>
                <c:pt idx="10">
                  <c:v>7.46</c:v>
                </c:pt>
                <c:pt idx="11">
                  <c:v>7.56</c:v>
                </c:pt>
                <c:pt idx="12">
                  <c:v>7.69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2917888"/>
        <c:axId val="303026176"/>
      </c:barChart>
      <c:lineChart>
        <c:grouping val="standard"/>
        <c:varyColors val="0"/>
        <c:ser>
          <c:idx val="1"/>
          <c:order val="1"/>
          <c:tx>
            <c:strRef>
              <c:f>'2013-4 Paul Praia da Vitória'!$B$23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'2013-4 Paul Praia da Vitória'!$C$23:$O$23</c:f>
              <c:numCache>
                <c:formatCode>General</c:formatCode>
                <c:ptCount val="13"/>
                <c:pt idx="0">
                  <c:v>0.59984599999999999</c:v>
                </c:pt>
                <c:pt idx="1">
                  <c:v>0.59969899999999998</c:v>
                </c:pt>
                <c:pt idx="2">
                  <c:v>0.59950499999999995</c:v>
                </c:pt>
                <c:pt idx="3">
                  <c:v>0.59926199999999996</c:v>
                </c:pt>
                <c:pt idx="4">
                  <c:v>1.499989</c:v>
                </c:pt>
                <c:pt idx="5">
                  <c:v>1.499884</c:v>
                </c:pt>
                <c:pt idx="6">
                  <c:v>1.499663</c:v>
                </c:pt>
                <c:pt idx="7">
                  <c:v>1.4993270000000001</c:v>
                </c:pt>
                <c:pt idx="8">
                  <c:v>1.4988760000000001</c:v>
                </c:pt>
                <c:pt idx="9">
                  <c:v>1.49831</c:v>
                </c:pt>
                <c:pt idx="10">
                  <c:v>0.59999899999999995</c:v>
                </c:pt>
                <c:pt idx="11">
                  <c:v>0.59996700000000003</c:v>
                </c:pt>
                <c:pt idx="12">
                  <c:v>0.599885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2917888"/>
        <c:axId val="303026176"/>
      </c:lineChart>
      <c:catAx>
        <c:axId val="30291788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03026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30261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029178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305637982195844"/>
          <c:y val="0.440299451204963"/>
          <c:w val="0.98813056379821962"/>
          <c:h val="0.5858223972003500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Oxigénio (mg/l)</a:t>
            </a:r>
          </a:p>
        </c:rich>
      </c:tx>
      <c:layout>
        <c:manualLayout>
          <c:xMode val="edge"/>
          <c:yMode val="edge"/>
          <c:x val="0.36068631513940014"/>
          <c:y val="2.71316630875686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'2017-4 Paul da Praia da Vitória'!$B$141</c:f>
              <c:strCache>
                <c:ptCount val="1"/>
                <c:pt idx="0">
                  <c:v>Oxigénio (mg/l)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'2017-4 Paul da Praia da Vitória'!$C$86:$O$86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'2017-4 Paul da Praia da Vitória'!$C$141:$O$141</c:f>
              <c:numCache>
                <c:formatCode>General</c:formatCode>
                <c:ptCount val="13"/>
                <c:pt idx="0">
                  <c:v>4.93</c:v>
                </c:pt>
                <c:pt idx="1">
                  <c:v>7.91</c:v>
                </c:pt>
                <c:pt idx="2">
                  <c:v>8.4</c:v>
                </c:pt>
                <c:pt idx="3">
                  <c:v>10.16</c:v>
                </c:pt>
                <c:pt idx="4">
                  <c:v>9.56</c:v>
                </c:pt>
                <c:pt idx="5">
                  <c:v>11.67</c:v>
                </c:pt>
                <c:pt idx="6">
                  <c:v>14.48</c:v>
                </c:pt>
                <c:pt idx="7">
                  <c:v>10.77</c:v>
                </c:pt>
                <c:pt idx="8">
                  <c:v>9.75</c:v>
                </c:pt>
                <c:pt idx="9">
                  <c:v>10.27</c:v>
                </c:pt>
                <c:pt idx="10">
                  <c:v>10.31</c:v>
                </c:pt>
                <c:pt idx="11">
                  <c:v>10.39</c:v>
                </c:pt>
                <c:pt idx="12">
                  <c:v>10.39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5711872"/>
        <c:axId val="425918464"/>
      </c:barChart>
      <c:lineChart>
        <c:grouping val="standard"/>
        <c:varyColors val="0"/>
        <c:ser>
          <c:idx val="2"/>
          <c:order val="1"/>
          <c:tx>
            <c:strRef>
              <c:f>'2017-4 Paul da Praia da Vitória'!$B$123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'2017-4 Paul da Praia da Vitória'!$C$125:$O$125</c:f>
              <c:numCache>
                <c:formatCode>h:mm</c:formatCode>
                <c:ptCount val="13"/>
                <c:pt idx="0">
                  <c:v>0.31597222222222221</c:v>
                </c:pt>
                <c:pt idx="1">
                  <c:v>0.3576388888888889</c:v>
                </c:pt>
                <c:pt idx="2">
                  <c:v>0.39930555555555558</c:v>
                </c:pt>
                <c:pt idx="3">
                  <c:v>0.44097222222222227</c:v>
                </c:pt>
                <c:pt idx="4">
                  <c:v>0.4826388888888889</c:v>
                </c:pt>
                <c:pt idx="5">
                  <c:v>0.52430555555555558</c:v>
                </c:pt>
                <c:pt idx="6">
                  <c:v>0.56597222222222221</c:v>
                </c:pt>
                <c:pt idx="7">
                  <c:v>0.60763888888888895</c:v>
                </c:pt>
                <c:pt idx="8">
                  <c:v>0.64930555555555558</c:v>
                </c:pt>
                <c:pt idx="9">
                  <c:v>0.69097222222222221</c:v>
                </c:pt>
                <c:pt idx="10">
                  <c:v>0.73263888888888884</c:v>
                </c:pt>
                <c:pt idx="11">
                  <c:v>0.77430555555555547</c:v>
                </c:pt>
                <c:pt idx="12">
                  <c:v>0.81597222222222221</c:v>
                </c:pt>
              </c:numCache>
            </c:numRef>
          </c:cat>
          <c:val>
            <c:numRef>
              <c:f>'2017-4 Paul da Praia da Vitória'!$C$123:$O$123</c:f>
              <c:numCache>
                <c:formatCode>General</c:formatCode>
                <c:ptCount val="13"/>
                <c:pt idx="0">
                  <c:v>1.498955</c:v>
                </c:pt>
                <c:pt idx="1">
                  <c:v>1.4983949999999999</c:v>
                </c:pt>
                <c:pt idx="2">
                  <c:v>0.59999899999999995</c:v>
                </c:pt>
                <c:pt idx="3">
                  <c:v>0.59997299999999998</c:v>
                </c:pt>
                <c:pt idx="4">
                  <c:v>0.59989700000000001</c:v>
                </c:pt>
                <c:pt idx="5">
                  <c:v>0.59977100000000005</c:v>
                </c:pt>
                <c:pt idx="6">
                  <c:v>0.59959600000000002</c:v>
                </c:pt>
                <c:pt idx="7">
                  <c:v>0.59937200000000002</c:v>
                </c:pt>
                <c:pt idx="8">
                  <c:v>1.4</c:v>
                </c:pt>
                <c:pt idx="9">
                  <c:v>1.3999410000000001</c:v>
                </c:pt>
                <c:pt idx="10">
                  <c:v>1.3997660000000001</c:v>
                </c:pt>
                <c:pt idx="11">
                  <c:v>1.3994740000000001</c:v>
                </c:pt>
                <c:pt idx="12">
                  <c:v>1.399065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'2017-4 Paul da Praia da Vitória'!$B$142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'2017-4 Paul da Praia da Vitória'!$C$125:$O$125</c:f>
              <c:numCache>
                <c:formatCode>h:mm</c:formatCode>
                <c:ptCount val="13"/>
                <c:pt idx="0">
                  <c:v>0.31597222222222221</c:v>
                </c:pt>
                <c:pt idx="1">
                  <c:v>0.3576388888888889</c:v>
                </c:pt>
                <c:pt idx="2">
                  <c:v>0.39930555555555558</c:v>
                </c:pt>
                <c:pt idx="3">
                  <c:v>0.44097222222222227</c:v>
                </c:pt>
                <c:pt idx="4">
                  <c:v>0.4826388888888889</c:v>
                </c:pt>
                <c:pt idx="5">
                  <c:v>0.52430555555555558</c:v>
                </c:pt>
                <c:pt idx="6">
                  <c:v>0.56597222222222221</c:v>
                </c:pt>
                <c:pt idx="7">
                  <c:v>0.60763888888888895</c:v>
                </c:pt>
                <c:pt idx="8">
                  <c:v>0.64930555555555558</c:v>
                </c:pt>
                <c:pt idx="9">
                  <c:v>0.69097222222222221</c:v>
                </c:pt>
                <c:pt idx="10">
                  <c:v>0.73263888888888884</c:v>
                </c:pt>
                <c:pt idx="11">
                  <c:v>0.77430555555555547</c:v>
                </c:pt>
                <c:pt idx="12">
                  <c:v>0.81597222222222221</c:v>
                </c:pt>
              </c:numCache>
            </c:numRef>
          </c:cat>
          <c:val>
            <c:numRef>
              <c:f>'2017-4 Paul da Praia da Vitória'!$C$142:$O$142</c:f>
              <c:numCache>
                <c:formatCode>General</c:formatCode>
                <c:ptCount val="13"/>
                <c:pt idx="0">
                  <c:v>17.399999999999999</c:v>
                </c:pt>
                <c:pt idx="1">
                  <c:v>16.5</c:v>
                </c:pt>
                <c:pt idx="2">
                  <c:v>17.100000000000001</c:v>
                </c:pt>
                <c:pt idx="3">
                  <c:v>17.3</c:v>
                </c:pt>
                <c:pt idx="4">
                  <c:v>17.399999999999999</c:v>
                </c:pt>
                <c:pt idx="5">
                  <c:v>18</c:v>
                </c:pt>
                <c:pt idx="6">
                  <c:v>18.3</c:v>
                </c:pt>
                <c:pt idx="7">
                  <c:v>18.600000000000001</c:v>
                </c:pt>
                <c:pt idx="8">
                  <c:v>18.7</c:v>
                </c:pt>
                <c:pt idx="9">
                  <c:v>18</c:v>
                </c:pt>
                <c:pt idx="10">
                  <c:v>18</c:v>
                </c:pt>
                <c:pt idx="11">
                  <c:v>18.100000000000001</c:v>
                </c:pt>
                <c:pt idx="12">
                  <c:v>18.2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711872"/>
        <c:axId val="425918464"/>
      </c:lineChart>
      <c:catAx>
        <c:axId val="42571187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25918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5918464"/>
        <c:scaling>
          <c:orientation val="minMax"/>
          <c:max val="2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2571187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0938868713"/>
          <c:y val="0.39147468384633738"/>
          <c:w val="0.99257859795389358"/>
          <c:h val="0.5186447148651872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orientation="portrait"/>
  </c:printSettings>
</c:chartSpace>
</file>

<file path=xl/charts/chart3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Salinidade (ppm)</a:t>
            </a:r>
          </a:p>
        </c:rich>
      </c:tx>
      <c:layout>
        <c:manualLayout>
          <c:xMode val="edge"/>
          <c:yMode val="edge"/>
          <c:x val="0.37343961235614775"/>
          <c:y val="2.7131880254098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'2017-4 Paul do Belo Jardim'!$B$20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'2017-4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do Belo Jardim'!$C$20:$O$20</c:f>
              <c:numCache>
                <c:formatCode>General</c:formatCode>
                <c:ptCount val="13"/>
                <c:pt idx="0">
                  <c:v>2.2000000000000002</c:v>
                </c:pt>
                <c:pt idx="1">
                  <c:v>2.1</c:v>
                </c:pt>
                <c:pt idx="2">
                  <c:v>2.2999999999999998</c:v>
                </c:pt>
                <c:pt idx="3">
                  <c:v>2.2999999999999998</c:v>
                </c:pt>
                <c:pt idx="4">
                  <c:v>2.2000000000000002</c:v>
                </c:pt>
                <c:pt idx="5">
                  <c:v>2.2000000000000002</c:v>
                </c:pt>
                <c:pt idx="6">
                  <c:v>2.2000000000000002</c:v>
                </c:pt>
                <c:pt idx="7">
                  <c:v>2.2000000000000002</c:v>
                </c:pt>
                <c:pt idx="8">
                  <c:v>2.2000000000000002</c:v>
                </c:pt>
                <c:pt idx="9">
                  <c:v>2.2000000000000002</c:v>
                </c:pt>
                <c:pt idx="10">
                  <c:v>2.1</c:v>
                </c:pt>
                <c:pt idx="11">
                  <c:v>2.2000000000000002</c:v>
                </c:pt>
                <c:pt idx="12">
                  <c:v>2.1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422784"/>
        <c:axId val="402822272"/>
      </c:barChart>
      <c:lineChart>
        <c:grouping val="standard"/>
        <c:varyColors val="0"/>
        <c:ser>
          <c:idx val="2"/>
          <c:order val="1"/>
          <c:tx>
            <c:strRef>
              <c:f>'2017-4 Paul do Belo Jardim'!$B$5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'2017-4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do Belo Jardim'!$C$5:$O$5</c:f>
              <c:numCache>
                <c:formatCode>0.000000</c:formatCode>
                <c:ptCount val="13"/>
                <c:pt idx="0">
                  <c:v>1.499449</c:v>
                </c:pt>
                <c:pt idx="1">
                  <c:v>1.4990289999999999</c:v>
                </c:pt>
                <c:pt idx="2">
                  <c:v>1.4984900000000001</c:v>
                </c:pt>
                <c:pt idx="3">
                  <c:v>1.4978320000000001</c:v>
                </c:pt>
                <c:pt idx="4">
                  <c:v>0.69999299999999998</c:v>
                </c:pt>
                <c:pt idx="5">
                  <c:v>0.69996700000000001</c:v>
                </c:pt>
                <c:pt idx="6">
                  <c:v>0.69982299999999997</c:v>
                </c:pt>
                <c:pt idx="7">
                  <c:v>0.69965100000000002</c:v>
                </c:pt>
                <c:pt idx="8">
                  <c:v>0.69942099999999996</c:v>
                </c:pt>
                <c:pt idx="9">
                  <c:v>0.69913400000000003</c:v>
                </c:pt>
                <c:pt idx="10">
                  <c:v>1.2999879999999999</c:v>
                </c:pt>
                <c:pt idx="11">
                  <c:v>1.2998700000000001</c:v>
                </c:pt>
                <c:pt idx="12">
                  <c:v>1.2996259999999999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'2017-4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do Belo Jardim'!$C$21:$O$21</c:f>
              <c:numCache>
                <c:formatCode>General</c:formatCode>
                <c:ptCount val="13"/>
                <c:pt idx="0">
                  <c:v>16.899999999999999</c:v>
                </c:pt>
                <c:pt idx="1">
                  <c:v>16.8</c:v>
                </c:pt>
                <c:pt idx="2">
                  <c:v>17</c:v>
                </c:pt>
                <c:pt idx="3">
                  <c:v>17.100000000000001</c:v>
                </c:pt>
                <c:pt idx="4">
                  <c:v>17.3</c:v>
                </c:pt>
                <c:pt idx="5">
                  <c:v>17.3</c:v>
                </c:pt>
                <c:pt idx="6">
                  <c:v>17.600000000000001</c:v>
                </c:pt>
                <c:pt idx="7">
                  <c:v>18</c:v>
                </c:pt>
                <c:pt idx="8">
                  <c:v>18.100000000000001</c:v>
                </c:pt>
                <c:pt idx="9">
                  <c:v>18.2</c:v>
                </c:pt>
                <c:pt idx="10">
                  <c:v>17.7</c:v>
                </c:pt>
                <c:pt idx="11">
                  <c:v>17.399999999999999</c:v>
                </c:pt>
                <c:pt idx="12">
                  <c:v>17.399999999999999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422784"/>
        <c:axId val="402822272"/>
      </c:lineChart>
      <c:catAx>
        <c:axId val="40242278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028222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2822272"/>
        <c:scaling>
          <c:orientation val="minMax"/>
          <c:max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0242278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46440541086218"/>
          <c:y val="0.39147476130701053"/>
          <c:w val="0.181114476075106"/>
          <c:h val="0.1260283768876716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3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TDS</a:t>
            </a:r>
          </a:p>
        </c:rich>
      </c:tx>
      <c:layout>
        <c:manualLayout>
          <c:xMode val="edge"/>
          <c:yMode val="edge"/>
          <c:x val="0.43572972359936485"/>
          <c:y val="2.41435077968195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'2017-4 Paul do Belo Jardim'!$B$18</c:f>
              <c:strCache>
                <c:ptCount val="1"/>
                <c:pt idx="0">
                  <c:v>TDS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rgbClr val="008080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'2017-4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do Belo Jardim'!$C$18:$O$18</c:f>
              <c:numCache>
                <c:formatCode>General</c:formatCode>
                <c:ptCount val="13"/>
                <c:pt idx="0">
                  <c:v>4.24</c:v>
                </c:pt>
                <c:pt idx="1">
                  <c:v>4.0199999999999996</c:v>
                </c:pt>
                <c:pt idx="2">
                  <c:v>4.33</c:v>
                </c:pt>
                <c:pt idx="3">
                  <c:v>4.2699999999999996</c:v>
                </c:pt>
                <c:pt idx="4">
                  <c:v>4.25</c:v>
                </c:pt>
                <c:pt idx="5">
                  <c:v>4.24</c:v>
                </c:pt>
                <c:pt idx="6">
                  <c:v>4.25</c:v>
                </c:pt>
                <c:pt idx="7">
                  <c:v>4.24</c:v>
                </c:pt>
                <c:pt idx="8">
                  <c:v>4.17</c:v>
                </c:pt>
                <c:pt idx="9">
                  <c:v>4.2</c:v>
                </c:pt>
                <c:pt idx="10">
                  <c:v>4.07</c:v>
                </c:pt>
                <c:pt idx="11">
                  <c:v>4.1900000000000004</c:v>
                </c:pt>
                <c:pt idx="12">
                  <c:v>3.95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3457536"/>
        <c:axId val="403459072"/>
      </c:barChart>
      <c:lineChart>
        <c:grouping val="standard"/>
        <c:varyColors val="0"/>
        <c:ser>
          <c:idx val="2"/>
          <c:order val="0"/>
          <c:tx>
            <c:strRef>
              <c:f>'2017-4 Paul do Belo Jardim'!$B$5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'2017-4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do Belo Jardim'!$C$5:$O$5</c:f>
              <c:numCache>
                <c:formatCode>0.000000</c:formatCode>
                <c:ptCount val="13"/>
                <c:pt idx="0">
                  <c:v>1.499449</c:v>
                </c:pt>
                <c:pt idx="1">
                  <c:v>1.4990289999999999</c:v>
                </c:pt>
                <c:pt idx="2">
                  <c:v>1.4984900000000001</c:v>
                </c:pt>
                <c:pt idx="3">
                  <c:v>1.4978320000000001</c:v>
                </c:pt>
                <c:pt idx="4">
                  <c:v>0.69999299999999998</c:v>
                </c:pt>
                <c:pt idx="5">
                  <c:v>0.69996700000000001</c:v>
                </c:pt>
                <c:pt idx="6">
                  <c:v>0.69982299999999997</c:v>
                </c:pt>
                <c:pt idx="7">
                  <c:v>0.69965100000000002</c:v>
                </c:pt>
                <c:pt idx="8">
                  <c:v>0.69942099999999996</c:v>
                </c:pt>
                <c:pt idx="9">
                  <c:v>0.69913400000000003</c:v>
                </c:pt>
                <c:pt idx="10">
                  <c:v>1.2999879999999999</c:v>
                </c:pt>
                <c:pt idx="11">
                  <c:v>1.2998700000000001</c:v>
                </c:pt>
                <c:pt idx="12">
                  <c:v>1.2996259999999999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'2017-4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do Belo Jardim'!$C$19:$O$19</c:f>
              <c:numCache>
                <c:formatCode>General</c:formatCode>
                <c:ptCount val="13"/>
                <c:pt idx="0">
                  <c:v>16.8</c:v>
                </c:pt>
                <c:pt idx="1">
                  <c:v>16.399999999999999</c:v>
                </c:pt>
                <c:pt idx="2">
                  <c:v>16.899999999999999</c:v>
                </c:pt>
                <c:pt idx="3">
                  <c:v>17.100000000000001</c:v>
                </c:pt>
                <c:pt idx="4">
                  <c:v>17.3</c:v>
                </c:pt>
                <c:pt idx="5">
                  <c:v>17.399999999999999</c:v>
                </c:pt>
                <c:pt idx="6">
                  <c:v>17.600000000000001</c:v>
                </c:pt>
                <c:pt idx="7">
                  <c:v>18</c:v>
                </c:pt>
                <c:pt idx="8">
                  <c:v>18.100000000000001</c:v>
                </c:pt>
                <c:pt idx="9">
                  <c:v>18.100000000000001</c:v>
                </c:pt>
                <c:pt idx="10">
                  <c:v>17.7</c:v>
                </c:pt>
                <c:pt idx="11">
                  <c:v>17.399999999999999</c:v>
                </c:pt>
                <c:pt idx="12">
                  <c:v>17.399999999999999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3457536"/>
        <c:axId val="403459072"/>
      </c:lineChart>
      <c:catAx>
        <c:axId val="40345753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403459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4590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40345753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46430770227795"/>
          <c:y val="0.39147444804693526"/>
          <c:w val="0.18111435144680987"/>
          <c:h val="0.126029025783541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3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Condutividade (µs/cm)</a:t>
            </a:r>
          </a:p>
        </c:rich>
      </c:tx>
      <c:layout>
        <c:manualLayout>
          <c:xMode val="edge"/>
          <c:yMode val="edge"/>
          <c:x val="0.32119626351053943"/>
          <c:y val="2.71314560256239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'2017-4 Paul do Belo Jardim'!$B$16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'2017-4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do Belo Jardim'!$C$16:$O$16</c:f>
              <c:numCache>
                <c:formatCode>General</c:formatCode>
                <c:ptCount val="13"/>
                <c:pt idx="0">
                  <c:v>4.2300000000000004</c:v>
                </c:pt>
                <c:pt idx="1">
                  <c:v>4.01</c:v>
                </c:pt>
                <c:pt idx="2">
                  <c:v>4.29</c:v>
                </c:pt>
                <c:pt idx="3">
                  <c:v>4.2699999999999996</c:v>
                </c:pt>
                <c:pt idx="4">
                  <c:v>4.22</c:v>
                </c:pt>
                <c:pt idx="5">
                  <c:v>4.26</c:v>
                </c:pt>
                <c:pt idx="6">
                  <c:v>4.26</c:v>
                </c:pt>
                <c:pt idx="7">
                  <c:v>4.24</c:v>
                </c:pt>
                <c:pt idx="8">
                  <c:v>4.17</c:v>
                </c:pt>
                <c:pt idx="9">
                  <c:v>4.2</c:v>
                </c:pt>
                <c:pt idx="10">
                  <c:v>4.0599999999999996</c:v>
                </c:pt>
                <c:pt idx="11">
                  <c:v>4.21</c:v>
                </c:pt>
                <c:pt idx="12">
                  <c:v>4.01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6263168"/>
        <c:axId val="266269056"/>
      </c:barChart>
      <c:lineChart>
        <c:grouping val="standard"/>
        <c:varyColors val="0"/>
        <c:ser>
          <c:idx val="2"/>
          <c:order val="1"/>
          <c:tx>
            <c:strRef>
              <c:f>'2017-4 Paul do Belo Jardim'!$B$5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'2017-4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do Belo Jardim'!$C$5:$O$5</c:f>
              <c:numCache>
                <c:formatCode>0.000000</c:formatCode>
                <c:ptCount val="13"/>
                <c:pt idx="0">
                  <c:v>1.499449</c:v>
                </c:pt>
                <c:pt idx="1">
                  <c:v>1.4990289999999999</c:v>
                </c:pt>
                <c:pt idx="2">
                  <c:v>1.4984900000000001</c:v>
                </c:pt>
                <c:pt idx="3">
                  <c:v>1.4978320000000001</c:v>
                </c:pt>
                <c:pt idx="4">
                  <c:v>0.69999299999999998</c:v>
                </c:pt>
                <c:pt idx="5">
                  <c:v>0.69996700000000001</c:v>
                </c:pt>
                <c:pt idx="6">
                  <c:v>0.69982299999999997</c:v>
                </c:pt>
                <c:pt idx="7">
                  <c:v>0.69965100000000002</c:v>
                </c:pt>
                <c:pt idx="8">
                  <c:v>0.69942099999999996</c:v>
                </c:pt>
                <c:pt idx="9">
                  <c:v>0.69913400000000003</c:v>
                </c:pt>
                <c:pt idx="10">
                  <c:v>1.2999879999999999</c:v>
                </c:pt>
                <c:pt idx="11">
                  <c:v>1.2998700000000001</c:v>
                </c:pt>
                <c:pt idx="12">
                  <c:v>1.2996259999999999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'2017-4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do Belo Jardim'!$C$17:$O$17</c:f>
              <c:numCache>
                <c:formatCode>General</c:formatCode>
                <c:ptCount val="13"/>
                <c:pt idx="0">
                  <c:v>16.399999999999999</c:v>
                </c:pt>
                <c:pt idx="1">
                  <c:v>16.5</c:v>
                </c:pt>
                <c:pt idx="2">
                  <c:v>17</c:v>
                </c:pt>
                <c:pt idx="3">
                  <c:v>17.100000000000001</c:v>
                </c:pt>
                <c:pt idx="4">
                  <c:v>17.399999999999999</c:v>
                </c:pt>
                <c:pt idx="5">
                  <c:v>17.3</c:v>
                </c:pt>
                <c:pt idx="6">
                  <c:v>17.600000000000001</c:v>
                </c:pt>
                <c:pt idx="7">
                  <c:v>18</c:v>
                </c:pt>
                <c:pt idx="8">
                  <c:v>18.100000000000001</c:v>
                </c:pt>
                <c:pt idx="9">
                  <c:v>18.100000000000001</c:v>
                </c:pt>
                <c:pt idx="10">
                  <c:v>17.7</c:v>
                </c:pt>
                <c:pt idx="11">
                  <c:v>17.399999999999999</c:v>
                </c:pt>
                <c:pt idx="12">
                  <c:v>17.399999999999999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6263168"/>
        <c:axId val="266269056"/>
      </c:lineChart>
      <c:catAx>
        <c:axId val="26626316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66269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62690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6626316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46427348755312"/>
          <c:y val="0.39147435384136303"/>
          <c:w val="0.18111442591415206"/>
          <c:h val="0.1271704257306819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3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pH</a:t>
            </a:r>
          </a:p>
        </c:rich>
      </c:tx>
      <c:layout>
        <c:manualLayout>
          <c:xMode val="edge"/>
          <c:yMode val="edge"/>
          <c:x val="0.43909779969092649"/>
          <c:y val="2.14287112416032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631578947368418E-2"/>
          <c:y val="0.20714321837196284"/>
          <c:w val="0.74285714285714288"/>
          <c:h val="0.564286698323622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'2017-4 Paul do Belo Jardim'!$B$11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'2017-4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do Belo Jardim'!$C$11:$O$11</c:f>
              <c:numCache>
                <c:formatCode>General</c:formatCode>
                <c:ptCount val="13"/>
                <c:pt idx="0">
                  <c:v>9.66</c:v>
                </c:pt>
                <c:pt idx="1">
                  <c:v>9.6199999999999992</c:v>
                </c:pt>
                <c:pt idx="2">
                  <c:v>9.69</c:v>
                </c:pt>
                <c:pt idx="3">
                  <c:v>9.91</c:v>
                </c:pt>
                <c:pt idx="4">
                  <c:v>9.84</c:v>
                </c:pt>
                <c:pt idx="5">
                  <c:v>9.93</c:v>
                </c:pt>
                <c:pt idx="6">
                  <c:v>9.92</c:v>
                </c:pt>
                <c:pt idx="7">
                  <c:v>9.89</c:v>
                </c:pt>
                <c:pt idx="8">
                  <c:v>9.83</c:v>
                </c:pt>
                <c:pt idx="9">
                  <c:v>9.85</c:v>
                </c:pt>
                <c:pt idx="10">
                  <c:v>9.91</c:v>
                </c:pt>
                <c:pt idx="11">
                  <c:v>9.84</c:v>
                </c:pt>
                <c:pt idx="12">
                  <c:v>9.82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7721728"/>
        <c:axId val="347723264"/>
      </c:barChart>
      <c:lineChart>
        <c:grouping val="standard"/>
        <c:varyColors val="0"/>
        <c:ser>
          <c:idx val="1"/>
          <c:order val="1"/>
          <c:tx>
            <c:strRef>
              <c:f>'2017-4 Paul do Belo Jardim'!$B$5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'2017-4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do Belo Jardim'!$C$5:$O$5</c:f>
              <c:numCache>
                <c:formatCode>0.000000</c:formatCode>
                <c:ptCount val="13"/>
                <c:pt idx="0">
                  <c:v>1.499449</c:v>
                </c:pt>
                <c:pt idx="1">
                  <c:v>1.4990289999999999</c:v>
                </c:pt>
                <c:pt idx="2">
                  <c:v>1.4984900000000001</c:v>
                </c:pt>
                <c:pt idx="3">
                  <c:v>1.4978320000000001</c:v>
                </c:pt>
                <c:pt idx="4">
                  <c:v>0.69999299999999998</c:v>
                </c:pt>
                <c:pt idx="5">
                  <c:v>0.69996700000000001</c:v>
                </c:pt>
                <c:pt idx="6">
                  <c:v>0.69982299999999997</c:v>
                </c:pt>
                <c:pt idx="7">
                  <c:v>0.69965100000000002</c:v>
                </c:pt>
                <c:pt idx="8">
                  <c:v>0.69942099999999996</c:v>
                </c:pt>
                <c:pt idx="9">
                  <c:v>0.69913400000000003</c:v>
                </c:pt>
                <c:pt idx="10">
                  <c:v>1.2999879999999999</c:v>
                </c:pt>
                <c:pt idx="11">
                  <c:v>1.2998700000000001</c:v>
                </c:pt>
                <c:pt idx="12">
                  <c:v>1.2996259999999999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'2017-4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do Belo Jardim'!$C$12:$O$12</c:f>
              <c:numCache>
                <c:formatCode>General</c:formatCode>
                <c:ptCount val="13"/>
                <c:pt idx="0">
                  <c:v>16.899999999999999</c:v>
                </c:pt>
                <c:pt idx="1">
                  <c:v>16.399999999999999</c:v>
                </c:pt>
                <c:pt idx="2">
                  <c:v>17.100000000000001</c:v>
                </c:pt>
                <c:pt idx="3">
                  <c:v>17.3</c:v>
                </c:pt>
                <c:pt idx="4">
                  <c:v>17.600000000000001</c:v>
                </c:pt>
                <c:pt idx="5">
                  <c:v>17.600000000000001</c:v>
                </c:pt>
                <c:pt idx="6">
                  <c:v>17.899999999999999</c:v>
                </c:pt>
                <c:pt idx="7">
                  <c:v>18.3</c:v>
                </c:pt>
                <c:pt idx="8">
                  <c:v>18.2</c:v>
                </c:pt>
                <c:pt idx="9">
                  <c:v>18.2</c:v>
                </c:pt>
                <c:pt idx="10">
                  <c:v>17.8</c:v>
                </c:pt>
                <c:pt idx="11">
                  <c:v>17.3</c:v>
                </c:pt>
                <c:pt idx="12">
                  <c:v>17.399999999999999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7721728"/>
        <c:axId val="347723264"/>
      </c:lineChart>
      <c:catAx>
        <c:axId val="34772172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47723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7723264"/>
        <c:scaling>
          <c:orientation val="minMax"/>
          <c:max val="18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4772172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052632439636629"/>
          <c:y val="0.44642946750300283"/>
          <c:w val="0.18150612014619671"/>
          <c:h val="0.1620734018417189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ORP (mV)</a:t>
            </a:r>
          </a:p>
        </c:rich>
      </c:tx>
      <c:layout>
        <c:manualLayout>
          <c:xMode val="edge"/>
          <c:yMode val="edge"/>
          <c:x val="0.38796994077140046"/>
          <c:y val="3.70371177651236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87969924812026E-2"/>
          <c:y val="0.22895698178721388"/>
          <c:w val="0.72030075187969922"/>
          <c:h val="0.683503930923594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'2017-4 Paul do Belo Jardim'!$B$13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1.5149104773787667E-16"/>
                  <c:y val="0.122154347035725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'2017-4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do Belo Jardim'!$C$13:$O$13</c:f>
              <c:numCache>
                <c:formatCode>General</c:formatCode>
                <c:ptCount val="13"/>
                <c:pt idx="0">
                  <c:v>-135.6</c:v>
                </c:pt>
                <c:pt idx="1">
                  <c:v>-132.9</c:v>
                </c:pt>
                <c:pt idx="2">
                  <c:v>-137</c:v>
                </c:pt>
                <c:pt idx="3">
                  <c:v>-150.30000000000001</c:v>
                </c:pt>
                <c:pt idx="4">
                  <c:v>-146.4</c:v>
                </c:pt>
                <c:pt idx="5">
                  <c:v>-151.30000000000001</c:v>
                </c:pt>
                <c:pt idx="6">
                  <c:v>-151.1</c:v>
                </c:pt>
                <c:pt idx="7">
                  <c:v>-148.9</c:v>
                </c:pt>
                <c:pt idx="8">
                  <c:v>-146.6</c:v>
                </c:pt>
                <c:pt idx="9">
                  <c:v>-146.6</c:v>
                </c:pt>
                <c:pt idx="10">
                  <c:v>-149.80000000000001</c:v>
                </c:pt>
                <c:pt idx="11">
                  <c:v>-146</c:v>
                </c:pt>
                <c:pt idx="12">
                  <c:v>-144.69999999999999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7796224"/>
        <c:axId val="347797760"/>
      </c:barChart>
      <c:lineChart>
        <c:grouping val="standard"/>
        <c:varyColors val="0"/>
        <c:ser>
          <c:idx val="0"/>
          <c:order val="0"/>
          <c:tx>
            <c:strRef>
              <c:f>'2017-4 Paul do Belo Jardim'!$B$5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'2017-4 Paul do Belo Jardim'!$C$5:$O$5</c:f>
              <c:numCache>
                <c:formatCode>0.000000</c:formatCode>
                <c:ptCount val="13"/>
                <c:pt idx="0">
                  <c:v>1.499449</c:v>
                </c:pt>
                <c:pt idx="1">
                  <c:v>1.4990289999999999</c:v>
                </c:pt>
                <c:pt idx="2">
                  <c:v>1.4984900000000001</c:v>
                </c:pt>
                <c:pt idx="3">
                  <c:v>1.4978320000000001</c:v>
                </c:pt>
                <c:pt idx="4">
                  <c:v>0.69999299999999998</c:v>
                </c:pt>
                <c:pt idx="5">
                  <c:v>0.69996700000000001</c:v>
                </c:pt>
                <c:pt idx="6">
                  <c:v>0.69982299999999997</c:v>
                </c:pt>
                <c:pt idx="7">
                  <c:v>0.69965100000000002</c:v>
                </c:pt>
                <c:pt idx="8">
                  <c:v>0.69942099999999996</c:v>
                </c:pt>
                <c:pt idx="9">
                  <c:v>0.69913400000000003</c:v>
                </c:pt>
                <c:pt idx="10">
                  <c:v>1.2999879999999999</c:v>
                </c:pt>
                <c:pt idx="11">
                  <c:v>1.2998700000000001</c:v>
                </c:pt>
                <c:pt idx="12">
                  <c:v>1.2996259999999999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'2017-4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do Belo Jardim'!$C$14:$O$14</c:f>
              <c:numCache>
                <c:formatCode>General</c:formatCode>
                <c:ptCount val="13"/>
                <c:pt idx="0">
                  <c:v>16.899999999999999</c:v>
                </c:pt>
                <c:pt idx="1">
                  <c:v>16.399999999999999</c:v>
                </c:pt>
                <c:pt idx="2">
                  <c:v>17.100000000000001</c:v>
                </c:pt>
                <c:pt idx="3">
                  <c:v>17.3</c:v>
                </c:pt>
                <c:pt idx="4">
                  <c:v>17.600000000000001</c:v>
                </c:pt>
                <c:pt idx="5">
                  <c:v>17.600000000000001</c:v>
                </c:pt>
                <c:pt idx="6">
                  <c:v>17.899999999999999</c:v>
                </c:pt>
                <c:pt idx="7">
                  <c:v>18.3</c:v>
                </c:pt>
                <c:pt idx="8">
                  <c:v>18.3</c:v>
                </c:pt>
                <c:pt idx="9">
                  <c:v>18.2</c:v>
                </c:pt>
                <c:pt idx="10">
                  <c:v>17.8</c:v>
                </c:pt>
                <c:pt idx="11">
                  <c:v>17</c:v>
                </c:pt>
                <c:pt idx="12">
                  <c:v>17.5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7796224"/>
        <c:axId val="347797760"/>
      </c:lineChart>
      <c:catAx>
        <c:axId val="34779622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47797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7797760"/>
        <c:scaling>
          <c:orientation val="minMax"/>
          <c:max val="30"/>
          <c:min val="-1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4779622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20300592285995"/>
          <c:y val="0.50505226639057654"/>
          <c:w val="0.18059995999722434"/>
          <c:h val="0.1807525270413862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3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Oxigénio (mg/l)</a:t>
            </a:r>
          </a:p>
        </c:rich>
      </c:tx>
      <c:layout>
        <c:manualLayout>
          <c:xMode val="edge"/>
          <c:yMode val="edge"/>
          <c:x val="0.37343961235614775"/>
          <c:y val="2.71316085489313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'2017-4 Paul do Belo Jardim'!$B$23</c:f>
              <c:strCache>
                <c:ptCount val="1"/>
                <c:pt idx="0">
                  <c:v>Oxigénio (mg/l)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'2017-4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do Belo Jardim'!$C$23:$O$23</c:f>
              <c:numCache>
                <c:formatCode>General</c:formatCode>
                <c:ptCount val="13"/>
                <c:pt idx="0">
                  <c:v>7.73</c:v>
                </c:pt>
                <c:pt idx="1">
                  <c:v>8.14</c:v>
                </c:pt>
                <c:pt idx="2">
                  <c:v>7.6</c:v>
                </c:pt>
                <c:pt idx="3">
                  <c:v>8.11</c:v>
                </c:pt>
                <c:pt idx="4">
                  <c:v>8.35</c:v>
                </c:pt>
                <c:pt idx="5">
                  <c:v>9.18</c:v>
                </c:pt>
                <c:pt idx="6">
                  <c:v>10.39</c:v>
                </c:pt>
                <c:pt idx="7">
                  <c:v>12.07</c:v>
                </c:pt>
                <c:pt idx="8">
                  <c:v>10.52</c:v>
                </c:pt>
                <c:pt idx="9">
                  <c:v>11.76</c:v>
                </c:pt>
                <c:pt idx="10">
                  <c:v>11.38</c:v>
                </c:pt>
                <c:pt idx="11">
                  <c:v>12.6</c:v>
                </c:pt>
                <c:pt idx="12">
                  <c:v>9.82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7966464"/>
        <c:axId val="348078848"/>
      </c:barChart>
      <c:lineChart>
        <c:grouping val="standard"/>
        <c:varyColors val="0"/>
        <c:ser>
          <c:idx val="2"/>
          <c:order val="1"/>
          <c:tx>
            <c:strRef>
              <c:f>'2017-4 Paul do Belo Jardim'!$B$5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'2017-4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do Belo Jardim'!$C$5:$O$5</c:f>
              <c:numCache>
                <c:formatCode>0.000000</c:formatCode>
                <c:ptCount val="13"/>
                <c:pt idx="0">
                  <c:v>1.499449</c:v>
                </c:pt>
                <c:pt idx="1">
                  <c:v>1.4990289999999999</c:v>
                </c:pt>
                <c:pt idx="2">
                  <c:v>1.4984900000000001</c:v>
                </c:pt>
                <c:pt idx="3">
                  <c:v>1.4978320000000001</c:v>
                </c:pt>
                <c:pt idx="4">
                  <c:v>0.69999299999999998</c:v>
                </c:pt>
                <c:pt idx="5">
                  <c:v>0.69996700000000001</c:v>
                </c:pt>
                <c:pt idx="6">
                  <c:v>0.69982299999999997</c:v>
                </c:pt>
                <c:pt idx="7">
                  <c:v>0.69965100000000002</c:v>
                </c:pt>
                <c:pt idx="8">
                  <c:v>0.69942099999999996</c:v>
                </c:pt>
                <c:pt idx="9">
                  <c:v>0.69913400000000003</c:v>
                </c:pt>
                <c:pt idx="10">
                  <c:v>1.2999879999999999</c:v>
                </c:pt>
                <c:pt idx="11">
                  <c:v>1.2998700000000001</c:v>
                </c:pt>
                <c:pt idx="12">
                  <c:v>1.2996259999999999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'2017-4 Paul do Belo Jardim'!$B$24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'2017-4 Paul do Belo Jardim'!$C$7:$O$7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do Belo Jardim'!$C$24:$O$24</c:f>
              <c:numCache>
                <c:formatCode>General</c:formatCode>
                <c:ptCount val="13"/>
                <c:pt idx="0">
                  <c:v>16.7</c:v>
                </c:pt>
                <c:pt idx="1">
                  <c:v>16.399999999999999</c:v>
                </c:pt>
                <c:pt idx="2">
                  <c:v>17</c:v>
                </c:pt>
                <c:pt idx="3">
                  <c:v>17.100000000000001</c:v>
                </c:pt>
                <c:pt idx="4">
                  <c:v>17.3</c:v>
                </c:pt>
                <c:pt idx="5">
                  <c:v>17.3</c:v>
                </c:pt>
                <c:pt idx="6">
                  <c:v>17.5</c:v>
                </c:pt>
                <c:pt idx="7">
                  <c:v>18</c:v>
                </c:pt>
                <c:pt idx="8">
                  <c:v>18.100000000000001</c:v>
                </c:pt>
                <c:pt idx="9">
                  <c:v>18</c:v>
                </c:pt>
                <c:pt idx="10">
                  <c:v>19.7</c:v>
                </c:pt>
                <c:pt idx="11">
                  <c:v>17.399999999999999</c:v>
                </c:pt>
                <c:pt idx="12">
                  <c:v>17.2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7966464"/>
        <c:axId val="348078848"/>
      </c:lineChart>
      <c:catAx>
        <c:axId val="34796646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48078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8078848"/>
        <c:scaling>
          <c:orientation val="minMax"/>
          <c:max val="2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4796646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46440541086218"/>
          <c:y val="0.39147491178987237"/>
          <c:w val="0.181114476075106"/>
          <c:h val="0.1260284772095795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3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Salinidade (ppm)</a:t>
            </a:r>
          </a:p>
        </c:rich>
      </c:tx>
      <c:layout>
        <c:manualLayout>
          <c:xMode val="edge"/>
          <c:yMode val="edge"/>
          <c:x val="0.37343961235614775"/>
          <c:y val="2.71317658719233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'2017-4 Paul Pedreira Cabo Praia'!$B$20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'2017-4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Pedreira Cabo Praia'!$C$20:$O$20</c:f>
              <c:numCache>
                <c:formatCode>General</c:formatCode>
                <c:ptCount val="13"/>
                <c:pt idx="0">
                  <c:v>28.4</c:v>
                </c:pt>
                <c:pt idx="1">
                  <c:v>28.4</c:v>
                </c:pt>
                <c:pt idx="2">
                  <c:v>28.3</c:v>
                </c:pt>
                <c:pt idx="7">
                  <c:v>27.5</c:v>
                </c:pt>
                <c:pt idx="8">
                  <c:v>28</c:v>
                </c:pt>
                <c:pt idx="9">
                  <c:v>28.4</c:v>
                </c:pt>
                <c:pt idx="10">
                  <c:v>29.3</c:v>
                </c:pt>
                <c:pt idx="11">
                  <c:v>29.4</c:v>
                </c:pt>
                <c:pt idx="12">
                  <c:v>29.5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132672"/>
        <c:axId val="155134208"/>
      </c:barChart>
      <c:lineChart>
        <c:grouping val="standard"/>
        <c:varyColors val="0"/>
        <c:ser>
          <c:idx val="2"/>
          <c:order val="1"/>
          <c:tx>
            <c:strRef>
              <c:f>'2017-4 Paul Pedreira Cabo Praia'!$B$5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'2017-4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Pedreira Cabo Praia'!$C$5:$O$5</c:f>
              <c:numCache>
                <c:formatCode>0.000000</c:formatCode>
                <c:ptCount val="13"/>
                <c:pt idx="0">
                  <c:v>1.3997299999999999</c:v>
                </c:pt>
                <c:pt idx="1">
                  <c:v>1.3994340000000001</c:v>
                </c:pt>
                <c:pt idx="2">
                  <c:v>1.39903</c:v>
                </c:pt>
                <c:pt idx="3">
                  <c:v>1.398517</c:v>
                </c:pt>
                <c:pt idx="4">
                  <c:v>0.7</c:v>
                </c:pt>
                <c:pt idx="5">
                  <c:v>0.69997100000000001</c:v>
                </c:pt>
                <c:pt idx="6">
                  <c:v>0.69988499999999998</c:v>
                </c:pt>
                <c:pt idx="7">
                  <c:v>0.69974000000000003</c:v>
                </c:pt>
                <c:pt idx="8">
                  <c:v>0.69953799999999999</c:v>
                </c:pt>
                <c:pt idx="9">
                  <c:v>0.69927899999999998</c:v>
                </c:pt>
                <c:pt idx="10">
                  <c:v>0.69896199999999997</c:v>
                </c:pt>
                <c:pt idx="11">
                  <c:v>1.2999799999999999</c:v>
                </c:pt>
                <c:pt idx="12">
                  <c:v>1.299847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'2017-4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Pedreira Cabo Praia'!$C$21:$O$21</c:f>
              <c:numCache>
                <c:formatCode>General</c:formatCode>
                <c:ptCount val="13"/>
                <c:pt idx="0">
                  <c:v>17.399999999999999</c:v>
                </c:pt>
                <c:pt idx="1">
                  <c:v>17.399999999999999</c:v>
                </c:pt>
                <c:pt idx="2">
                  <c:v>17.3</c:v>
                </c:pt>
                <c:pt idx="7">
                  <c:v>19.3</c:v>
                </c:pt>
                <c:pt idx="8">
                  <c:v>17.899999999999999</c:v>
                </c:pt>
                <c:pt idx="9">
                  <c:v>18</c:v>
                </c:pt>
                <c:pt idx="10">
                  <c:v>18.399999999999999</c:v>
                </c:pt>
                <c:pt idx="11">
                  <c:v>18.2</c:v>
                </c:pt>
                <c:pt idx="12">
                  <c:v>18.2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132672"/>
        <c:axId val="155134208"/>
      </c:lineChart>
      <c:catAx>
        <c:axId val="15513267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155134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5134208"/>
        <c:scaling>
          <c:orientation val="minMax"/>
          <c:max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5513267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46440541086218"/>
          <c:y val="0.39147477194721286"/>
          <c:w val="0.181114476075106"/>
          <c:h val="0.1260283024062551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3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TDS</a:t>
            </a:r>
          </a:p>
        </c:rich>
      </c:tx>
      <c:layout>
        <c:manualLayout>
          <c:xMode val="edge"/>
          <c:yMode val="edge"/>
          <c:x val="0.43572972359936485"/>
          <c:y val="2.41435331532463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'2017-4 Paul Pedreira Cabo Praia'!$B$18</c:f>
              <c:strCache>
                <c:ptCount val="1"/>
                <c:pt idx="0">
                  <c:v>TDS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rgbClr val="008080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'2017-4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Pedreira Cabo Praia'!$C$18:$O$18</c:f>
              <c:numCache>
                <c:formatCode>General</c:formatCode>
                <c:ptCount val="13"/>
                <c:pt idx="0">
                  <c:v>44.2</c:v>
                </c:pt>
                <c:pt idx="1">
                  <c:v>44.5</c:v>
                </c:pt>
                <c:pt idx="2">
                  <c:v>44.4</c:v>
                </c:pt>
                <c:pt idx="7">
                  <c:v>43.3</c:v>
                </c:pt>
                <c:pt idx="8">
                  <c:v>43.9</c:v>
                </c:pt>
                <c:pt idx="9">
                  <c:v>44.4</c:v>
                </c:pt>
                <c:pt idx="10">
                  <c:v>45.6</c:v>
                </c:pt>
                <c:pt idx="11">
                  <c:v>45.7</c:v>
                </c:pt>
                <c:pt idx="12">
                  <c:v>45.8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6371584"/>
        <c:axId val="346373120"/>
      </c:barChart>
      <c:lineChart>
        <c:grouping val="standard"/>
        <c:varyColors val="0"/>
        <c:ser>
          <c:idx val="2"/>
          <c:order val="0"/>
          <c:tx>
            <c:strRef>
              <c:f>'2017-4 Paul Pedreira Cabo Praia'!$B$5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'2017-4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Pedreira Cabo Praia'!$C$5:$O$5</c:f>
              <c:numCache>
                <c:formatCode>0.000000</c:formatCode>
                <c:ptCount val="13"/>
                <c:pt idx="0">
                  <c:v>1.3997299999999999</c:v>
                </c:pt>
                <c:pt idx="1">
                  <c:v>1.3994340000000001</c:v>
                </c:pt>
                <c:pt idx="2">
                  <c:v>1.39903</c:v>
                </c:pt>
                <c:pt idx="3">
                  <c:v>1.398517</c:v>
                </c:pt>
                <c:pt idx="4">
                  <c:v>0.7</c:v>
                </c:pt>
                <c:pt idx="5">
                  <c:v>0.69997100000000001</c:v>
                </c:pt>
                <c:pt idx="6">
                  <c:v>0.69988499999999998</c:v>
                </c:pt>
                <c:pt idx="7">
                  <c:v>0.69974000000000003</c:v>
                </c:pt>
                <c:pt idx="8">
                  <c:v>0.69953799999999999</c:v>
                </c:pt>
                <c:pt idx="9">
                  <c:v>0.69927899999999998</c:v>
                </c:pt>
                <c:pt idx="10">
                  <c:v>0.69896199999999997</c:v>
                </c:pt>
                <c:pt idx="11">
                  <c:v>1.2999799999999999</c:v>
                </c:pt>
                <c:pt idx="12">
                  <c:v>1.299847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'2017-4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Pedreira Cabo Praia'!$C$19:$O$19</c:f>
              <c:numCache>
                <c:formatCode>General</c:formatCode>
                <c:ptCount val="13"/>
                <c:pt idx="0">
                  <c:v>17.399999999999999</c:v>
                </c:pt>
                <c:pt idx="1">
                  <c:v>17.399999999999999</c:v>
                </c:pt>
                <c:pt idx="2">
                  <c:v>17.399999999999999</c:v>
                </c:pt>
                <c:pt idx="7">
                  <c:v>19.3</c:v>
                </c:pt>
                <c:pt idx="8">
                  <c:v>17.899999999999999</c:v>
                </c:pt>
                <c:pt idx="9">
                  <c:v>18.100000000000001</c:v>
                </c:pt>
                <c:pt idx="10">
                  <c:v>18.399999999999999</c:v>
                </c:pt>
                <c:pt idx="11">
                  <c:v>18.2</c:v>
                </c:pt>
                <c:pt idx="12">
                  <c:v>18.2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6371584"/>
        <c:axId val="346373120"/>
      </c:lineChart>
      <c:catAx>
        <c:axId val="34637158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46373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63731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4637158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46430770227795"/>
          <c:y val="0.39147460582025789"/>
          <c:w val="0.18111435144680987"/>
          <c:h val="0.1260286989673736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3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Condutividade (µs/cm)</a:t>
            </a:r>
          </a:p>
        </c:rich>
      </c:tx>
      <c:layout>
        <c:manualLayout>
          <c:xMode val="edge"/>
          <c:yMode val="edge"/>
          <c:x val="0.32119626351053943"/>
          <c:y val="2.71316085489313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'2017-4 Paul Pedreira Cabo Praia'!$B$16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'2017-4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Pedreira Cabo Praia'!$C$16:$O$16</c:f>
              <c:numCache>
                <c:formatCode>General</c:formatCode>
                <c:ptCount val="13"/>
                <c:pt idx="0">
                  <c:v>44.5</c:v>
                </c:pt>
                <c:pt idx="1">
                  <c:v>44.4</c:v>
                </c:pt>
                <c:pt idx="2">
                  <c:v>44.3</c:v>
                </c:pt>
                <c:pt idx="7">
                  <c:v>43</c:v>
                </c:pt>
                <c:pt idx="8">
                  <c:v>43.9</c:v>
                </c:pt>
                <c:pt idx="9">
                  <c:v>44.5</c:v>
                </c:pt>
                <c:pt idx="10">
                  <c:v>45.6</c:v>
                </c:pt>
                <c:pt idx="11">
                  <c:v>45.8</c:v>
                </c:pt>
                <c:pt idx="12">
                  <c:v>45.7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6412544"/>
        <c:axId val="346414080"/>
      </c:barChart>
      <c:lineChart>
        <c:grouping val="standard"/>
        <c:varyColors val="0"/>
        <c:ser>
          <c:idx val="2"/>
          <c:order val="1"/>
          <c:tx>
            <c:strRef>
              <c:f>'2017-4 Paul Pedreira Cabo Praia'!$B$5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'2017-4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Pedreira Cabo Praia'!$C$5:$O$5</c:f>
              <c:numCache>
                <c:formatCode>0.000000</c:formatCode>
                <c:ptCount val="13"/>
                <c:pt idx="0">
                  <c:v>1.3997299999999999</c:v>
                </c:pt>
                <c:pt idx="1">
                  <c:v>1.3994340000000001</c:v>
                </c:pt>
                <c:pt idx="2">
                  <c:v>1.39903</c:v>
                </c:pt>
                <c:pt idx="3">
                  <c:v>1.398517</c:v>
                </c:pt>
                <c:pt idx="4">
                  <c:v>0.7</c:v>
                </c:pt>
                <c:pt idx="5">
                  <c:v>0.69997100000000001</c:v>
                </c:pt>
                <c:pt idx="6">
                  <c:v>0.69988499999999998</c:v>
                </c:pt>
                <c:pt idx="7">
                  <c:v>0.69974000000000003</c:v>
                </c:pt>
                <c:pt idx="8">
                  <c:v>0.69953799999999999</c:v>
                </c:pt>
                <c:pt idx="9">
                  <c:v>0.69927899999999998</c:v>
                </c:pt>
                <c:pt idx="10">
                  <c:v>0.69896199999999997</c:v>
                </c:pt>
                <c:pt idx="11">
                  <c:v>1.2999799999999999</c:v>
                </c:pt>
                <c:pt idx="12">
                  <c:v>1.299847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'2017-4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Pedreira Cabo Praia'!$C$17:$O$17</c:f>
              <c:numCache>
                <c:formatCode>General</c:formatCode>
                <c:ptCount val="13"/>
                <c:pt idx="0">
                  <c:v>17.399999999999999</c:v>
                </c:pt>
                <c:pt idx="1">
                  <c:v>17.399999999999999</c:v>
                </c:pt>
                <c:pt idx="2">
                  <c:v>17.399999999999999</c:v>
                </c:pt>
                <c:pt idx="7">
                  <c:v>19.3</c:v>
                </c:pt>
                <c:pt idx="8">
                  <c:v>17.899999999999999</c:v>
                </c:pt>
                <c:pt idx="9">
                  <c:v>18</c:v>
                </c:pt>
                <c:pt idx="10">
                  <c:v>18.399999999999999</c:v>
                </c:pt>
                <c:pt idx="11">
                  <c:v>18.2</c:v>
                </c:pt>
                <c:pt idx="12">
                  <c:v>18.2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6412544"/>
        <c:axId val="346414080"/>
      </c:lineChart>
      <c:catAx>
        <c:axId val="34641254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46414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64140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4641254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46427348755312"/>
          <c:y val="0.39147424753723964"/>
          <c:w val="0.18111442591415206"/>
          <c:h val="0.1271701264614650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pH</a:t>
            </a:r>
          </a:p>
        </c:rich>
      </c:tx>
      <c:layout>
        <c:manualLayout>
          <c:xMode val="edge"/>
          <c:yMode val="edge"/>
          <c:x val="0.43970588235294117"/>
          <c:y val="2.25564907834796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05"/>
          <c:y val="0.24436090225563908"/>
          <c:w val="0.76323529411764701"/>
          <c:h val="0.530075187969924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'2013-4 Paul Praia da Vitória'!$B$11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'2013-4 Paul Praia da Vitória'!$C$45:$O$45</c:f>
              <c:numCache>
                <c:formatCode>h:mm</c:formatCode>
                <c:ptCount val="13"/>
                <c:pt idx="0">
                  <c:v>0.2951388888888889</c:v>
                </c:pt>
                <c:pt idx="1">
                  <c:v>0.33680555555555558</c:v>
                </c:pt>
                <c:pt idx="2">
                  <c:v>0.37847222222222227</c:v>
                </c:pt>
                <c:pt idx="3">
                  <c:v>0.4201388888888889</c:v>
                </c:pt>
                <c:pt idx="4">
                  <c:v>0.46180555555555558</c:v>
                </c:pt>
                <c:pt idx="5">
                  <c:v>0.50347222222222221</c:v>
                </c:pt>
                <c:pt idx="6">
                  <c:v>0.54513888888888895</c:v>
                </c:pt>
                <c:pt idx="7">
                  <c:v>0.58680555555555558</c:v>
                </c:pt>
                <c:pt idx="8">
                  <c:v>0.62847222222222221</c:v>
                </c:pt>
                <c:pt idx="9">
                  <c:v>0.67013888888888884</c:v>
                </c:pt>
                <c:pt idx="10">
                  <c:v>0.71180555555555547</c:v>
                </c:pt>
                <c:pt idx="11">
                  <c:v>0.75347222222222221</c:v>
                </c:pt>
                <c:pt idx="12">
                  <c:v>0.79513888888888884</c:v>
                </c:pt>
              </c:numCache>
            </c:numRef>
          </c:cat>
          <c:val>
            <c:numRef>
              <c:f>'2013-4 Paul Praia da Vitória'!$C$49:$O$49</c:f>
              <c:numCache>
                <c:formatCode>General</c:formatCode>
                <c:ptCount val="13"/>
                <c:pt idx="0">
                  <c:v>7.25</c:v>
                </c:pt>
                <c:pt idx="1">
                  <c:v>7.07</c:v>
                </c:pt>
                <c:pt idx="2">
                  <c:v>6.81</c:v>
                </c:pt>
                <c:pt idx="3">
                  <c:v>7.78</c:v>
                </c:pt>
                <c:pt idx="4">
                  <c:v>6.43</c:v>
                </c:pt>
                <c:pt idx="5">
                  <c:v>7.03</c:v>
                </c:pt>
                <c:pt idx="6">
                  <c:v>7.3</c:v>
                </c:pt>
                <c:pt idx="7">
                  <c:v>7.4</c:v>
                </c:pt>
                <c:pt idx="8">
                  <c:v>7.08</c:v>
                </c:pt>
                <c:pt idx="9">
                  <c:v>8.0399999999999991</c:v>
                </c:pt>
                <c:pt idx="10">
                  <c:v>7.76</c:v>
                </c:pt>
                <c:pt idx="11">
                  <c:v>7.79</c:v>
                </c:pt>
                <c:pt idx="12">
                  <c:v>7.25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3223168"/>
        <c:axId val="303224704"/>
      </c:barChart>
      <c:lineChart>
        <c:grouping val="standard"/>
        <c:varyColors val="0"/>
        <c:ser>
          <c:idx val="1"/>
          <c:order val="1"/>
          <c:tx>
            <c:strRef>
              <c:f>'2013-4 Paul Praia da Vitória'!$B$43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'2013-4 Paul Praia da Vitória'!$C$45:$O$45</c:f>
              <c:numCache>
                <c:formatCode>h:mm</c:formatCode>
                <c:ptCount val="13"/>
                <c:pt idx="0">
                  <c:v>0.2951388888888889</c:v>
                </c:pt>
                <c:pt idx="1">
                  <c:v>0.33680555555555558</c:v>
                </c:pt>
                <c:pt idx="2">
                  <c:v>0.37847222222222227</c:v>
                </c:pt>
                <c:pt idx="3">
                  <c:v>0.4201388888888889</c:v>
                </c:pt>
                <c:pt idx="4">
                  <c:v>0.46180555555555558</c:v>
                </c:pt>
                <c:pt idx="5">
                  <c:v>0.50347222222222221</c:v>
                </c:pt>
                <c:pt idx="6">
                  <c:v>0.54513888888888895</c:v>
                </c:pt>
                <c:pt idx="7">
                  <c:v>0.58680555555555558</c:v>
                </c:pt>
                <c:pt idx="8">
                  <c:v>0.62847222222222221</c:v>
                </c:pt>
                <c:pt idx="9">
                  <c:v>0.67013888888888884</c:v>
                </c:pt>
                <c:pt idx="10">
                  <c:v>0.71180555555555547</c:v>
                </c:pt>
                <c:pt idx="11">
                  <c:v>0.75347222222222221</c:v>
                </c:pt>
                <c:pt idx="12">
                  <c:v>0.79513888888888884</c:v>
                </c:pt>
              </c:numCache>
            </c:numRef>
          </c:cat>
          <c:val>
            <c:numRef>
              <c:f>'2013-4 Paul Praia da Vitória'!$C$43:$O$43</c:f>
              <c:numCache>
                <c:formatCode>General</c:formatCode>
                <c:ptCount val="13"/>
                <c:pt idx="0">
                  <c:v>0.59985200000000005</c:v>
                </c:pt>
                <c:pt idx="1">
                  <c:v>0.59970800000000002</c:v>
                </c:pt>
                <c:pt idx="2">
                  <c:v>0.59951600000000005</c:v>
                </c:pt>
                <c:pt idx="3">
                  <c:v>0.599275</c:v>
                </c:pt>
                <c:pt idx="4">
                  <c:v>1.499987</c:v>
                </c:pt>
                <c:pt idx="5">
                  <c:v>1.499876</c:v>
                </c:pt>
                <c:pt idx="6">
                  <c:v>1.499649</c:v>
                </c:pt>
                <c:pt idx="7">
                  <c:v>1.4993069999999999</c:v>
                </c:pt>
                <c:pt idx="8">
                  <c:v>1.49885</c:v>
                </c:pt>
                <c:pt idx="9">
                  <c:v>1.4982789999999999</c:v>
                </c:pt>
                <c:pt idx="10">
                  <c:v>0.59999899999999995</c:v>
                </c:pt>
                <c:pt idx="11">
                  <c:v>0.59996400000000005</c:v>
                </c:pt>
                <c:pt idx="12">
                  <c:v>0.599881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223168"/>
        <c:axId val="303224704"/>
      </c:lineChart>
      <c:catAx>
        <c:axId val="30322316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03224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32247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0322316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911764705882351"/>
          <c:y val="0.43984955903500567"/>
          <c:w val="0.99264705882352944"/>
          <c:h val="0.58646594463048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pH</a:t>
            </a:r>
          </a:p>
        </c:rich>
      </c:tx>
      <c:layout>
        <c:manualLayout>
          <c:xMode val="edge"/>
          <c:yMode val="edge"/>
          <c:x val="0.4390978604454629"/>
          <c:y val="2.14288330237790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631578947368418E-2"/>
          <c:y val="0.20714321837196284"/>
          <c:w val="0.74285714285714288"/>
          <c:h val="0.564286698323622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'2017-4 Paul Pedreira Cabo Praia'!$B$11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'2017-4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Pedreira Cabo Praia'!$C$11:$O$11</c:f>
              <c:numCache>
                <c:formatCode>General</c:formatCode>
                <c:ptCount val="13"/>
                <c:pt idx="0">
                  <c:v>9.59</c:v>
                </c:pt>
                <c:pt idx="1">
                  <c:v>9.64</c:v>
                </c:pt>
                <c:pt idx="2">
                  <c:v>9.74</c:v>
                </c:pt>
                <c:pt idx="7">
                  <c:v>10.16</c:v>
                </c:pt>
                <c:pt idx="8">
                  <c:v>10.18</c:v>
                </c:pt>
                <c:pt idx="9">
                  <c:v>10.119999999999999</c:v>
                </c:pt>
                <c:pt idx="10">
                  <c:v>10.130000000000001</c:v>
                </c:pt>
                <c:pt idx="11">
                  <c:v>10.15</c:v>
                </c:pt>
                <c:pt idx="12">
                  <c:v>10.130000000000001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6627072"/>
        <c:axId val="347190016"/>
      </c:barChart>
      <c:lineChart>
        <c:grouping val="standard"/>
        <c:varyColors val="0"/>
        <c:ser>
          <c:idx val="1"/>
          <c:order val="1"/>
          <c:tx>
            <c:strRef>
              <c:f>'2017-4 Paul Pedreira Cabo Praia'!$B$5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'2017-4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Pedreira Cabo Praia'!$C$5:$O$5</c:f>
              <c:numCache>
                <c:formatCode>0.000000</c:formatCode>
                <c:ptCount val="13"/>
                <c:pt idx="0">
                  <c:v>1.3997299999999999</c:v>
                </c:pt>
                <c:pt idx="1">
                  <c:v>1.3994340000000001</c:v>
                </c:pt>
                <c:pt idx="2">
                  <c:v>1.39903</c:v>
                </c:pt>
                <c:pt idx="3">
                  <c:v>1.398517</c:v>
                </c:pt>
                <c:pt idx="4">
                  <c:v>0.7</c:v>
                </c:pt>
                <c:pt idx="5">
                  <c:v>0.69997100000000001</c:v>
                </c:pt>
                <c:pt idx="6">
                  <c:v>0.69988499999999998</c:v>
                </c:pt>
                <c:pt idx="7">
                  <c:v>0.69974000000000003</c:v>
                </c:pt>
                <c:pt idx="8">
                  <c:v>0.69953799999999999</c:v>
                </c:pt>
                <c:pt idx="9">
                  <c:v>0.69927899999999998</c:v>
                </c:pt>
                <c:pt idx="10">
                  <c:v>0.69896199999999997</c:v>
                </c:pt>
                <c:pt idx="11">
                  <c:v>1.2999799999999999</c:v>
                </c:pt>
                <c:pt idx="12">
                  <c:v>1.299847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'2017-4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Pedreira Cabo Praia'!$C$12:$O$12</c:f>
              <c:numCache>
                <c:formatCode>General</c:formatCode>
                <c:ptCount val="13"/>
                <c:pt idx="0">
                  <c:v>17.399999999999999</c:v>
                </c:pt>
                <c:pt idx="1">
                  <c:v>17.3</c:v>
                </c:pt>
                <c:pt idx="2">
                  <c:v>17.600000000000001</c:v>
                </c:pt>
                <c:pt idx="7">
                  <c:v>19.3</c:v>
                </c:pt>
                <c:pt idx="8">
                  <c:v>18</c:v>
                </c:pt>
                <c:pt idx="9">
                  <c:v>18.2</c:v>
                </c:pt>
                <c:pt idx="10">
                  <c:v>18.5</c:v>
                </c:pt>
                <c:pt idx="11">
                  <c:v>18.3</c:v>
                </c:pt>
                <c:pt idx="12">
                  <c:v>18.3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6627072"/>
        <c:axId val="347190016"/>
      </c:lineChart>
      <c:catAx>
        <c:axId val="34662707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47190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7190016"/>
        <c:scaling>
          <c:orientation val="minMax"/>
          <c:max val="2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4662707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052631578947365"/>
          <c:y val="0.44642931261499286"/>
          <c:w val="0.18150605787279683"/>
          <c:h val="0.16207322921844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ORP (mV)</a:t>
            </a:r>
          </a:p>
        </c:rich>
      </c:tx>
      <c:layout>
        <c:manualLayout>
          <c:xMode val="edge"/>
          <c:yMode val="edge"/>
          <c:x val="0.38796994077140046"/>
          <c:y val="3.70371598287056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87969924812026E-2"/>
          <c:y val="0.22895698178721388"/>
          <c:w val="0.72030075187969922"/>
          <c:h val="0.683503930923594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'2017-4 Paul Pedreira Cabo Praia'!$B$13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'2017-4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Pedreira Cabo Praia'!$C$13:$O$13</c:f>
              <c:numCache>
                <c:formatCode>General</c:formatCode>
                <c:ptCount val="13"/>
                <c:pt idx="0">
                  <c:v>-130.5</c:v>
                </c:pt>
                <c:pt idx="1">
                  <c:v>-134.1</c:v>
                </c:pt>
                <c:pt idx="2">
                  <c:v>-139.9</c:v>
                </c:pt>
                <c:pt idx="7">
                  <c:v>-165.3</c:v>
                </c:pt>
                <c:pt idx="8">
                  <c:v>-165.1</c:v>
                </c:pt>
                <c:pt idx="9">
                  <c:v>-162.4</c:v>
                </c:pt>
                <c:pt idx="10">
                  <c:v>-163.19999999999999</c:v>
                </c:pt>
                <c:pt idx="11">
                  <c:v>-164.1</c:v>
                </c:pt>
                <c:pt idx="12">
                  <c:v>-163.5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8233088"/>
        <c:axId val="381686912"/>
      </c:barChart>
      <c:lineChart>
        <c:grouping val="standard"/>
        <c:varyColors val="0"/>
        <c:ser>
          <c:idx val="0"/>
          <c:order val="0"/>
          <c:tx>
            <c:strRef>
              <c:f>'2017-4 Paul Pedreira Cabo Praia'!$B$5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'2017-4 Paul Pedreira Cabo Praia'!$C$5:$O$5</c:f>
              <c:numCache>
                <c:formatCode>0.000000</c:formatCode>
                <c:ptCount val="13"/>
                <c:pt idx="0">
                  <c:v>1.3997299999999999</c:v>
                </c:pt>
                <c:pt idx="1">
                  <c:v>1.3994340000000001</c:v>
                </c:pt>
                <c:pt idx="2">
                  <c:v>1.39903</c:v>
                </c:pt>
                <c:pt idx="3">
                  <c:v>1.398517</c:v>
                </c:pt>
                <c:pt idx="4">
                  <c:v>0.7</c:v>
                </c:pt>
                <c:pt idx="5">
                  <c:v>0.69997100000000001</c:v>
                </c:pt>
                <c:pt idx="6">
                  <c:v>0.69988499999999998</c:v>
                </c:pt>
                <c:pt idx="7">
                  <c:v>0.69974000000000003</c:v>
                </c:pt>
                <c:pt idx="8">
                  <c:v>0.69953799999999999</c:v>
                </c:pt>
                <c:pt idx="9">
                  <c:v>0.69927899999999998</c:v>
                </c:pt>
                <c:pt idx="10">
                  <c:v>0.69896199999999997</c:v>
                </c:pt>
                <c:pt idx="11">
                  <c:v>1.2999799999999999</c:v>
                </c:pt>
                <c:pt idx="12">
                  <c:v>1.299847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'2017-4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Pedreira Cabo Praia'!$C$14:$O$14</c:f>
              <c:numCache>
                <c:formatCode>General</c:formatCode>
                <c:ptCount val="13"/>
                <c:pt idx="0">
                  <c:v>17.399999999999999</c:v>
                </c:pt>
                <c:pt idx="1">
                  <c:v>17.3</c:v>
                </c:pt>
                <c:pt idx="2">
                  <c:v>17.8</c:v>
                </c:pt>
                <c:pt idx="7">
                  <c:v>19.399999999999999</c:v>
                </c:pt>
                <c:pt idx="8">
                  <c:v>18</c:v>
                </c:pt>
                <c:pt idx="9">
                  <c:v>18.2</c:v>
                </c:pt>
                <c:pt idx="10">
                  <c:v>18.399999999999999</c:v>
                </c:pt>
                <c:pt idx="11">
                  <c:v>18.3</c:v>
                </c:pt>
                <c:pt idx="12">
                  <c:v>18.3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8233088"/>
        <c:axId val="381686912"/>
      </c:lineChart>
      <c:catAx>
        <c:axId val="34823308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81686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1686912"/>
        <c:scaling>
          <c:orientation val="minMax"/>
          <c:max val="30"/>
          <c:min val="-15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482330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20300592285995"/>
          <c:y val="0.5050524473914445"/>
          <c:w val="0.18059995999722434"/>
          <c:h val="0.180752774324262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3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pH</a:t>
            </a:r>
          </a:p>
        </c:rich>
      </c:tx>
      <c:layout>
        <c:manualLayout>
          <c:xMode val="edge"/>
          <c:yMode val="edge"/>
          <c:x val="0.43909781055849034"/>
          <c:y val="2.14286235053951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631578947368418E-2"/>
          <c:y val="0.20714321837196284"/>
          <c:w val="0.74285714285714288"/>
          <c:h val="0.564286698323622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'2017-4 Paul Pedreira Cabo Praia'!$B$50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'2017-4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'2017-4 Paul Pedreira Cabo Praia'!$C$50:$O$50</c:f>
              <c:numCache>
                <c:formatCode>General</c:formatCode>
                <c:ptCount val="13"/>
                <c:pt idx="0">
                  <c:v>9.64</c:v>
                </c:pt>
                <c:pt idx="1">
                  <c:v>9.6999999999999993</c:v>
                </c:pt>
                <c:pt idx="2">
                  <c:v>9.92</c:v>
                </c:pt>
                <c:pt idx="3">
                  <c:v>10.039999999999999</c:v>
                </c:pt>
                <c:pt idx="4">
                  <c:v>10.210000000000001</c:v>
                </c:pt>
                <c:pt idx="5">
                  <c:v>10.14</c:v>
                </c:pt>
                <c:pt idx="7">
                  <c:v>10.17</c:v>
                </c:pt>
                <c:pt idx="8">
                  <c:v>10.18</c:v>
                </c:pt>
                <c:pt idx="9">
                  <c:v>10.15</c:v>
                </c:pt>
                <c:pt idx="10">
                  <c:v>10.14</c:v>
                </c:pt>
                <c:pt idx="11">
                  <c:v>10.15</c:v>
                </c:pt>
                <c:pt idx="12">
                  <c:v>10.130000000000001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2464000"/>
        <c:axId val="382465536"/>
      </c:barChart>
      <c:lineChart>
        <c:grouping val="standard"/>
        <c:varyColors val="0"/>
        <c:ser>
          <c:idx val="1"/>
          <c:order val="1"/>
          <c:tx>
            <c:strRef>
              <c:f>'2017-4 Paul Pedreira Cabo Praia'!$B$44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'2017-4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'2017-4 Paul Pedreira Cabo Praia'!$C$44:$O$44</c:f>
              <c:numCache>
                <c:formatCode>0.000000</c:formatCode>
                <c:ptCount val="13"/>
                <c:pt idx="0">
                  <c:v>1.3996930000000001</c:v>
                </c:pt>
                <c:pt idx="1">
                  <c:v>1.399381</c:v>
                </c:pt>
                <c:pt idx="2">
                  <c:v>1.3988959999999999</c:v>
                </c:pt>
                <c:pt idx="3">
                  <c:v>1.398431</c:v>
                </c:pt>
                <c:pt idx="4">
                  <c:v>0.69999900000000004</c:v>
                </c:pt>
                <c:pt idx="5">
                  <c:v>0.69996199999999997</c:v>
                </c:pt>
                <c:pt idx="6">
                  <c:v>0.69986700000000002</c:v>
                </c:pt>
                <c:pt idx="7">
                  <c:v>0.69971399999999995</c:v>
                </c:pt>
                <c:pt idx="8">
                  <c:v>0.69950299999999999</c:v>
                </c:pt>
                <c:pt idx="9">
                  <c:v>0.69923500000000005</c:v>
                </c:pt>
                <c:pt idx="10">
                  <c:v>1.2999989999999999</c:v>
                </c:pt>
                <c:pt idx="11">
                  <c:v>1.2999229999999999</c:v>
                </c:pt>
                <c:pt idx="12">
                  <c:v>1.2997209999999999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'2017-4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'2017-4 Paul Pedreira Cabo Praia'!$C$51:$O$51</c:f>
              <c:numCache>
                <c:formatCode>General</c:formatCode>
                <c:ptCount val="13"/>
                <c:pt idx="0">
                  <c:v>16.2</c:v>
                </c:pt>
                <c:pt idx="1">
                  <c:v>16.100000000000001</c:v>
                </c:pt>
                <c:pt idx="2">
                  <c:v>17.399999999999999</c:v>
                </c:pt>
                <c:pt idx="3">
                  <c:v>18</c:v>
                </c:pt>
                <c:pt idx="4">
                  <c:v>18.8</c:v>
                </c:pt>
                <c:pt idx="5">
                  <c:v>19.399999999999999</c:v>
                </c:pt>
                <c:pt idx="7">
                  <c:v>18.7</c:v>
                </c:pt>
                <c:pt idx="8">
                  <c:v>18.5</c:v>
                </c:pt>
                <c:pt idx="9">
                  <c:v>18.600000000000001</c:v>
                </c:pt>
                <c:pt idx="10">
                  <c:v>18.100000000000001</c:v>
                </c:pt>
                <c:pt idx="11">
                  <c:v>17.600000000000001</c:v>
                </c:pt>
                <c:pt idx="12">
                  <c:v>17.5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2464000"/>
        <c:axId val="382465536"/>
      </c:lineChart>
      <c:catAx>
        <c:axId val="38246400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824655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24655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8246400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052626333100763"/>
          <c:y val="0.44642935258092742"/>
          <c:w val="0.99203245955015107"/>
          <c:h val="0.6085028433945757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ORP (mV)</a:t>
            </a:r>
          </a:p>
        </c:rich>
      </c:tx>
      <c:layout>
        <c:manualLayout>
          <c:xMode val="edge"/>
          <c:yMode val="edge"/>
          <c:x val="0.38796979761416078"/>
          <c:y val="3.7036955746385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87969924812026E-2"/>
          <c:y val="0.22895698178721388"/>
          <c:w val="0.72030075187969922"/>
          <c:h val="0.683503930923594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'2017-4 Paul Pedreira Cabo Praia'!$B$52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'2017-4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'2017-4 Paul Pedreira Cabo Praia'!$C$52:$O$52</c:f>
              <c:numCache>
                <c:formatCode>General</c:formatCode>
                <c:ptCount val="13"/>
                <c:pt idx="0">
                  <c:v>-133.5</c:v>
                </c:pt>
                <c:pt idx="1">
                  <c:v>-134.69999999999999</c:v>
                </c:pt>
                <c:pt idx="2">
                  <c:v>-150.1</c:v>
                </c:pt>
                <c:pt idx="3">
                  <c:v>-157.5</c:v>
                </c:pt>
                <c:pt idx="4">
                  <c:v>-168.2</c:v>
                </c:pt>
                <c:pt idx="5">
                  <c:v>-164.8</c:v>
                </c:pt>
                <c:pt idx="7">
                  <c:v>-165.4</c:v>
                </c:pt>
                <c:pt idx="8">
                  <c:v>-166.2</c:v>
                </c:pt>
                <c:pt idx="9">
                  <c:v>-164.7</c:v>
                </c:pt>
                <c:pt idx="10">
                  <c:v>-163.80000000000001</c:v>
                </c:pt>
                <c:pt idx="11">
                  <c:v>-163.9</c:v>
                </c:pt>
                <c:pt idx="12">
                  <c:v>-162.69999999999999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3120896"/>
        <c:axId val="383122432"/>
      </c:barChart>
      <c:lineChart>
        <c:grouping val="standard"/>
        <c:varyColors val="0"/>
        <c:ser>
          <c:idx val="0"/>
          <c:order val="0"/>
          <c:tx>
            <c:strRef>
              <c:f>'2017-4 Paul Pedreira Cabo Praia'!$B$44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'2017-4 Paul Pedreira Cabo Praia'!$C$44:$O$44</c:f>
              <c:numCache>
                <c:formatCode>0.000000</c:formatCode>
                <c:ptCount val="13"/>
                <c:pt idx="0">
                  <c:v>1.3996930000000001</c:v>
                </c:pt>
                <c:pt idx="1">
                  <c:v>1.399381</c:v>
                </c:pt>
                <c:pt idx="2">
                  <c:v>1.3988959999999999</c:v>
                </c:pt>
                <c:pt idx="3">
                  <c:v>1.398431</c:v>
                </c:pt>
                <c:pt idx="4">
                  <c:v>0.69999900000000004</c:v>
                </c:pt>
                <c:pt idx="5">
                  <c:v>0.69996199999999997</c:v>
                </c:pt>
                <c:pt idx="6">
                  <c:v>0.69986700000000002</c:v>
                </c:pt>
                <c:pt idx="7">
                  <c:v>0.69971399999999995</c:v>
                </c:pt>
                <c:pt idx="8">
                  <c:v>0.69950299999999999</c:v>
                </c:pt>
                <c:pt idx="9">
                  <c:v>0.69923500000000005</c:v>
                </c:pt>
                <c:pt idx="10">
                  <c:v>1.2999989999999999</c:v>
                </c:pt>
                <c:pt idx="11">
                  <c:v>1.2999229999999999</c:v>
                </c:pt>
                <c:pt idx="12">
                  <c:v>1.2997209999999999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'2017-4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'2017-4 Paul Pedreira Cabo Praia'!$C$53:$O$53</c:f>
              <c:numCache>
                <c:formatCode>General</c:formatCode>
                <c:ptCount val="13"/>
                <c:pt idx="0">
                  <c:v>16.3</c:v>
                </c:pt>
                <c:pt idx="1">
                  <c:v>16.2</c:v>
                </c:pt>
                <c:pt idx="2">
                  <c:v>17.3</c:v>
                </c:pt>
                <c:pt idx="3">
                  <c:v>18.100000000000001</c:v>
                </c:pt>
                <c:pt idx="4">
                  <c:v>18.8</c:v>
                </c:pt>
                <c:pt idx="5">
                  <c:v>19.399999999999999</c:v>
                </c:pt>
                <c:pt idx="7">
                  <c:v>18.7</c:v>
                </c:pt>
                <c:pt idx="8">
                  <c:v>18.5</c:v>
                </c:pt>
                <c:pt idx="9">
                  <c:v>18.600000000000001</c:v>
                </c:pt>
                <c:pt idx="10">
                  <c:v>18.100000000000001</c:v>
                </c:pt>
                <c:pt idx="11">
                  <c:v>17.600000000000001</c:v>
                </c:pt>
                <c:pt idx="12">
                  <c:v>17.5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120896"/>
        <c:axId val="383122432"/>
      </c:lineChart>
      <c:catAx>
        <c:axId val="38312089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831224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3122432"/>
        <c:scaling>
          <c:orientation val="minMax"/>
          <c:max val="25"/>
          <c:min val="-15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8312089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203020238583923"/>
          <c:y val="0.505052722068278"/>
          <c:w val="0.99263018662951497"/>
          <c:h val="0.6858053718894894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3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</a:t>
            </a:r>
          </a:p>
        </c:rich>
      </c:tx>
      <c:layout>
        <c:manualLayout>
          <c:xMode val="edge"/>
          <c:yMode val="edge"/>
          <c:x val="0.32119636583888556"/>
          <c:y val="2.713175511041575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'2017-4 Paul Pedreira Cabo Praia'!$B$55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'2017-4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'2017-4 Paul Pedreira Cabo Praia'!$C$55:$O$55</c:f>
              <c:numCache>
                <c:formatCode>General</c:formatCode>
                <c:ptCount val="13"/>
                <c:pt idx="0">
                  <c:v>38.6</c:v>
                </c:pt>
                <c:pt idx="1">
                  <c:v>38.799999999999997</c:v>
                </c:pt>
                <c:pt idx="2">
                  <c:v>39.700000000000003</c:v>
                </c:pt>
                <c:pt idx="3">
                  <c:v>38.6</c:v>
                </c:pt>
                <c:pt idx="4">
                  <c:v>39</c:v>
                </c:pt>
                <c:pt idx="5">
                  <c:v>39.200000000000003</c:v>
                </c:pt>
                <c:pt idx="7">
                  <c:v>35.9</c:v>
                </c:pt>
                <c:pt idx="8">
                  <c:v>36.200000000000003</c:v>
                </c:pt>
                <c:pt idx="9">
                  <c:v>38.700000000000003</c:v>
                </c:pt>
                <c:pt idx="10">
                  <c:v>39.5</c:v>
                </c:pt>
                <c:pt idx="11">
                  <c:v>41.4</c:v>
                </c:pt>
                <c:pt idx="12">
                  <c:v>41.3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3354368"/>
        <c:axId val="383355904"/>
      </c:barChart>
      <c:lineChart>
        <c:grouping val="standard"/>
        <c:varyColors val="0"/>
        <c:ser>
          <c:idx val="2"/>
          <c:order val="1"/>
          <c:tx>
            <c:strRef>
              <c:f>'2017-4 Paul Pedreira Cabo Praia'!$B$44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'2017-4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'2017-4 Paul Pedreira Cabo Praia'!$C$44:$O$44</c:f>
              <c:numCache>
                <c:formatCode>0.000000</c:formatCode>
                <c:ptCount val="13"/>
                <c:pt idx="0">
                  <c:v>1.3996930000000001</c:v>
                </c:pt>
                <c:pt idx="1">
                  <c:v>1.399381</c:v>
                </c:pt>
                <c:pt idx="2">
                  <c:v>1.3988959999999999</c:v>
                </c:pt>
                <c:pt idx="3">
                  <c:v>1.398431</c:v>
                </c:pt>
                <c:pt idx="4">
                  <c:v>0.69999900000000004</c:v>
                </c:pt>
                <c:pt idx="5">
                  <c:v>0.69996199999999997</c:v>
                </c:pt>
                <c:pt idx="6">
                  <c:v>0.69986700000000002</c:v>
                </c:pt>
                <c:pt idx="7">
                  <c:v>0.69971399999999995</c:v>
                </c:pt>
                <c:pt idx="8">
                  <c:v>0.69950299999999999</c:v>
                </c:pt>
                <c:pt idx="9">
                  <c:v>0.69923500000000005</c:v>
                </c:pt>
                <c:pt idx="10">
                  <c:v>1.2999989999999999</c:v>
                </c:pt>
                <c:pt idx="11">
                  <c:v>1.2999229999999999</c:v>
                </c:pt>
                <c:pt idx="12">
                  <c:v>1.2997209999999999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'2017-4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'2017-4 Paul Pedreira Cabo Praia'!$C$56:$O$56</c:f>
              <c:numCache>
                <c:formatCode>General</c:formatCode>
                <c:ptCount val="13"/>
                <c:pt idx="0">
                  <c:v>16.100000000000001</c:v>
                </c:pt>
                <c:pt idx="1">
                  <c:v>16.100000000000001</c:v>
                </c:pt>
                <c:pt idx="2">
                  <c:v>16.899999999999999</c:v>
                </c:pt>
                <c:pt idx="3">
                  <c:v>17.8</c:v>
                </c:pt>
                <c:pt idx="4">
                  <c:v>18.7</c:v>
                </c:pt>
                <c:pt idx="5">
                  <c:v>19.600000000000001</c:v>
                </c:pt>
                <c:pt idx="7">
                  <c:v>18.5</c:v>
                </c:pt>
                <c:pt idx="8">
                  <c:v>18.399999999999999</c:v>
                </c:pt>
                <c:pt idx="9">
                  <c:v>18.5</c:v>
                </c:pt>
                <c:pt idx="10">
                  <c:v>18.100000000000001</c:v>
                </c:pt>
                <c:pt idx="11">
                  <c:v>17.600000000000001</c:v>
                </c:pt>
                <c:pt idx="12">
                  <c:v>17.5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354368"/>
        <c:axId val="383355904"/>
      </c:lineChart>
      <c:catAx>
        <c:axId val="38335436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83355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33559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8335436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4389259031"/>
          <c:y val="0.39147451845392289"/>
          <c:w val="0.99257871996769631"/>
          <c:h val="0.5186447459539870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3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Salinidade (ppm)</a:t>
            </a:r>
          </a:p>
        </c:rich>
      </c:tx>
      <c:layout>
        <c:manualLayout>
          <c:xMode val="edge"/>
          <c:yMode val="edge"/>
          <c:x val="0.37343961434712802"/>
          <c:y val="2.71318735334761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'2017-4 Paul Pedreira Cabo Praia'!$B$59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'2017-4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Pedreira Cabo Praia'!$C$59:$O$59</c:f>
              <c:numCache>
                <c:formatCode>General</c:formatCode>
                <c:ptCount val="13"/>
                <c:pt idx="0">
                  <c:v>24.2</c:v>
                </c:pt>
                <c:pt idx="1">
                  <c:v>24.3</c:v>
                </c:pt>
                <c:pt idx="2">
                  <c:v>25</c:v>
                </c:pt>
                <c:pt idx="3">
                  <c:v>24.3</c:v>
                </c:pt>
                <c:pt idx="4">
                  <c:v>24.2</c:v>
                </c:pt>
                <c:pt idx="5">
                  <c:v>24.5</c:v>
                </c:pt>
                <c:pt idx="7">
                  <c:v>22.5</c:v>
                </c:pt>
                <c:pt idx="8">
                  <c:v>22.7</c:v>
                </c:pt>
                <c:pt idx="9">
                  <c:v>24.4</c:v>
                </c:pt>
                <c:pt idx="10">
                  <c:v>24.7</c:v>
                </c:pt>
                <c:pt idx="11">
                  <c:v>26.3</c:v>
                </c:pt>
                <c:pt idx="12">
                  <c:v>26.2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3548032"/>
        <c:axId val="384524672"/>
      </c:barChart>
      <c:lineChart>
        <c:grouping val="standard"/>
        <c:varyColors val="0"/>
        <c:ser>
          <c:idx val="2"/>
          <c:order val="1"/>
          <c:tx>
            <c:strRef>
              <c:f>'2017-4 Paul Pedreira Cabo Praia'!$B$44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'2017-4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'2017-4 Paul Pedreira Cabo Praia'!$C$44:$O$44</c:f>
              <c:numCache>
                <c:formatCode>0.000000</c:formatCode>
                <c:ptCount val="13"/>
                <c:pt idx="0">
                  <c:v>1.3996930000000001</c:v>
                </c:pt>
                <c:pt idx="1">
                  <c:v>1.399381</c:v>
                </c:pt>
                <c:pt idx="2">
                  <c:v>1.3988959999999999</c:v>
                </c:pt>
                <c:pt idx="3">
                  <c:v>1.398431</c:v>
                </c:pt>
                <c:pt idx="4">
                  <c:v>0.69999900000000004</c:v>
                </c:pt>
                <c:pt idx="5">
                  <c:v>0.69996199999999997</c:v>
                </c:pt>
                <c:pt idx="6">
                  <c:v>0.69986700000000002</c:v>
                </c:pt>
                <c:pt idx="7">
                  <c:v>0.69971399999999995</c:v>
                </c:pt>
                <c:pt idx="8">
                  <c:v>0.69950299999999999</c:v>
                </c:pt>
                <c:pt idx="9">
                  <c:v>0.69923500000000005</c:v>
                </c:pt>
                <c:pt idx="10">
                  <c:v>1.2999989999999999</c:v>
                </c:pt>
                <c:pt idx="11">
                  <c:v>1.2999229999999999</c:v>
                </c:pt>
                <c:pt idx="12">
                  <c:v>1.2997209999999999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'2017-4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'2017-4 Paul Pedreira Cabo Praia'!$C$60:$O$60</c:f>
              <c:numCache>
                <c:formatCode>General</c:formatCode>
                <c:ptCount val="13"/>
                <c:pt idx="0">
                  <c:v>16.100000000000001</c:v>
                </c:pt>
                <c:pt idx="1">
                  <c:v>16.100000000000001</c:v>
                </c:pt>
                <c:pt idx="2">
                  <c:v>16.899999999999999</c:v>
                </c:pt>
                <c:pt idx="3">
                  <c:v>17.8</c:v>
                </c:pt>
                <c:pt idx="4">
                  <c:v>18.7</c:v>
                </c:pt>
                <c:pt idx="5">
                  <c:v>19.399999999999999</c:v>
                </c:pt>
                <c:pt idx="7">
                  <c:v>18.5</c:v>
                </c:pt>
                <c:pt idx="8">
                  <c:v>18.5</c:v>
                </c:pt>
                <c:pt idx="9">
                  <c:v>18.5</c:v>
                </c:pt>
                <c:pt idx="10">
                  <c:v>18.100000000000001</c:v>
                </c:pt>
                <c:pt idx="11">
                  <c:v>17.5</c:v>
                </c:pt>
                <c:pt idx="12">
                  <c:v>17.600000000000001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548032"/>
        <c:axId val="384524672"/>
      </c:lineChart>
      <c:catAx>
        <c:axId val="38354803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84524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4524672"/>
        <c:scaling>
          <c:orientation val="minMax"/>
          <c:max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835480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7574827407"/>
          <c:y val="0.3914745462470901"/>
          <c:w val="0.99257860872167547"/>
          <c:h val="0.517503315619116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3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TDS</a:t>
            </a:r>
          </a:p>
        </c:rich>
      </c:tx>
      <c:layout>
        <c:manualLayout>
          <c:xMode val="edge"/>
          <c:yMode val="edge"/>
          <c:x val="0.43373060046883449"/>
          <c:y val="2.71314998668644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'2017-4 Paul Pedreira Cabo Praia'!$B$57</c:f>
              <c:strCache>
                <c:ptCount val="1"/>
                <c:pt idx="0">
                  <c:v>TDS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'2017-4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Pedreira Cabo Praia'!$C$57:$O$57</c:f>
              <c:numCache>
                <c:formatCode>General</c:formatCode>
                <c:ptCount val="13"/>
                <c:pt idx="0">
                  <c:v>38.5</c:v>
                </c:pt>
                <c:pt idx="1">
                  <c:v>38.799999999999997</c:v>
                </c:pt>
                <c:pt idx="2">
                  <c:v>39.9</c:v>
                </c:pt>
                <c:pt idx="3">
                  <c:v>38.5</c:v>
                </c:pt>
                <c:pt idx="4">
                  <c:v>38.700000000000003</c:v>
                </c:pt>
                <c:pt idx="5">
                  <c:v>39.299999999999997</c:v>
                </c:pt>
                <c:pt idx="7">
                  <c:v>36</c:v>
                </c:pt>
                <c:pt idx="8">
                  <c:v>36.1</c:v>
                </c:pt>
                <c:pt idx="9">
                  <c:v>38.799999999999997</c:v>
                </c:pt>
                <c:pt idx="10">
                  <c:v>39.1</c:v>
                </c:pt>
                <c:pt idx="11">
                  <c:v>41.4</c:v>
                </c:pt>
                <c:pt idx="12">
                  <c:v>41.3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5364352"/>
        <c:axId val="385365888"/>
      </c:barChart>
      <c:lineChart>
        <c:grouping val="standard"/>
        <c:varyColors val="0"/>
        <c:ser>
          <c:idx val="2"/>
          <c:order val="1"/>
          <c:tx>
            <c:strRef>
              <c:f>'2017-4 Paul Pedreira Cabo Praia'!$B$44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'2017-4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'2017-4 Paul Pedreira Cabo Praia'!$C$44:$O$44</c:f>
              <c:numCache>
                <c:formatCode>0.000000</c:formatCode>
                <c:ptCount val="13"/>
                <c:pt idx="0">
                  <c:v>1.3996930000000001</c:v>
                </c:pt>
                <c:pt idx="1">
                  <c:v>1.399381</c:v>
                </c:pt>
                <c:pt idx="2">
                  <c:v>1.3988959999999999</c:v>
                </c:pt>
                <c:pt idx="3">
                  <c:v>1.398431</c:v>
                </c:pt>
                <c:pt idx="4">
                  <c:v>0.69999900000000004</c:v>
                </c:pt>
                <c:pt idx="5">
                  <c:v>0.69996199999999997</c:v>
                </c:pt>
                <c:pt idx="6">
                  <c:v>0.69986700000000002</c:v>
                </c:pt>
                <c:pt idx="7">
                  <c:v>0.69971399999999995</c:v>
                </c:pt>
                <c:pt idx="8">
                  <c:v>0.69950299999999999</c:v>
                </c:pt>
                <c:pt idx="9">
                  <c:v>0.69923500000000005</c:v>
                </c:pt>
                <c:pt idx="10">
                  <c:v>1.2999989999999999</c:v>
                </c:pt>
                <c:pt idx="11">
                  <c:v>1.2999229999999999</c:v>
                </c:pt>
                <c:pt idx="12">
                  <c:v>1.2997209999999999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'2017-4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'2017-4 Paul Pedreira Cabo Praia'!$C$58:$O$58</c:f>
              <c:numCache>
                <c:formatCode>General</c:formatCode>
                <c:ptCount val="13"/>
                <c:pt idx="0">
                  <c:v>16.100000000000001</c:v>
                </c:pt>
                <c:pt idx="1">
                  <c:v>16.100000000000001</c:v>
                </c:pt>
                <c:pt idx="2">
                  <c:v>16.899999999999999</c:v>
                </c:pt>
                <c:pt idx="3">
                  <c:v>17.899999999999999</c:v>
                </c:pt>
                <c:pt idx="4">
                  <c:v>18.7</c:v>
                </c:pt>
                <c:pt idx="5">
                  <c:v>19.5</c:v>
                </c:pt>
                <c:pt idx="7">
                  <c:v>18.600000000000001</c:v>
                </c:pt>
                <c:pt idx="8">
                  <c:v>18.5</c:v>
                </c:pt>
                <c:pt idx="9">
                  <c:v>18.5</c:v>
                </c:pt>
                <c:pt idx="10">
                  <c:v>18.100000000000001</c:v>
                </c:pt>
                <c:pt idx="11">
                  <c:v>17.5</c:v>
                </c:pt>
                <c:pt idx="12">
                  <c:v>18.5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5364352"/>
        <c:axId val="385365888"/>
      </c:lineChart>
      <c:catAx>
        <c:axId val="38536435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853658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5365888"/>
        <c:scaling>
          <c:orientation val="minMax"/>
          <c:max val="4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85364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4635851822"/>
          <c:y val="0.39147438091977632"/>
          <c:w val="0.99257862996133128"/>
          <c:h val="0.5175031381946821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3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Oxigénio (mg/l)</a:t>
            </a:r>
          </a:p>
        </c:rich>
      </c:tx>
      <c:layout>
        <c:manualLayout>
          <c:xMode val="edge"/>
          <c:yMode val="edge"/>
          <c:x val="0.37343961235614775"/>
          <c:y val="2.71317658719233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'2017-4 Paul Pedreira Cabo Praia'!$B$23</c:f>
              <c:strCache>
                <c:ptCount val="1"/>
                <c:pt idx="0">
                  <c:v>Oxigénio (mg/l)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'2017-4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Pedreira Cabo Praia'!$C$23:$O$23</c:f>
              <c:numCache>
                <c:formatCode>General</c:formatCode>
                <c:ptCount val="13"/>
                <c:pt idx="0">
                  <c:v>7.92</c:v>
                </c:pt>
                <c:pt idx="1">
                  <c:v>7.75</c:v>
                </c:pt>
                <c:pt idx="2">
                  <c:v>9.5299999999999994</c:v>
                </c:pt>
                <c:pt idx="7">
                  <c:v>16.03</c:v>
                </c:pt>
                <c:pt idx="8">
                  <c:v>8.84</c:v>
                </c:pt>
                <c:pt idx="9">
                  <c:v>8.0399999999999991</c:v>
                </c:pt>
                <c:pt idx="10">
                  <c:v>7.84</c:v>
                </c:pt>
                <c:pt idx="11">
                  <c:v>8.14</c:v>
                </c:pt>
                <c:pt idx="12">
                  <c:v>8.06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5409408"/>
        <c:axId val="385410944"/>
      </c:barChart>
      <c:lineChart>
        <c:grouping val="standard"/>
        <c:varyColors val="0"/>
        <c:ser>
          <c:idx val="2"/>
          <c:order val="1"/>
          <c:tx>
            <c:strRef>
              <c:f>'2017-4 Paul Pedreira Cabo Praia'!$B$5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'2017-4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Pedreira Cabo Praia'!$C$5:$O$5</c:f>
              <c:numCache>
                <c:formatCode>0.000000</c:formatCode>
                <c:ptCount val="13"/>
                <c:pt idx="0">
                  <c:v>1.3997299999999999</c:v>
                </c:pt>
                <c:pt idx="1">
                  <c:v>1.3994340000000001</c:v>
                </c:pt>
                <c:pt idx="2">
                  <c:v>1.39903</c:v>
                </c:pt>
                <c:pt idx="3">
                  <c:v>1.398517</c:v>
                </c:pt>
                <c:pt idx="4">
                  <c:v>0.7</c:v>
                </c:pt>
                <c:pt idx="5">
                  <c:v>0.69997100000000001</c:v>
                </c:pt>
                <c:pt idx="6">
                  <c:v>0.69988499999999998</c:v>
                </c:pt>
                <c:pt idx="7">
                  <c:v>0.69974000000000003</c:v>
                </c:pt>
                <c:pt idx="8">
                  <c:v>0.69953799999999999</c:v>
                </c:pt>
                <c:pt idx="9">
                  <c:v>0.69927899999999998</c:v>
                </c:pt>
                <c:pt idx="10">
                  <c:v>0.69896199999999997</c:v>
                </c:pt>
                <c:pt idx="11">
                  <c:v>1.2999799999999999</c:v>
                </c:pt>
                <c:pt idx="12">
                  <c:v>1.299847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'2017-4 Paul Pedreira Cabo Praia'!$B$24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'2017-4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Pedreira Cabo Praia'!$C$24:$O$24</c:f>
              <c:numCache>
                <c:formatCode>General</c:formatCode>
                <c:ptCount val="13"/>
                <c:pt idx="0">
                  <c:v>17.3</c:v>
                </c:pt>
                <c:pt idx="1">
                  <c:v>17.3</c:v>
                </c:pt>
                <c:pt idx="2">
                  <c:v>17.3</c:v>
                </c:pt>
                <c:pt idx="7">
                  <c:v>19.2</c:v>
                </c:pt>
                <c:pt idx="8">
                  <c:v>17.899999999999999</c:v>
                </c:pt>
                <c:pt idx="9">
                  <c:v>18</c:v>
                </c:pt>
                <c:pt idx="10">
                  <c:v>18.3</c:v>
                </c:pt>
                <c:pt idx="11">
                  <c:v>18.2</c:v>
                </c:pt>
                <c:pt idx="12">
                  <c:v>18.2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5409408"/>
        <c:axId val="385410944"/>
      </c:lineChart>
      <c:catAx>
        <c:axId val="38540940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85410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5410944"/>
        <c:scaling>
          <c:orientation val="minMax"/>
          <c:max val="2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8540940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46440541086218"/>
          <c:y val="0.39147477194721286"/>
          <c:w val="0.181114476075106"/>
          <c:h val="0.1260283024062551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3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Oxigénio (mg/l)</a:t>
            </a:r>
          </a:p>
        </c:rich>
      </c:tx>
      <c:layout>
        <c:manualLayout>
          <c:xMode val="edge"/>
          <c:yMode val="edge"/>
          <c:x val="0.37343961434712802"/>
          <c:y val="2.71318735334761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'2017-4 Paul Pedreira Cabo Praia'!$B$62</c:f>
              <c:strCache>
                <c:ptCount val="1"/>
                <c:pt idx="0">
                  <c:v>Oxigénio (mg/l)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'2017-4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'2017-4 Paul Pedreira Cabo Praia'!$C$62:$O$62</c:f>
              <c:numCache>
                <c:formatCode>General</c:formatCode>
                <c:ptCount val="13"/>
                <c:pt idx="0">
                  <c:v>8.15</c:v>
                </c:pt>
                <c:pt idx="1">
                  <c:v>8.42</c:v>
                </c:pt>
                <c:pt idx="2">
                  <c:v>12.23</c:v>
                </c:pt>
                <c:pt idx="3">
                  <c:v>13.38</c:v>
                </c:pt>
                <c:pt idx="4">
                  <c:v>15.07</c:v>
                </c:pt>
                <c:pt idx="5">
                  <c:v>11.33</c:v>
                </c:pt>
                <c:pt idx="7">
                  <c:v>12.08</c:v>
                </c:pt>
                <c:pt idx="8">
                  <c:v>9.3000000000000007</c:v>
                </c:pt>
                <c:pt idx="9">
                  <c:v>11.7</c:v>
                </c:pt>
                <c:pt idx="10">
                  <c:v>10.18</c:v>
                </c:pt>
                <c:pt idx="11">
                  <c:v>9.0500000000000007</c:v>
                </c:pt>
                <c:pt idx="12">
                  <c:v>8.98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5745664"/>
        <c:axId val="385747200"/>
      </c:barChart>
      <c:lineChart>
        <c:grouping val="standard"/>
        <c:varyColors val="0"/>
        <c:ser>
          <c:idx val="2"/>
          <c:order val="1"/>
          <c:tx>
            <c:strRef>
              <c:f>'2017-4 Paul Pedreira Cabo Praia'!$B$44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'2017-4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'2017-4 Paul Pedreira Cabo Praia'!$C$44:$O$44</c:f>
              <c:numCache>
                <c:formatCode>0.000000</c:formatCode>
                <c:ptCount val="13"/>
                <c:pt idx="0">
                  <c:v>1.3996930000000001</c:v>
                </c:pt>
                <c:pt idx="1">
                  <c:v>1.399381</c:v>
                </c:pt>
                <c:pt idx="2">
                  <c:v>1.3988959999999999</c:v>
                </c:pt>
                <c:pt idx="3">
                  <c:v>1.398431</c:v>
                </c:pt>
                <c:pt idx="4">
                  <c:v>0.69999900000000004</c:v>
                </c:pt>
                <c:pt idx="5">
                  <c:v>0.69996199999999997</c:v>
                </c:pt>
                <c:pt idx="6">
                  <c:v>0.69986700000000002</c:v>
                </c:pt>
                <c:pt idx="7">
                  <c:v>0.69971399999999995</c:v>
                </c:pt>
                <c:pt idx="8">
                  <c:v>0.69950299999999999</c:v>
                </c:pt>
                <c:pt idx="9">
                  <c:v>0.69923500000000005</c:v>
                </c:pt>
                <c:pt idx="10">
                  <c:v>1.2999989999999999</c:v>
                </c:pt>
                <c:pt idx="11">
                  <c:v>1.2999229999999999</c:v>
                </c:pt>
                <c:pt idx="12">
                  <c:v>1.2997209999999999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'2017-4 Paul Pedreira Cabo Praia'!$B$63</c:f>
              <c:strCache>
                <c:ptCount val="1"/>
                <c:pt idx="0">
                  <c:v>Temp. (ºC)</c:v>
                </c:pt>
              </c:strCache>
            </c:strRef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'2017-4 Paul Pedreira Cabo Praia'!$C$46:$O$46</c:f>
              <c:numCache>
                <c:formatCode>h:mm</c:formatCode>
                <c:ptCount val="13"/>
                <c:pt idx="0">
                  <c:v>0.30208333333333331</c:v>
                </c:pt>
                <c:pt idx="1">
                  <c:v>0.34375</c:v>
                </c:pt>
                <c:pt idx="2">
                  <c:v>0.38541666666666669</c:v>
                </c:pt>
                <c:pt idx="3">
                  <c:v>0.42708333333333331</c:v>
                </c:pt>
                <c:pt idx="4">
                  <c:v>0.46875</c:v>
                </c:pt>
                <c:pt idx="5">
                  <c:v>0.51041666666666663</c:v>
                </c:pt>
                <c:pt idx="6">
                  <c:v>0.55208333333333337</c:v>
                </c:pt>
                <c:pt idx="7">
                  <c:v>0.59375</c:v>
                </c:pt>
                <c:pt idx="8">
                  <c:v>0.63541666666666663</c:v>
                </c:pt>
                <c:pt idx="9">
                  <c:v>0.67708333333333337</c:v>
                </c:pt>
                <c:pt idx="10">
                  <c:v>0.71875</c:v>
                </c:pt>
                <c:pt idx="11">
                  <c:v>0.76041666666666663</c:v>
                </c:pt>
                <c:pt idx="12">
                  <c:v>0.80208333333333337</c:v>
                </c:pt>
              </c:numCache>
            </c:numRef>
          </c:cat>
          <c:val>
            <c:numRef>
              <c:f>'2017-4 Paul Pedreira Cabo Praia'!$C$63:$O$63</c:f>
              <c:numCache>
                <c:formatCode>General</c:formatCode>
                <c:ptCount val="13"/>
                <c:pt idx="0">
                  <c:v>16</c:v>
                </c:pt>
                <c:pt idx="1">
                  <c:v>16</c:v>
                </c:pt>
                <c:pt idx="2">
                  <c:v>17</c:v>
                </c:pt>
                <c:pt idx="3">
                  <c:v>17.600000000000001</c:v>
                </c:pt>
                <c:pt idx="4">
                  <c:v>18.5</c:v>
                </c:pt>
                <c:pt idx="5">
                  <c:v>19.2</c:v>
                </c:pt>
                <c:pt idx="7">
                  <c:v>12.4</c:v>
                </c:pt>
                <c:pt idx="8">
                  <c:v>18.3</c:v>
                </c:pt>
                <c:pt idx="9">
                  <c:v>18.399999999999999</c:v>
                </c:pt>
                <c:pt idx="10">
                  <c:v>18</c:v>
                </c:pt>
                <c:pt idx="11">
                  <c:v>17.5</c:v>
                </c:pt>
                <c:pt idx="12">
                  <c:v>17.399999999999999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5745664"/>
        <c:axId val="385747200"/>
      </c:lineChart>
      <c:catAx>
        <c:axId val="38574566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857472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5747200"/>
        <c:scaling>
          <c:orientation val="minMax"/>
          <c:max val="22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8574566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7574827407"/>
          <c:y val="0.3914745462470901"/>
          <c:w val="0.99257860872167547"/>
          <c:h val="0.517502944640753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Temperatura (ºC)</a:t>
            </a:r>
          </a:p>
        </c:rich>
      </c:tx>
      <c:layout>
        <c:manualLayout>
          <c:xMode val="edge"/>
          <c:yMode val="edge"/>
          <c:x val="0.35766454010766902"/>
          <c:y val="3.73134328358208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854057263669921E-2"/>
          <c:y val="0.2425377553232774"/>
          <c:w val="0.74160636804742253"/>
          <c:h val="0.533583061711210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'2013-4 Paul Praia da Vitória'!$B$17</c:f>
              <c:strCache>
                <c:ptCount val="1"/>
                <c:pt idx="0">
                  <c:v>Temp. (ºC)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'2013-4 Paul Praia da Vitória'!$C$45:$O$45</c:f>
              <c:numCache>
                <c:formatCode>h:mm</c:formatCode>
                <c:ptCount val="13"/>
                <c:pt idx="0">
                  <c:v>0.2951388888888889</c:v>
                </c:pt>
                <c:pt idx="1">
                  <c:v>0.33680555555555558</c:v>
                </c:pt>
                <c:pt idx="2">
                  <c:v>0.37847222222222227</c:v>
                </c:pt>
                <c:pt idx="3">
                  <c:v>0.4201388888888889</c:v>
                </c:pt>
                <c:pt idx="4">
                  <c:v>0.46180555555555558</c:v>
                </c:pt>
                <c:pt idx="5">
                  <c:v>0.50347222222222221</c:v>
                </c:pt>
                <c:pt idx="6">
                  <c:v>0.54513888888888895</c:v>
                </c:pt>
                <c:pt idx="7">
                  <c:v>0.58680555555555558</c:v>
                </c:pt>
                <c:pt idx="8">
                  <c:v>0.62847222222222221</c:v>
                </c:pt>
                <c:pt idx="9">
                  <c:v>0.67013888888888884</c:v>
                </c:pt>
                <c:pt idx="10">
                  <c:v>0.71180555555555547</c:v>
                </c:pt>
                <c:pt idx="11">
                  <c:v>0.75347222222222221</c:v>
                </c:pt>
                <c:pt idx="12">
                  <c:v>0.79513888888888884</c:v>
                </c:pt>
              </c:numCache>
            </c:numRef>
          </c:cat>
          <c:val>
            <c:numRef>
              <c:f>'2013-4 Paul Praia da Vitória'!$C$55:$O$55</c:f>
              <c:numCache>
                <c:formatCode>General</c:formatCode>
                <c:ptCount val="13"/>
                <c:pt idx="0">
                  <c:v>18.3</c:v>
                </c:pt>
                <c:pt idx="1">
                  <c:v>18.600000000000001</c:v>
                </c:pt>
                <c:pt idx="2">
                  <c:v>18.8</c:v>
                </c:pt>
                <c:pt idx="3">
                  <c:v>19</c:v>
                </c:pt>
                <c:pt idx="4">
                  <c:v>19.600000000000001</c:v>
                </c:pt>
                <c:pt idx="5">
                  <c:v>21.8</c:v>
                </c:pt>
                <c:pt idx="6">
                  <c:v>20.8</c:v>
                </c:pt>
                <c:pt idx="7">
                  <c:v>21.5</c:v>
                </c:pt>
                <c:pt idx="8">
                  <c:v>21.2</c:v>
                </c:pt>
                <c:pt idx="9">
                  <c:v>20.8</c:v>
                </c:pt>
                <c:pt idx="10">
                  <c:v>20</c:v>
                </c:pt>
                <c:pt idx="11">
                  <c:v>19.600000000000001</c:v>
                </c:pt>
                <c:pt idx="12">
                  <c:v>19.8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3010944"/>
        <c:axId val="303012480"/>
      </c:barChart>
      <c:lineChart>
        <c:grouping val="standard"/>
        <c:varyColors val="0"/>
        <c:ser>
          <c:idx val="1"/>
          <c:order val="1"/>
          <c:tx>
            <c:strRef>
              <c:f>'2013-4 Paul Praia da Vitória'!$B$43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'2013-4 Paul Praia da Vitória'!$C$45:$O$45</c:f>
              <c:numCache>
                <c:formatCode>h:mm</c:formatCode>
                <c:ptCount val="13"/>
                <c:pt idx="0">
                  <c:v>0.2951388888888889</c:v>
                </c:pt>
                <c:pt idx="1">
                  <c:v>0.33680555555555558</c:v>
                </c:pt>
                <c:pt idx="2">
                  <c:v>0.37847222222222227</c:v>
                </c:pt>
                <c:pt idx="3">
                  <c:v>0.4201388888888889</c:v>
                </c:pt>
                <c:pt idx="4">
                  <c:v>0.46180555555555558</c:v>
                </c:pt>
                <c:pt idx="5">
                  <c:v>0.50347222222222221</c:v>
                </c:pt>
                <c:pt idx="6">
                  <c:v>0.54513888888888895</c:v>
                </c:pt>
                <c:pt idx="7">
                  <c:v>0.58680555555555558</c:v>
                </c:pt>
                <c:pt idx="8">
                  <c:v>0.62847222222222221</c:v>
                </c:pt>
                <c:pt idx="9">
                  <c:v>0.67013888888888884</c:v>
                </c:pt>
                <c:pt idx="10">
                  <c:v>0.71180555555555547</c:v>
                </c:pt>
                <c:pt idx="11">
                  <c:v>0.75347222222222221</c:v>
                </c:pt>
                <c:pt idx="12">
                  <c:v>0.79513888888888884</c:v>
                </c:pt>
              </c:numCache>
            </c:numRef>
          </c:cat>
          <c:val>
            <c:numRef>
              <c:f>'2013-4 Paul Praia da Vitória'!$C$43:$O$43</c:f>
              <c:numCache>
                <c:formatCode>General</c:formatCode>
                <c:ptCount val="13"/>
                <c:pt idx="0">
                  <c:v>0.59985200000000005</c:v>
                </c:pt>
                <c:pt idx="1">
                  <c:v>0.59970800000000002</c:v>
                </c:pt>
                <c:pt idx="2">
                  <c:v>0.59951600000000005</c:v>
                </c:pt>
                <c:pt idx="3">
                  <c:v>0.599275</c:v>
                </c:pt>
                <c:pt idx="4">
                  <c:v>1.499987</c:v>
                </c:pt>
                <c:pt idx="5">
                  <c:v>1.499876</c:v>
                </c:pt>
                <c:pt idx="6">
                  <c:v>1.499649</c:v>
                </c:pt>
                <c:pt idx="7">
                  <c:v>1.4993069999999999</c:v>
                </c:pt>
                <c:pt idx="8">
                  <c:v>1.49885</c:v>
                </c:pt>
                <c:pt idx="9">
                  <c:v>1.4982789999999999</c:v>
                </c:pt>
                <c:pt idx="10">
                  <c:v>0.59999899999999995</c:v>
                </c:pt>
                <c:pt idx="11">
                  <c:v>0.59996400000000005</c:v>
                </c:pt>
                <c:pt idx="12">
                  <c:v>0.599881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010944"/>
        <c:axId val="303012480"/>
      </c:lineChart>
      <c:catAx>
        <c:axId val="30301094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030124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30124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0301094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751886123723583"/>
          <c:y val="0.43656794766325846"/>
          <c:w val="0.98978178822537688"/>
          <c:h val="0.5820907274650369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pH</a:t>
            </a:r>
          </a:p>
        </c:rich>
      </c:tx>
      <c:layout>
        <c:manualLayout>
          <c:xMode val="edge"/>
          <c:yMode val="edge"/>
          <c:x val="0.43898872015997997"/>
          <c:y val="2.22220906597201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59531162125596E-2"/>
          <c:y val="0.24074161147862949"/>
          <c:w val="0.7633939665207149"/>
          <c:h val="0.525927828153313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'2013-4 Paul Pedreira'!$B$11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'2013-4 Paul Pedreira'!$C$7:$O$7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'2013-4 Paul Pedreira'!$C$11:$O$11</c:f>
              <c:numCache>
                <c:formatCode>General</c:formatCode>
                <c:ptCount val="13"/>
                <c:pt idx="3">
                  <c:v>7.4</c:v>
                </c:pt>
                <c:pt idx="4">
                  <c:v>7.93</c:v>
                </c:pt>
                <c:pt idx="5">
                  <c:v>7.58</c:v>
                </c:pt>
                <c:pt idx="6">
                  <c:v>7.71</c:v>
                </c:pt>
                <c:pt idx="7">
                  <c:v>7.72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384896"/>
        <c:axId val="263458816"/>
      </c:barChart>
      <c:lineChart>
        <c:grouping val="standard"/>
        <c:varyColors val="0"/>
        <c:ser>
          <c:idx val="1"/>
          <c:order val="1"/>
          <c:tx>
            <c:strRef>
              <c:f>'2013-4 Paul Pedreira'!$B$5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'2013-4 Paul Pedreira'!$C$5:$O$5</c:f>
              <c:numCache>
                <c:formatCode>General</c:formatCode>
                <c:ptCount val="13"/>
                <c:pt idx="0">
                  <c:v>0.59990200000000005</c:v>
                </c:pt>
                <c:pt idx="1">
                  <c:v>0.59977899999999995</c:v>
                </c:pt>
                <c:pt idx="2">
                  <c:v>0.599607</c:v>
                </c:pt>
                <c:pt idx="3">
                  <c:v>0.59938599999999997</c:v>
                </c:pt>
                <c:pt idx="4">
                  <c:v>0.59911599999999998</c:v>
                </c:pt>
                <c:pt idx="5">
                  <c:v>1.599982</c:v>
                </c:pt>
                <c:pt idx="6">
                  <c:v>1.599853</c:v>
                </c:pt>
                <c:pt idx="7">
                  <c:v>1.599599</c:v>
                </c:pt>
                <c:pt idx="8">
                  <c:v>1.599221</c:v>
                </c:pt>
                <c:pt idx="9">
                  <c:v>1.598719</c:v>
                </c:pt>
                <c:pt idx="10">
                  <c:v>1.5980920000000001</c:v>
                </c:pt>
                <c:pt idx="11">
                  <c:v>0.499998</c:v>
                </c:pt>
                <c:pt idx="12">
                  <c:v>0.49996400000000002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384896"/>
        <c:axId val="263458816"/>
      </c:lineChart>
      <c:catAx>
        <c:axId val="18238489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63458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34588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8238489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696553555805518"/>
          <c:y val="0.43703865964122907"/>
          <c:w val="0.17559555055618048"/>
          <c:h val="0.1444449706944526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ORP (mV)</a:t>
            </a:r>
          </a:p>
        </c:rich>
      </c:tx>
      <c:layout>
        <c:manualLayout>
          <c:xMode val="edge"/>
          <c:yMode val="edge"/>
          <c:x val="0.3880600148861989"/>
          <c:y val="3.58306188925081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62692005809822E-2"/>
          <c:y val="0.22149872362760145"/>
          <c:w val="0.72238858616239077"/>
          <c:h val="0.693812178421751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'2013-4 Paul Pedreira'!$B$12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cat>
            <c:numRef>
              <c:f>'2013-4 Paul Pedreira'!$C$7:$O$7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'2013-4 Paul Pedreira'!$C$12:$O$12</c:f>
              <c:numCache>
                <c:formatCode>General</c:formatCode>
                <c:ptCount val="13"/>
                <c:pt idx="3">
                  <c:v>-23</c:v>
                </c:pt>
                <c:pt idx="4">
                  <c:v>-48</c:v>
                </c:pt>
                <c:pt idx="5">
                  <c:v>-31</c:v>
                </c:pt>
                <c:pt idx="6">
                  <c:v>-38</c:v>
                </c:pt>
                <c:pt idx="7">
                  <c:v>-39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0143360"/>
        <c:axId val="280144896"/>
      </c:barChart>
      <c:lineChart>
        <c:grouping val="standard"/>
        <c:varyColors val="0"/>
        <c:ser>
          <c:idx val="1"/>
          <c:order val="1"/>
          <c:tx>
            <c:strRef>
              <c:f>'2013-4 Paul Pedreira'!$B$5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'2013-4 Paul Pedreira'!$C$5:$O$5</c:f>
              <c:numCache>
                <c:formatCode>General</c:formatCode>
                <c:ptCount val="13"/>
                <c:pt idx="0">
                  <c:v>0.59990200000000005</c:v>
                </c:pt>
                <c:pt idx="1">
                  <c:v>0.59977899999999995</c:v>
                </c:pt>
                <c:pt idx="2">
                  <c:v>0.599607</c:v>
                </c:pt>
                <c:pt idx="3">
                  <c:v>0.59938599999999997</c:v>
                </c:pt>
                <c:pt idx="4">
                  <c:v>0.59911599999999998</c:v>
                </c:pt>
                <c:pt idx="5">
                  <c:v>1.599982</c:v>
                </c:pt>
                <c:pt idx="6">
                  <c:v>1.599853</c:v>
                </c:pt>
                <c:pt idx="7">
                  <c:v>1.599599</c:v>
                </c:pt>
                <c:pt idx="8">
                  <c:v>1.599221</c:v>
                </c:pt>
                <c:pt idx="9">
                  <c:v>1.598719</c:v>
                </c:pt>
                <c:pt idx="10">
                  <c:v>1.5980920000000001</c:v>
                </c:pt>
                <c:pt idx="11">
                  <c:v>0.499998</c:v>
                </c:pt>
                <c:pt idx="12">
                  <c:v>0.49996400000000002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143360"/>
        <c:axId val="280144896"/>
      </c:lineChart>
      <c:catAx>
        <c:axId val="28014336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80144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0144896"/>
        <c:scaling>
          <c:orientation val="minMax"/>
          <c:max val="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8014336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343346260821869"/>
          <c:y val="0.50488667743893578"/>
          <c:w val="0.1761195596819054"/>
          <c:h val="0.127036172595689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Temperatura (ºC)</a:t>
            </a:r>
          </a:p>
        </c:rich>
      </c:tx>
      <c:layout>
        <c:manualLayout>
          <c:xMode val="edge"/>
          <c:yMode val="edge"/>
          <c:x val="0.35373165667724371"/>
          <c:y val="3.7174721189591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194074447640544E-2"/>
          <c:y val="0.24163568773234201"/>
          <c:w val="0.73582143177284853"/>
          <c:h val="0.535315985130111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'2013-4 Paul Pedreira'!$B$17</c:f>
              <c:strCache>
                <c:ptCount val="1"/>
                <c:pt idx="0">
                  <c:v>Temp. (ºC)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'2013-4 Paul Pedreira'!$C$7:$O$7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'2013-4 Paul Pedreira'!$C$17:$O$17</c:f>
              <c:numCache>
                <c:formatCode>General</c:formatCode>
                <c:ptCount val="13"/>
                <c:pt idx="3">
                  <c:v>19.100000000000001</c:v>
                </c:pt>
                <c:pt idx="4">
                  <c:v>19</c:v>
                </c:pt>
                <c:pt idx="5">
                  <c:v>19.3</c:v>
                </c:pt>
                <c:pt idx="6">
                  <c:v>19.600000000000001</c:v>
                </c:pt>
                <c:pt idx="7">
                  <c:v>19.600000000000001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0228992"/>
        <c:axId val="280230528"/>
      </c:barChart>
      <c:lineChart>
        <c:grouping val="standard"/>
        <c:varyColors val="0"/>
        <c:ser>
          <c:idx val="1"/>
          <c:order val="1"/>
          <c:tx>
            <c:strRef>
              <c:f>'2013-4 Paul Pedreira'!$B$5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'2013-4 Paul Pedreira'!$C$5:$O$5</c:f>
              <c:numCache>
                <c:formatCode>General</c:formatCode>
                <c:ptCount val="13"/>
                <c:pt idx="0">
                  <c:v>0.59990200000000005</c:v>
                </c:pt>
                <c:pt idx="1">
                  <c:v>0.59977899999999995</c:v>
                </c:pt>
                <c:pt idx="2">
                  <c:v>0.599607</c:v>
                </c:pt>
                <c:pt idx="3">
                  <c:v>0.59938599999999997</c:v>
                </c:pt>
                <c:pt idx="4">
                  <c:v>0.59911599999999998</c:v>
                </c:pt>
                <c:pt idx="5">
                  <c:v>1.599982</c:v>
                </c:pt>
                <c:pt idx="6">
                  <c:v>1.599853</c:v>
                </c:pt>
                <c:pt idx="7">
                  <c:v>1.599599</c:v>
                </c:pt>
                <c:pt idx="8">
                  <c:v>1.599221</c:v>
                </c:pt>
                <c:pt idx="9">
                  <c:v>1.598719</c:v>
                </c:pt>
                <c:pt idx="10">
                  <c:v>1.5980920000000001</c:v>
                </c:pt>
                <c:pt idx="11">
                  <c:v>0.499998</c:v>
                </c:pt>
                <c:pt idx="12">
                  <c:v>0.49996400000000002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228992"/>
        <c:axId val="280230528"/>
      </c:lineChart>
      <c:catAx>
        <c:axId val="28022899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80230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02305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8022899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343346260821869"/>
          <c:y val="0.43866171003717475"/>
          <c:w val="0.1761195596819054"/>
          <c:h val="0.1449814126394051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pH</a:t>
            </a:r>
          </a:p>
        </c:rich>
      </c:tx>
      <c:layout>
        <c:manualLayout>
          <c:xMode val="edge"/>
          <c:yMode val="edge"/>
          <c:x val="0.43964232488822652"/>
          <c:y val="2.15826294440467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16095380029806E-2"/>
          <c:y val="0.24100719424460432"/>
          <c:w val="0.75707898658718331"/>
          <c:h val="0.521582733812949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'2013-4 Paul Pedreira'!$B$11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'2013-4 Paul Pedreira'!$C$25:$O$25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'2013-4 Paul Pedreira'!$C$29:$O$29</c:f>
              <c:numCache>
                <c:formatCode>General</c:formatCode>
                <c:ptCount val="13"/>
                <c:pt idx="2">
                  <c:v>7.75</c:v>
                </c:pt>
                <c:pt idx="3">
                  <c:v>7.48</c:v>
                </c:pt>
                <c:pt idx="4">
                  <c:v>7.44</c:v>
                </c:pt>
                <c:pt idx="5">
                  <c:v>7.35</c:v>
                </c:pt>
                <c:pt idx="6">
                  <c:v>7.74</c:v>
                </c:pt>
                <c:pt idx="7">
                  <c:v>7.58</c:v>
                </c:pt>
                <c:pt idx="8">
                  <c:v>7.78</c:v>
                </c:pt>
                <c:pt idx="9">
                  <c:v>8.3000000000000007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0179840"/>
        <c:axId val="280181376"/>
      </c:barChart>
      <c:lineChart>
        <c:grouping val="standard"/>
        <c:varyColors val="0"/>
        <c:ser>
          <c:idx val="1"/>
          <c:order val="1"/>
          <c:tx>
            <c:strRef>
              <c:f>'2013-4 Paul Pedreira'!$B$23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'2013-4 Paul Pedreira'!$C$23:$O$23</c:f>
              <c:numCache>
                <c:formatCode>General</c:formatCode>
                <c:ptCount val="13"/>
                <c:pt idx="0">
                  <c:v>0.59989199999999998</c:v>
                </c:pt>
                <c:pt idx="1">
                  <c:v>0.59976399999999996</c:v>
                </c:pt>
                <c:pt idx="2">
                  <c:v>0.59958699999999998</c:v>
                </c:pt>
                <c:pt idx="3">
                  <c:v>0.59936100000000003</c:v>
                </c:pt>
                <c:pt idx="4">
                  <c:v>1.599599</c:v>
                </c:pt>
                <c:pt idx="5">
                  <c:v>1.599933</c:v>
                </c:pt>
                <c:pt idx="6">
                  <c:v>1.5997410000000001</c:v>
                </c:pt>
                <c:pt idx="7">
                  <c:v>1.599426</c:v>
                </c:pt>
                <c:pt idx="8">
                  <c:v>1.5989850000000001</c:v>
                </c:pt>
                <c:pt idx="9">
                  <c:v>1.5984210000000001</c:v>
                </c:pt>
                <c:pt idx="10">
                  <c:v>1.5977330000000001</c:v>
                </c:pt>
                <c:pt idx="11">
                  <c:v>0.49999700000000002</c:v>
                </c:pt>
                <c:pt idx="12">
                  <c:v>0.49995899999999999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179840"/>
        <c:axId val="280181376"/>
      </c:lineChart>
      <c:catAx>
        <c:axId val="28017984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80181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01813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8017984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669150521609535"/>
          <c:y val="0.43525192078262942"/>
          <c:w val="0.99254843517138602"/>
          <c:h val="0.575539584824624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ORP (mV)</a:t>
            </a:r>
          </a:p>
        </c:rich>
      </c:tx>
      <c:layout>
        <c:manualLayout>
          <c:xMode val="edge"/>
          <c:yMode val="edge"/>
          <c:x val="0.38830616187969008"/>
          <c:y val="3.63036303630363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962573617420009E-2"/>
          <c:y val="0.22442316555527264"/>
          <c:w val="0.72113995819958054"/>
          <c:h val="0.689771200015470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'2013-4 Paul Pedreira'!$B$12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'2013-4 Paul Pedreira'!$C$25:$O$25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'2013-4 Paul Pedreira'!$C$30:$O$30</c:f>
              <c:numCache>
                <c:formatCode>General</c:formatCode>
                <c:ptCount val="13"/>
                <c:pt idx="2">
                  <c:v>-35</c:v>
                </c:pt>
                <c:pt idx="3">
                  <c:v>-27</c:v>
                </c:pt>
                <c:pt idx="4">
                  <c:v>-27</c:v>
                </c:pt>
                <c:pt idx="5">
                  <c:v>-18</c:v>
                </c:pt>
                <c:pt idx="6">
                  <c:v>-44</c:v>
                </c:pt>
                <c:pt idx="7">
                  <c:v>-30</c:v>
                </c:pt>
                <c:pt idx="8">
                  <c:v>-43</c:v>
                </c:pt>
                <c:pt idx="9">
                  <c:v>-74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0253184"/>
        <c:axId val="280254720"/>
      </c:barChart>
      <c:lineChart>
        <c:grouping val="standard"/>
        <c:varyColors val="0"/>
        <c:ser>
          <c:idx val="1"/>
          <c:order val="1"/>
          <c:tx>
            <c:strRef>
              <c:f>'2013-4 Paul Pedreira'!$B$23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'2013-4 Paul Pedreira'!$C$23:$O$23</c:f>
              <c:numCache>
                <c:formatCode>General</c:formatCode>
                <c:ptCount val="13"/>
                <c:pt idx="0">
                  <c:v>0.59989199999999998</c:v>
                </c:pt>
                <c:pt idx="1">
                  <c:v>0.59976399999999996</c:v>
                </c:pt>
                <c:pt idx="2">
                  <c:v>0.59958699999999998</c:v>
                </c:pt>
                <c:pt idx="3">
                  <c:v>0.59936100000000003</c:v>
                </c:pt>
                <c:pt idx="4">
                  <c:v>1.599599</c:v>
                </c:pt>
                <c:pt idx="5">
                  <c:v>1.599933</c:v>
                </c:pt>
                <c:pt idx="6">
                  <c:v>1.5997410000000001</c:v>
                </c:pt>
                <c:pt idx="7">
                  <c:v>1.599426</c:v>
                </c:pt>
                <c:pt idx="8">
                  <c:v>1.5989850000000001</c:v>
                </c:pt>
                <c:pt idx="9">
                  <c:v>1.5984210000000001</c:v>
                </c:pt>
                <c:pt idx="10">
                  <c:v>1.5977330000000001</c:v>
                </c:pt>
                <c:pt idx="11">
                  <c:v>0.49999700000000002</c:v>
                </c:pt>
                <c:pt idx="12">
                  <c:v>0.49995899999999999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253184"/>
        <c:axId val="280254720"/>
      </c:lineChart>
      <c:catAx>
        <c:axId val="28025318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80254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0254720"/>
        <c:scaling>
          <c:orientation val="minMax"/>
          <c:max val="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8025318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259433275488235"/>
          <c:y val="0.50495222750621516"/>
          <c:w val="0.98950603438438256"/>
          <c:h val="0.63366544528468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 e Salinidade (ppm)</a:t>
            </a:r>
          </a:p>
        </c:rich>
      </c:tx>
      <c:layout>
        <c:manualLayout>
          <c:xMode val="edge"/>
          <c:yMode val="edge"/>
          <c:x val="0.23467893867526649"/>
          <c:y val="2.50896057347670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4275131193845744E-2"/>
          <c:y val="0.22580724198883426"/>
          <c:w val="0.74439570545430656"/>
          <c:h val="0.544804774322266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'2013-4 Paul Pedreira'!$B$15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'2013-4 Paul Pedreira'!$C$7:$O$7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'2013-4 Paul Pedreira'!$C$15:$O$15</c:f>
              <c:numCache>
                <c:formatCode>General</c:formatCode>
                <c:ptCount val="13"/>
                <c:pt idx="3">
                  <c:v>37.4</c:v>
                </c:pt>
                <c:pt idx="4">
                  <c:v>41.1</c:v>
                </c:pt>
                <c:pt idx="5">
                  <c:v>42.5</c:v>
                </c:pt>
                <c:pt idx="6">
                  <c:v>42.2</c:v>
                </c:pt>
                <c:pt idx="7">
                  <c:v>42</c:v>
                </c:pt>
              </c:numCache>
            </c:numRef>
          </c:val>
        </c:ser>
        <c:ser>
          <c:idx val="1"/>
          <c:order val="1"/>
          <c:tx>
            <c:strRef>
              <c:f>'2013-4 Paul Pedreira'!$B$16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33CCCC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'2013-4 Paul Pedreira'!$C$16:$O$16</c:f>
              <c:numCache>
                <c:formatCode>General</c:formatCode>
                <c:ptCount val="13"/>
                <c:pt idx="3">
                  <c:v>23.4</c:v>
                </c:pt>
                <c:pt idx="4">
                  <c:v>26</c:v>
                </c:pt>
                <c:pt idx="5">
                  <c:v>27</c:v>
                </c:pt>
                <c:pt idx="6">
                  <c:v>26.8</c:v>
                </c:pt>
                <c:pt idx="7">
                  <c:v>26.7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0471040"/>
        <c:axId val="280472576"/>
      </c:barChart>
      <c:lineChart>
        <c:grouping val="standard"/>
        <c:varyColors val="0"/>
        <c:ser>
          <c:idx val="2"/>
          <c:order val="2"/>
          <c:tx>
            <c:strRef>
              <c:f>'2013-4 Paul Pedreira'!$B$5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'2013-4 Paul Pedreira'!$C$5:$O$5</c:f>
              <c:numCache>
                <c:formatCode>General</c:formatCode>
                <c:ptCount val="13"/>
                <c:pt idx="0">
                  <c:v>0.59990200000000005</c:v>
                </c:pt>
                <c:pt idx="1">
                  <c:v>0.59977899999999995</c:v>
                </c:pt>
                <c:pt idx="2">
                  <c:v>0.599607</c:v>
                </c:pt>
                <c:pt idx="3">
                  <c:v>0.59938599999999997</c:v>
                </c:pt>
                <c:pt idx="4">
                  <c:v>0.59911599999999998</c:v>
                </c:pt>
                <c:pt idx="5">
                  <c:v>1.599982</c:v>
                </c:pt>
                <c:pt idx="6">
                  <c:v>1.599853</c:v>
                </c:pt>
                <c:pt idx="7">
                  <c:v>1.599599</c:v>
                </c:pt>
                <c:pt idx="8">
                  <c:v>1.599221</c:v>
                </c:pt>
                <c:pt idx="9">
                  <c:v>1.598719</c:v>
                </c:pt>
                <c:pt idx="10">
                  <c:v>1.5980920000000001</c:v>
                </c:pt>
                <c:pt idx="11">
                  <c:v>0.499998</c:v>
                </c:pt>
                <c:pt idx="12">
                  <c:v>0.49996400000000002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471040"/>
        <c:axId val="280472576"/>
      </c:lineChart>
      <c:catAx>
        <c:axId val="28047104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804725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04725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8047104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315521658447398"/>
          <c:y val="0.40501942633514898"/>
          <c:w val="0.98953819113417996"/>
          <c:h val="0.6129054835887449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 e Salinidade (ppm)</a:t>
            </a:r>
          </a:p>
        </c:rich>
      </c:tx>
      <c:layout>
        <c:manualLayout>
          <c:xMode val="edge"/>
          <c:yMode val="edge"/>
          <c:x val="0.23308270676691728"/>
          <c:y val="2.51798561151079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4661654135338351E-2"/>
          <c:y val="0.24100719424460432"/>
          <c:w val="0.74135338345864665"/>
          <c:h val="0.528776978417266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'2013-4 Paul Pedreira'!$B$15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'2013-4 Paul Pedreira'!$C$25:$O$25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'2013-4 Paul Pedreira'!$C$33:$O$33</c:f>
              <c:numCache>
                <c:formatCode>General</c:formatCode>
                <c:ptCount val="13"/>
                <c:pt idx="2">
                  <c:v>30</c:v>
                </c:pt>
                <c:pt idx="3">
                  <c:v>28.7</c:v>
                </c:pt>
                <c:pt idx="4">
                  <c:v>28.5</c:v>
                </c:pt>
                <c:pt idx="5">
                  <c:v>31.5</c:v>
                </c:pt>
                <c:pt idx="6">
                  <c:v>33.1</c:v>
                </c:pt>
                <c:pt idx="7">
                  <c:v>32.799999999999997</c:v>
                </c:pt>
                <c:pt idx="8">
                  <c:v>31.1</c:v>
                </c:pt>
                <c:pt idx="9">
                  <c:v>30.9</c:v>
                </c:pt>
              </c:numCache>
            </c:numRef>
          </c:val>
        </c:ser>
        <c:ser>
          <c:idx val="1"/>
          <c:order val="1"/>
          <c:tx>
            <c:strRef>
              <c:f>'2013-4 Paul Pedreira'!$B$16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33CCCC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'2013-4 Paul Pedreira'!$C$25:$O$25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'2013-4 Paul Pedreira'!$C$34:$O$34</c:f>
              <c:numCache>
                <c:formatCode>General</c:formatCode>
                <c:ptCount val="13"/>
                <c:pt idx="2">
                  <c:v>18.399999999999999</c:v>
                </c:pt>
                <c:pt idx="3">
                  <c:v>17.600000000000001</c:v>
                </c:pt>
                <c:pt idx="4">
                  <c:v>17.7</c:v>
                </c:pt>
                <c:pt idx="5">
                  <c:v>19.399999999999999</c:v>
                </c:pt>
                <c:pt idx="6">
                  <c:v>21.3</c:v>
                </c:pt>
                <c:pt idx="7">
                  <c:v>20.2</c:v>
                </c:pt>
                <c:pt idx="8">
                  <c:v>19.100000000000001</c:v>
                </c:pt>
                <c:pt idx="9">
                  <c:v>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0431616"/>
        <c:axId val="280449792"/>
      </c:barChart>
      <c:lineChart>
        <c:grouping val="standard"/>
        <c:varyColors val="0"/>
        <c:ser>
          <c:idx val="2"/>
          <c:order val="2"/>
          <c:tx>
            <c:strRef>
              <c:f>'2013-4 Paul Pedreira'!$B$23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'2013-4 Paul Pedreira'!$C$23:$O$23</c:f>
              <c:numCache>
                <c:formatCode>General</c:formatCode>
                <c:ptCount val="13"/>
                <c:pt idx="0">
                  <c:v>0.59989199999999998</c:v>
                </c:pt>
                <c:pt idx="1">
                  <c:v>0.59976399999999996</c:v>
                </c:pt>
                <c:pt idx="2">
                  <c:v>0.59958699999999998</c:v>
                </c:pt>
                <c:pt idx="3">
                  <c:v>0.59936100000000003</c:v>
                </c:pt>
                <c:pt idx="4">
                  <c:v>1.599599</c:v>
                </c:pt>
                <c:pt idx="5">
                  <c:v>1.599933</c:v>
                </c:pt>
                <c:pt idx="6">
                  <c:v>1.5997410000000001</c:v>
                </c:pt>
                <c:pt idx="7">
                  <c:v>1.599426</c:v>
                </c:pt>
                <c:pt idx="8">
                  <c:v>1.5989850000000001</c:v>
                </c:pt>
                <c:pt idx="9">
                  <c:v>1.5984210000000001</c:v>
                </c:pt>
                <c:pt idx="10">
                  <c:v>1.5977330000000001</c:v>
                </c:pt>
                <c:pt idx="11">
                  <c:v>0.49999700000000002</c:v>
                </c:pt>
                <c:pt idx="12">
                  <c:v>0.49995899999999999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431616"/>
        <c:axId val="280449792"/>
      </c:lineChart>
      <c:catAx>
        <c:axId val="28043161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80449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044979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8043161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203007518796988"/>
          <c:y val="0.40287769784172661"/>
          <c:w val="0.98947368421052628"/>
          <c:h val="0.6115107913669064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 horizontalDpi="-3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pH</a:t>
            </a:r>
          </a:p>
        </c:rich>
      </c:tx>
      <c:layout>
        <c:manualLayout>
          <c:xMode val="edge"/>
          <c:yMode val="edge"/>
          <c:x val="0.44087621893978579"/>
          <c:y val="2.15827338129496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2773767374092848E-2"/>
          <c:y val="0.24100719424460432"/>
          <c:w val="0.71240926694319329"/>
          <c:h val="0.535971223021582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'2013-3 Paul Praia da Vitória'!$B$11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'2013-3 Paul Praia da Vitória'!$C$25:$O$25</c:f>
              <c:numCache>
                <c:formatCode>h:mm</c:formatCode>
                <c:ptCount val="13"/>
                <c:pt idx="0">
                  <c:v>0.29444444444444445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'2013-3 Paul Praia da Vitória'!$C$29:$O$29</c:f>
              <c:numCache>
                <c:formatCode>General</c:formatCode>
                <c:ptCount val="13"/>
                <c:pt idx="0">
                  <c:v>8.7899999999999991</c:v>
                </c:pt>
                <c:pt idx="1">
                  <c:v>8.76</c:v>
                </c:pt>
                <c:pt idx="2">
                  <c:v>8.83</c:v>
                </c:pt>
                <c:pt idx="3">
                  <c:v>9.35</c:v>
                </c:pt>
                <c:pt idx="4">
                  <c:v>9.69</c:v>
                </c:pt>
                <c:pt idx="5">
                  <c:v>9.5399999999999991</c:v>
                </c:pt>
                <c:pt idx="6">
                  <c:v>8.9499999999999993</c:v>
                </c:pt>
                <c:pt idx="7">
                  <c:v>9.09</c:v>
                </c:pt>
                <c:pt idx="8">
                  <c:v>9.2799999999999994</c:v>
                </c:pt>
                <c:pt idx="9">
                  <c:v>9.24</c:v>
                </c:pt>
                <c:pt idx="10">
                  <c:v>9.34</c:v>
                </c:pt>
                <c:pt idx="11">
                  <c:v>9.31</c:v>
                </c:pt>
                <c:pt idx="12">
                  <c:v>9.1999999999999993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0774400"/>
        <c:axId val="303117440"/>
      </c:barChart>
      <c:lineChart>
        <c:grouping val="standard"/>
        <c:varyColors val="0"/>
        <c:ser>
          <c:idx val="1"/>
          <c:order val="1"/>
          <c:tx>
            <c:strRef>
              <c:f>'2013-3 Paul Praia da Vitória'!$B$23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'2013-3 Paul Praia da Vitória'!$C$23:$O$23</c:f>
              <c:numCache>
                <c:formatCode>General</c:formatCode>
                <c:ptCount val="13"/>
                <c:pt idx="0">
                  <c:v>1.5992569999999999</c:v>
                </c:pt>
                <c:pt idx="1">
                  <c:v>1.5987750000000001</c:v>
                </c:pt>
                <c:pt idx="2">
                  <c:v>1.5981449999999999</c:v>
                </c:pt>
                <c:pt idx="3">
                  <c:v>0.49999900000000003</c:v>
                </c:pt>
                <c:pt idx="4">
                  <c:v>0.49996800000000002</c:v>
                </c:pt>
                <c:pt idx="5">
                  <c:v>0.49989600000000001</c:v>
                </c:pt>
                <c:pt idx="6">
                  <c:v>0.49978299999999998</c:v>
                </c:pt>
                <c:pt idx="7">
                  <c:v>0.49963000000000002</c:v>
                </c:pt>
                <c:pt idx="8">
                  <c:v>0.49943599999999999</c:v>
                </c:pt>
                <c:pt idx="9">
                  <c:v>1.599998</c:v>
                </c:pt>
                <c:pt idx="10">
                  <c:v>1.599909</c:v>
                </c:pt>
                <c:pt idx="11">
                  <c:v>1.599691</c:v>
                </c:pt>
                <c:pt idx="12">
                  <c:v>1.5993440000000001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0774400"/>
        <c:axId val="303117440"/>
      </c:lineChart>
      <c:catAx>
        <c:axId val="29077440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031174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31174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9077440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605900722263724"/>
          <c:y val="0.43884892086330934"/>
          <c:w val="0.9883219342107783"/>
          <c:h val="0.5791366906474819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Temperatura (ºC)</a:t>
            </a:r>
          </a:p>
        </c:rich>
      </c:tx>
      <c:layout>
        <c:manualLayout>
          <c:xMode val="edge"/>
          <c:yMode val="edge"/>
          <c:x val="0.35682190400862557"/>
          <c:y val="3.81679389312977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961076562116816E-2"/>
          <c:y val="0.23282486138936775"/>
          <c:w val="0.71814145525488371"/>
          <c:h val="0.557252946931929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'2013-4 Paul Pedreira'!$B$17</c:f>
              <c:strCache>
                <c:ptCount val="1"/>
                <c:pt idx="0">
                  <c:v>Temp. (ºC)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'2013-4 Paul Pedreira'!$C$25:$O$25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'2013-4 Paul Pedreira'!$C$35:$O$35</c:f>
              <c:numCache>
                <c:formatCode>General</c:formatCode>
                <c:ptCount val="13"/>
                <c:pt idx="2">
                  <c:v>18</c:v>
                </c:pt>
                <c:pt idx="3">
                  <c:v>18.100000000000001</c:v>
                </c:pt>
                <c:pt idx="4">
                  <c:v>18.399999999999999</c:v>
                </c:pt>
                <c:pt idx="5">
                  <c:v>18.7</c:v>
                </c:pt>
                <c:pt idx="6">
                  <c:v>18.100000000000001</c:v>
                </c:pt>
                <c:pt idx="7">
                  <c:v>18.8</c:v>
                </c:pt>
                <c:pt idx="8">
                  <c:v>18.600000000000001</c:v>
                </c:pt>
                <c:pt idx="9">
                  <c:v>18.5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0532864"/>
        <c:axId val="280534400"/>
      </c:barChart>
      <c:lineChart>
        <c:grouping val="standard"/>
        <c:varyColors val="0"/>
        <c:ser>
          <c:idx val="1"/>
          <c:order val="1"/>
          <c:tx>
            <c:strRef>
              <c:f>'2013-4 Paul Pedreira'!$B$23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'2013-4 Paul Pedreira'!$C$23:$O$23</c:f>
              <c:numCache>
                <c:formatCode>General</c:formatCode>
                <c:ptCount val="13"/>
                <c:pt idx="0">
                  <c:v>0.59989199999999998</c:v>
                </c:pt>
                <c:pt idx="1">
                  <c:v>0.59976399999999996</c:v>
                </c:pt>
                <c:pt idx="2">
                  <c:v>0.59958699999999998</c:v>
                </c:pt>
                <c:pt idx="3">
                  <c:v>0.59936100000000003</c:v>
                </c:pt>
                <c:pt idx="4">
                  <c:v>1.599599</c:v>
                </c:pt>
                <c:pt idx="5">
                  <c:v>1.599933</c:v>
                </c:pt>
                <c:pt idx="6">
                  <c:v>1.5997410000000001</c:v>
                </c:pt>
                <c:pt idx="7">
                  <c:v>1.599426</c:v>
                </c:pt>
                <c:pt idx="8">
                  <c:v>1.5989850000000001</c:v>
                </c:pt>
                <c:pt idx="9">
                  <c:v>1.5984210000000001</c:v>
                </c:pt>
                <c:pt idx="10">
                  <c:v>1.5977330000000001</c:v>
                </c:pt>
                <c:pt idx="11">
                  <c:v>0.49999700000000002</c:v>
                </c:pt>
                <c:pt idx="12">
                  <c:v>0.49995899999999999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0532864"/>
        <c:axId val="280534400"/>
      </c:lineChart>
      <c:catAx>
        <c:axId val="28053286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80534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0534400"/>
        <c:scaling>
          <c:orientation val="minMax"/>
          <c:max val="19.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8053286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259433275488235"/>
          <c:y val="0.43893209913646286"/>
          <c:w val="0.98950603438438256"/>
          <c:h val="0.5877874616817935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 e Salinidade (ppm)</a:t>
            </a:r>
          </a:p>
        </c:rich>
      </c:tx>
      <c:layout>
        <c:manualLayout>
          <c:xMode val="edge"/>
          <c:yMode val="edge"/>
          <c:x val="0.23308270676691728"/>
          <c:y val="2.51798561151079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4661654135338351E-2"/>
          <c:y val="0.24100719424460432"/>
          <c:w val="0.74135338345864665"/>
          <c:h val="0.528776978417266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'2013-4 Paul Pedreira'!$B$15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'2013-4 Paul Pedreira'!$C$25:$O$25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'2013-4 Paul Pedreira'!$C$33:$O$33</c:f>
              <c:numCache>
                <c:formatCode>General</c:formatCode>
                <c:ptCount val="13"/>
                <c:pt idx="2">
                  <c:v>30</c:v>
                </c:pt>
                <c:pt idx="3">
                  <c:v>28.7</c:v>
                </c:pt>
                <c:pt idx="4">
                  <c:v>28.5</c:v>
                </c:pt>
                <c:pt idx="5">
                  <c:v>31.5</c:v>
                </c:pt>
                <c:pt idx="6">
                  <c:v>33.1</c:v>
                </c:pt>
                <c:pt idx="7">
                  <c:v>32.799999999999997</c:v>
                </c:pt>
                <c:pt idx="8">
                  <c:v>31.1</c:v>
                </c:pt>
                <c:pt idx="9">
                  <c:v>30.9</c:v>
                </c:pt>
              </c:numCache>
            </c:numRef>
          </c:val>
        </c:ser>
        <c:ser>
          <c:idx val="1"/>
          <c:order val="1"/>
          <c:tx>
            <c:strRef>
              <c:f>'2013-4 Paul Pedreira'!$B$16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33CCCC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'2013-4 Paul Pedreira'!$C$25:$O$25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'2013-4 Paul Pedreira'!$C$34:$O$34</c:f>
              <c:numCache>
                <c:formatCode>General</c:formatCode>
                <c:ptCount val="13"/>
                <c:pt idx="2">
                  <c:v>18.399999999999999</c:v>
                </c:pt>
                <c:pt idx="3">
                  <c:v>17.600000000000001</c:v>
                </c:pt>
                <c:pt idx="4">
                  <c:v>17.7</c:v>
                </c:pt>
                <c:pt idx="5">
                  <c:v>19.399999999999999</c:v>
                </c:pt>
                <c:pt idx="6">
                  <c:v>21.3</c:v>
                </c:pt>
                <c:pt idx="7">
                  <c:v>20.2</c:v>
                </c:pt>
                <c:pt idx="8">
                  <c:v>19.100000000000001</c:v>
                </c:pt>
                <c:pt idx="9">
                  <c:v>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7571968"/>
        <c:axId val="287573504"/>
      </c:barChart>
      <c:lineChart>
        <c:grouping val="standard"/>
        <c:varyColors val="0"/>
        <c:ser>
          <c:idx val="2"/>
          <c:order val="2"/>
          <c:tx>
            <c:strRef>
              <c:f>'2013-4 Paul Pedreira'!$B$23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'2013-4 Paul Pedreira'!$C$23:$O$23</c:f>
              <c:numCache>
                <c:formatCode>General</c:formatCode>
                <c:ptCount val="13"/>
                <c:pt idx="0">
                  <c:v>0.59989199999999998</c:v>
                </c:pt>
                <c:pt idx="1">
                  <c:v>0.59976399999999996</c:v>
                </c:pt>
                <c:pt idx="2">
                  <c:v>0.59958699999999998</c:v>
                </c:pt>
                <c:pt idx="3">
                  <c:v>0.59936100000000003</c:v>
                </c:pt>
                <c:pt idx="4">
                  <c:v>1.599599</c:v>
                </c:pt>
                <c:pt idx="5">
                  <c:v>1.599933</c:v>
                </c:pt>
                <c:pt idx="6">
                  <c:v>1.5997410000000001</c:v>
                </c:pt>
                <c:pt idx="7">
                  <c:v>1.599426</c:v>
                </c:pt>
                <c:pt idx="8">
                  <c:v>1.5989850000000001</c:v>
                </c:pt>
                <c:pt idx="9">
                  <c:v>1.5984210000000001</c:v>
                </c:pt>
                <c:pt idx="10">
                  <c:v>1.5977330000000001</c:v>
                </c:pt>
                <c:pt idx="11">
                  <c:v>0.49999700000000002</c:v>
                </c:pt>
                <c:pt idx="12">
                  <c:v>0.49995899999999999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7571968"/>
        <c:axId val="287573504"/>
      </c:lineChart>
      <c:catAx>
        <c:axId val="28757196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87573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75735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8757196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203007518796988"/>
          <c:y val="0.40287769784172661"/>
          <c:w val="0.98947368421052628"/>
          <c:h val="0.6115107913669064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ORP (mV)</a:t>
            </a:r>
          </a:p>
        </c:rich>
      </c:tx>
      <c:layout>
        <c:manualLayout>
          <c:xMode val="edge"/>
          <c:yMode val="edge"/>
          <c:x val="0.38796996296913039"/>
          <c:y val="3.703703703703703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87969924812026E-2"/>
          <c:y val="0.22895698178721388"/>
          <c:w val="0.72030075187969922"/>
          <c:h val="0.68350393092359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'2014-1 Paul Praia da Vitória'!$B$12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4372981069994207E-3"/>
                  <c:y val="9.9461833034036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2059089062572063E-3"/>
                  <c:y val="9.579464304100195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4767843187301741E-3"/>
                  <c:y val="9.961875993663277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7.6034649308734902E-4"/>
                  <c:y val="9.654945434172715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9.792580509300371E-6"/>
                  <c:y val="9.765220311879800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2.2159662023298759E-4"/>
                  <c:y val="0.1000089469636775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5529137349470663E-3"/>
                  <c:y val="0.10067393358938691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3216824790518486E-3"/>
                  <c:y val="0.10269410118163835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0902932783095605E-3"/>
                  <c:y val="9.962728085442082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8.5890407756741968E-4"/>
                  <c:y val="8.2601066960922356E-2"/>
                </c:manualLayout>
              </c:layout>
              <c:tx>
                <c:rich>
                  <a:bodyPr rot="-54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t>43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4.1372723146448909E-3"/>
                  <c:y val="9.713817392823298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3.9058275610285298E-3"/>
                  <c:y val="9.58476108901386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3.6745406824147953E-3"/>
                  <c:y val="9.248059645209127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'2014-1 Paul Praia da Vitória'!$C$7:$O$7</c:f>
              <c:numCache>
                <c:formatCode>h:mm</c:formatCode>
                <c:ptCount val="13"/>
                <c:pt idx="0">
                  <c:v>0.28819444444444448</c:v>
                </c:pt>
                <c:pt idx="1">
                  <c:v>0.3298611111111111</c:v>
                </c:pt>
                <c:pt idx="2">
                  <c:v>0.37152777777777773</c:v>
                </c:pt>
                <c:pt idx="3">
                  <c:v>0.41319444444444442</c:v>
                </c:pt>
                <c:pt idx="4">
                  <c:v>0.4548611111111111</c:v>
                </c:pt>
                <c:pt idx="5">
                  <c:v>0.49652777777777773</c:v>
                </c:pt>
                <c:pt idx="6">
                  <c:v>0.53819444444444442</c:v>
                </c:pt>
                <c:pt idx="7">
                  <c:v>0.57986111111111105</c:v>
                </c:pt>
                <c:pt idx="8">
                  <c:v>0.62152777777777779</c:v>
                </c:pt>
                <c:pt idx="9">
                  <c:v>0.66319444444444442</c:v>
                </c:pt>
                <c:pt idx="10">
                  <c:v>0.70486111111111116</c:v>
                </c:pt>
                <c:pt idx="11">
                  <c:v>0.74652777777777779</c:v>
                </c:pt>
                <c:pt idx="12">
                  <c:v>0.78819444444444453</c:v>
                </c:pt>
              </c:numCache>
            </c:numRef>
          </c:cat>
          <c:val>
            <c:numRef>
              <c:f>'2014-1 Paul Praia da Vitória'!$C$12:$O$12</c:f>
              <c:numCache>
                <c:formatCode>General</c:formatCode>
                <c:ptCount val="13"/>
                <c:pt idx="0">
                  <c:v>-138</c:v>
                </c:pt>
                <c:pt idx="1">
                  <c:v>-113</c:v>
                </c:pt>
                <c:pt idx="2">
                  <c:v>-116</c:v>
                </c:pt>
                <c:pt idx="3">
                  <c:v>-125</c:v>
                </c:pt>
                <c:pt idx="4">
                  <c:v>-138</c:v>
                </c:pt>
                <c:pt idx="5">
                  <c:v>-143</c:v>
                </c:pt>
                <c:pt idx="6">
                  <c:v>-135</c:v>
                </c:pt>
                <c:pt idx="7">
                  <c:v>-136</c:v>
                </c:pt>
                <c:pt idx="8">
                  <c:v>-134</c:v>
                </c:pt>
                <c:pt idx="9">
                  <c:v>43</c:v>
                </c:pt>
                <c:pt idx="10">
                  <c:v>-108</c:v>
                </c:pt>
                <c:pt idx="11">
                  <c:v>-124</c:v>
                </c:pt>
                <c:pt idx="12">
                  <c:v>-189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7788160"/>
        <c:axId val="277789696"/>
      </c:barChart>
      <c:lineChart>
        <c:grouping val="standard"/>
        <c:varyColors val="0"/>
        <c:ser>
          <c:idx val="1"/>
          <c:order val="1"/>
          <c:tx>
            <c:strRef>
              <c:f>'2014-1 Paul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'2014-1 Paul Praia da Vitória'!$C$5:$O$5</c:f>
              <c:numCache>
                <c:formatCode>0.000000</c:formatCode>
                <c:ptCount val="13"/>
                <c:pt idx="0">
                  <c:v>1.599121</c:v>
                </c:pt>
                <c:pt idx="1">
                  <c:v>1.599121</c:v>
                </c:pt>
                <c:pt idx="2">
                  <c:v>0.39999899999999999</c:v>
                </c:pt>
                <c:pt idx="3">
                  <c:v>0.399982</c:v>
                </c:pt>
                <c:pt idx="4">
                  <c:v>0.39993099999999998</c:v>
                </c:pt>
                <c:pt idx="5">
                  <c:v>0.39984700000000001</c:v>
                </c:pt>
                <c:pt idx="6">
                  <c:v>0.399731</c:v>
                </c:pt>
                <c:pt idx="7">
                  <c:v>0.39958100000000002</c:v>
                </c:pt>
                <c:pt idx="8">
                  <c:v>1.5</c:v>
                </c:pt>
                <c:pt idx="9">
                  <c:v>1.499938</c:v>
                </c:pt>
                <c:pt idx="10">
                  <c:v>1.4997529999999999</c:v>
                </c:pt>
                <c:pt idx="11">
                  <c:v>1.499444</c:v>
                </c:pt>
                <c:pt idx="12">
                  <c:v>1.4990110000000001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7788160"/>
        <c:axId val="277789696"/>
      </c:lineChart>
      <c:catAx>
        <c:axId val="27778816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7789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7789696"/>
        <c:scaling>
          <c:orientation val="minMax"/>
          <c:max val="50"/>
          <c:min val="-20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7778816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203003703086962"/>
          <c:y val="0.50505227250634077"/>
          <c:w val="0.98947371759798908"/>
          <c:h val="0.6363657573106391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ORP (mV)</a:t>
            </a:r>
          </a:p>
        </c:rich>
      </c:tx>
      <c:layout>
        <c:manualLayout>
          <c:xMode val="edge"/>
          <c:yMode val="edge"/>
          <c:x val="0.38930199396717197"/>
          <c:y val="3.58307172387765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294258954671066E-2"/>
          <c:y val="0.22149872362760145"/>
          <c:w val="0.72362608221849622"/>
          <c:h val="0.693812178421751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'2014-1 Paul Praia da Vitória'!$B$12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dLbl>
              <c:idx val="1"/>
              <c:layout>
                <c:manualLayout>
                  <c:x val="-1.0781044642822321E-3"/>
                  <c:y val="0.1019306300067541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2459586682422499E-3"/>
                  <c:y val="9.32444193661460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4.3039939472654906E-4"/>
                  <c:y val="9.54159720262980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'2014-1 Paul Praia da Vitória'!$C$25:$O$25</c:f>
              <c:numCache>
                <c:formatCode>h:mm</c:formatCode>
                <c:ptCount val="13"/>
                <c:pt idx="0">
                  <c:v>0.2951388888888889</c:v>
                </c:pt>
                <c:pt idx="1">
                  <c:v>0.33680555555555558</c:v>
                </c:pt>
                <c:pt idx="2">
                  <c:v>0.37847222222222227</c:v>
                </c:pt>
                <c:pt idx="3">
                  <c:v>0.4201388888888889</c:v>
                </c:pt>
                <c:pt idx="4">
                  <c:v>0.46180555555555558</c:v>
                </c:pt>
                <c:pt idx="5">
                  <c:v>0.50347222222222221</c:v>
                </c:pt>
                <c:pt idx="6">
                  <c:v>0.54513888888888895</c:v>
                </c:pt>
                <c:pt idx="7">
                  <c:v>0.58680555555555558</c:v>
                </c:pt>
                <c:pt idx="8">
                  <c:v>0.62847222222222221</c:v>
                </c:pt>
                <c:pt idx="9">
                  <c:v>0.67013888888888884</c:v>
                </c:pt>
                <c:pt idx="10">
                  <c:v>0.71180555555555547</c:v>
                </c:pt>
                <c:pt idx="11">
                  <c:v>0.75347222222222221</c:v>
                </c:pt>
                <c:pt idx="12">
                  <c:v>0.79513888888888884</c:v>
                </c:pt>
              </c:numCache>
            </c:numRef>
          </c:cat>
          <c:val>
            <c:numRef>
              <c:f>'2014-1 Paul Praia da Vitória'!$C$30:$O$30</c:f>
              <c:numCache>
                <c:formatCode>General</c:formatCode>
                <c:ptCount val="13"/>
                <c:pt idx="0">
                  <c:v>-143</c:v>
                </c:pt>
                <c:pt idx="1">
                  <c:v>-125</c:v>
                </c:pt>
                <c:pt idx="2">
                  <c:v>-145</c:v>
                </c:pt>
                <c:pt idx="3">
                  <c:v>-150</c:v>
                </c:pt>
                <c:pt idx="4">
                  <c:v>-153</c:v>
                </c:pt>
                <c:pt idx="5">
                  <c:v>-154</c:v>
                </c:pt>
                <c:pt idx="6">
                  <c:v>-152</c:v>
                </c:pt>
                <c:pt idx="7">
                  <c:v>-155</c:v>
                </c:pt>
                <c:pt idx="8">
                  <c:v>-140</c:v>
                </c:pt>
                <c:pt idx="9">
                  <c:v>53</c:v>
                </c:pt>
                <c:pt idx="10">
                  <c:v>44</c:v>
                </c:pt>
                <c:pt idx="11">
                  <c:v>-158</c:v>
                </c:pt>
                <c:pt idx="12">
                  <c:v>-110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7640320"/>
        <c:axId val="277641856"/>
      </c:barChart>
      <c:lineChart>
        <c:grouping val="standard"/>
        <c:varyColors val="0"/>
        <c:ser>
          <c:idx val="1"/>
          <c:order val="1"/>
          <c:tx>
            <c:strRef>
              <c:f>'2014-1 Paul Praia da Vitória'!$B$23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'2014-1 Paul Praia da Vitória'!$C$23:$O$23</c:f>
              <c:numCache>
                <c:formatCode>General</c:formatCode>
                <c:ptCount val="13"/>
                <c:pt idx="0">
                  <c:v>1.599402</c:v>
                </c:pt>
                <c:pt idx="1">
                  <c:v>1.599907</c:v>
                </c:pt>
                <c:pt idx="2">
                  <c:v>0.39999899999999999</c:v>
                </c:pt>
                <c:pt idx="3">
                  <c:v>0.399978</c:v>
                </c:pt>
                <c:pt idx="4">
                  <c:v>0.39994000000000002</c:v>
                </c:pt>
                <c:pt idx="5">
                  <c:v>0.399837</c:v>
                </c:pt>
                <c:pt idx="6">
                  <c:v>0.39971699999999999</c:v>
                </c:pt>
                <c:pt idx="7">
                  <c:v>0.39956399999999997</c:v>
                </c:pt>
                <c:pt idx="8">
                  <c:v>1.4999990000000001</c:v>
                </c:pt>
                <c:pt idx="9">
                  <c:v>1.4998290000000001</c:v>
                </c:pt>
                <c:pt idx="10">
                  <c:v>1.499379</c:v>
                </c:pt>
                <c:pt idx="11">
                  <c:v>1.4986459999999999</c:v>
                </c:pt>
                <c:pt idx="12">
                  <c:v>1.4976320000000001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7640320"/>
        <c:axId val="277641856"/>
      </c:lineChart>
      <c:catAx>
        <c:axId val="27764032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7641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7641856"/>
        <c:scaling>
          <c:orientation val="minMax"/>
          <c:max val="55"/>
          <c:min val="-16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7764032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426505268930938"/>
          <c:y val="0.50488669308493295"/>
          <c:w val="0.98959956124887372"/>
          <c:h val="0.6319228723860497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ORP (mV)</a:t>
            </a:r>
          </a:p>
        </c:rich>
      </c:tx>
      <c:layout>
        <c:manualLayout>
          <c:xMode val="edge"/>
          <c:yMode val="edge"/>
          <c:x val="0.38930199396717197"/>
          <c:y val="3.63035580817298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294258954671066E-2"/>
          <c:y val="0.22442316555527264"/>
          <c:w val="0.72362608221849622"/>
          <c:h val="0.689771200015470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'2014-1 Paul Praia da Vitória'!$B$12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'2014-1 Paul Praia da Vitória'!$C$45:$O$45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'2014-1 Paul Praia da Vitória'!$C$50:$O$50</c:f>
              <c:numCache>
                <c:formatCode>General</c:formatCode>
                <c:ptCount val="13"/>
                <c:pt idx="0">
                  <c:v>-128</c:v>
                </c:pt>
                <c:pt idx="1">
                  <c:v>-134</c:v>
                </c:pt>
                <c:pt idx="2">
                  <c:v>-140</c:v>
                </c:pt>
                <c:pt idx="3">
                  <c:v>-156</c:v>
                </c:pt>
                <c:pt idx="4">
                  <c:v>-160</c:v>
                </c:pt>
                <c:pt idx="5">
                  <c:v>-164</c:v>
                </c:pt>
                <c:pt idx="6">
                  <c:v>-162</c:v>
                </c:pt>
                <c:pt idx="7">
                  <c:v>-180</c:v>
                </c:pt>
                <c:pt idx="8">
                  <c:v>-164</c:v>
                </c:pt>
                <c:pt idx="9">
                  <c:v>86</c:v>
                </c:pt>
                <c:pt idx="10">
                  <c:v>40</c:v>
                </c:pt>
                <c:pt idx="11">
                  <c:v>-136</c:v>
                </c:pt>
                <c:pt idx="12">
                  <c:v>-142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7533056"/>
        <c:axId val="277534592"/>
      </c:barChart>
      <c:lineChart>
        <c:grouping val="standard"/>
        <c:varyColors val="0"/>
        <c:ser>
          <c:idx val="1"/>
          <c:order val="1"/>
          <c:tx>
            <c:strRef>
              <c:f>'2014-1 Paul Praia da Vitória'!$B$43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'2014-1 Paul Praia da Vitória'!$C$45:$O$45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'2014-1 Paul Praia da Vitória'!$C$43:$O$43</c:f>
              <c:numCache>
                <c:formatCode>General</c:formatCode>
                <c:ptCount val="13"/>
                <c:pt idx="0">
                  <c:v>1.5993869999999999</c:v>
                </c:pt>
                <c:pt idx="1">
                  <c:v>1.5990690000000001</c:v>
                </c:pt>
                <c:pt idx="2">
                  <c:v>0.39999899999999999</c:v>
                </c:pt>
                <c:pt idx="3">
                  <c:v>0.399976</c:v>
                </c:pt>
                <c:pt idx="4">
                  <c:v>0.39992</c:v>
                </c:pt>
                <c:pt idx="5">
                  <c:v>0.39983200000000002</c:v>
                </c:pt>
                <c:pt idx="6">
                  <c:v>0.39971000000000001</c:v>
                </c:pt>
                <c:pt idx="7">
                  <c:v>0.39955600000000002</c:v>
                </c:pt>
                <c:pt idx="8">
                  <c:v>1.4999990000000001</c:v>
                </c:pt>
                <c:pt idx="9">
                  <c:v>1.4999180000000001</c:v>
                </c:pt>
                <c:pt idx="10">
                  <c:v>1.499714</c:v>
                </c:pt>
                <c:pt idx="11">
                  <c:v>1.499387</c:v>
                </c:pt>
                <c:pt idx="12">
                  <c:v>1.4989349999999999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7533056"/>
        <c:axId val="277534592"/>
      </c:lineChart>
      <c:catAx>
        <c:axId val="27753305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7534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7534592"/>
        <c:scaling>
          <c:orientation val="minMax"/>
          <c:max val="90"/>
          <c:min val="-18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7753305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426505268930938"/>
          <c:y val="0.50495211277398278"/>
          <c:w val="0.98959956124887372"/>
          <c:h val="0.6336653282578088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 e Salinidade (ppm)</a:t>
            </a:r>
          </a:p>
        </c:rich>
      </c:tx>
      <c:layout>
        <c:manualLayout>
          <c:xMode val="edge"/>
          <c:yMode val="edge"/>
          <c:x val="0.23680267239322358"/>
          <c:y val="2.71319586997150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'2014-1 Paul Praia da Vitória'!$B$15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'2014-1 Paul Praia da Vitória'!$C$7:$O$7</c:f>
              <c:numCache>
                <c:formatCode>h:mm</c:formatCode>
                <c:ptCount val="13"/>
                <c:pt idx="0">
                  <c:v>0.28819444444444448</c:v>
                </c:pt>
                <c:pt idx="1">
                  <c:v>0.3298611111111111</c:v>
                </c:pt>
                <c:pt idx="2">
                  <c:v>0.37152777777777773</c:v>
                </c:pt>
                <c:pt idx="3">
                  <c:v>0.41319444444444442</c:v>
                </c:pt>
                <c:pt idx="4">
                  <c:v>0.4548611111111111</c:v>
                </c:pt>
                <c:pt idx="5">
                  <c:v>0.49652777777777773</c:v>
                </c:pt>
                <c:pt idx="6">
                  <c:v>0.53819444444444442</c:v>
                </c:pt>
                <c:pt idx="7">
                  <c:v>0.57986111111111105</c:v>
                </c:pt>
                <c:pt idx="8">
                  <c:v>0.62152777777777779</c:v>
                </c:pt>
                <c:pt idx="9">
                  <c:v>0.66319444444444442</c:v>
                </c:pt>
                <c:pt idx="10">
                  <c:v>0.70486111111111116</c:v>
                </c:pt>
                <c:pt idx="11">
                  <c:v>0.74652777777777779</c:v>
                </c:pt>
                <c:pt idx="12">
                  <c:v>0.78819444444444453</c:v>
                </c:pt>
              </c:numCache>
            </c:numRef>
          </c:cat>
          <c:val>
            <c:numRef>
              <c:f>'2014-1 Paul Praia da Vitória'!$C$15:$O$15</c:f>
              <c:numCache>
                <c:formatCode>General</c:formatCode>
                <c:ptCount val="13"/>
                <c:pt idx="0">
                  <c:v>48</c:v>
                </c:pt>
                <c:pt idx="1">
                  <c:v>38.799999999999997</c:v>
                </c:pt>
                <c:pt idx="2">
                  <c:v>48</c:v>
                </c:pt>
                <c:pt idx="3">
                  <c:v>47.3</c:v>
                </c:pt>
                <c:pt idx="4">
                  <c:v>46.6</c:v>
                </c:pt>
                <c:pt idx="5">
                  <c:v>36.4</c:v>
                </c:pt>
                <c:pt idx="6">
                  <c:v>37.4</c:v>
                </c:pt>
                <c:pt idx="7">
                  <c:v>42.5</c:v>
                </c:pt>
                <c:pt idx="8">
                  <c:v>37.1</c:v>
                </c:pt>
                <c:pt idx="9">
                  <c:v>39.299999999999997</c:v>
                </c:pt>
                <c:pt idx="10">
                  <c:v>37.5</c:v>
                </c:pt>
                <c:pt idx="11">
                  <c:v>38.9</c:v>
                </c:pt>
                <c:pt idx="12">
                  <c:v>37.299999999999997</c:v>
                </c:pt>
              </c:numCache>
            </c:numRef>
          </c:val>
        </c:ser>
        <c:ser>
          <c:idx val="1"/>
          <c:order val="1"/>
          <c:tx>
            <c:strRef>
              <c:f>'2014-1 Paul Praia da Vitória'!$B$16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FFFF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'2014-1 Paul Praia da Vitória'!$C$16:$O$16</c:f>
              <c:numCache>
                <c:formatCode>General</c:formatCode>
                <c:ptCount val="13"/>
                <c:pt idx="0">
                  <c:v>30.6</c:v>
                </c:pt>
                <c:pt idx="1">
                  <c:v>23.7</c:v>
                </c:pt>
                <c:pt idx="2">
                  <c:v>30.6</c:v>
                </c:pt>
                <c:pt idx="3">
                  <c:v>30.2</c:v>
                </c:pt>
                <c:pt idx="4">
                  <c:v>29.7</c:v>
                </c:pt>
                <c:pt idx="5">
                  <c:v>22.5</c:v>
                </c:pt>
                <c:pt idx="6">
                  <c:v>23.8</c:v>
                </c:pt>
                <c:pt idx="7">
                  <c:v>27.6</c:v>
                </c:pt>
                <c:pt idx="8">
                  <c:v>23.1</c:v>
                </c:pt>
                <c:pt idx="9">
                  <c:v>24.7</c:v>
                </c:pt>
                <c:pt idx="10">
                  <c:v>23.5</c:v>
                </c:pt>
                <c:pt idx="11">
                  <c:v>22.2</c:v>
                </c:pt>
                <c:pt idx="12">
                  <c:v>23.3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7470208"/>
        <c:axId val="277480192"/>
      </c:barChart>
      <c:lineChart>
        <c:grouping val="standard"/>
        <c:varyColors val="0"/>
        <c:ser>
          <c:idx val="2"/>
          <c:order val="2"/>
          <c:tx>
            <c:strRef>
              <c:f>'2014-1 Paul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'2014-1 Paul Praia da Vitória'!$C$5:$O$5</c:f>
              <c:numCache>
                <c:formatCode>0.000000</c:formatCode>
                <c:ptCount val="13"/>
                <c:pt idx="0">
                  <c:v>1.599121</c:v>
                </c:pt>
                <c:pt idx="1">
                  <c:v>1.599121</c:v>
                </c:pt>
                <c:pt idx="2">
                  <c:v>0.39999899999999999</c:v>
                </c:pt>
                <c:pt idx="3">
                  <c:v>0.399982</c:v>
                </c:pt>
                <c:pt idx="4">
                  <c:v>0.39993099999999998</c:v>
                </c:pt>
                <c:pt idx="5">
                  <c:v>0.39984700000000001</c:v>
                </c:pt>
                <c:pt idx="6">
                  <c:v>0.399731</c:v>
                </c:pt>
                <c:pt idx="7">
                  <c:v>0.39958100000000002</c:v>
                </c:pt>
                <c:pt idx="8">
                  <c:v>1.5</c:v>
                </c:pt>
                <c:pt idx="9">
                  <c:v>1.499938</c:v>
                </c:pt>
                <c:pt idx="10">
                  <c:v>1.4997529999999999</c:v>
                </c:pt>
                <c:pt idx="11">
                  <c:v>1.499444</c:v>
                </c:pt>
                <c:pt idx="12">
                  <c:v>1.4990110000000001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7470208"/>
        <c:axId val="277480192"/>
      </c:lineChart>
      <c:catAx>
        <c:axId val="27747020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7480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748019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7747020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4878708345"/>
          <c:y val="0.39147441200200167"/>
          <c:w val="0.98944341048278051"/>
          <c:h val="0.616281544573465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 e Salinidade (ppm)</a:t>
            </a:r>
          </a:p>
        </c:rich>
      </c:tx>
      <c:layout>
        <c:manualLayout>
          <c:xMode val="edge"/>
          <c:yMode val="edge"/>
          <c:x val="0.2414818460192476"/>
          <c:y val="2.7237532808398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740828618096959E-2"/>
          <c:y val="0.24902723735408561"/>
          <c:w val="0.75555664866413286"/>
          <c:h val="0.517509727626459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'2014-1 Paul Praia da Vitória'!$B$15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'2014-1 Paul Praia da Vitória'!$C$25:$O$25</c:f>
              <c:numCache>
                <c:formatCode>h:mm</c:formatCode>
                <c:ptCount val="13"/>
                <c:pt idx="0">
                  <c:v>0.2951388888888889</c:v>
                </c:pt>
                <c:pt idx="1">
                  <c:v>0.33680555555555558</c:v>
                </c:pt>
                <c:pt idx="2">
                  <c:v>0.37847222222222227</c:v>
                </c:pt>
                <c:pt idx="3">
                  <c:v>0.4201388888888889</c:v>
                </c:pt>
                <c:pt idx="4">
                  <c:v>0.46180555555555558</c:v>
                </c:pt>
                <c:pt idx="5">
                  <c:v>0.50347222222222221</c:v>
                </c:pt>
                <c:pt idx="6">
                  <c:v>0.54513888888888895</c:v>
                </c:pt>
                <c:pt idx="7">
                  <c:v>0.58680555555555558</c:v>
                </c:pt>
                <c:pt idx="8">
                  <c:v>0.62847222222222221</c:v>
                </c:pt>
                <c:pt idx="9">
                  <c:v>0.67013888888888884</c:v>
                </c:pt>
                <c:pt idx="10">
                  <c:v>0.71180555555555547</c:v>
                </c:pt>
                <c:pt idx="11">
                  <c:v>0.75347222222222221</c:v>
                </c:pt>
                <c:pt idx="12">
                  <c:v>0.79513888888888884</c:v>
                </c:pt>
              </c:numCache>
            </c:numRef>
          </c:cat>
          <c:val>
            <c:numRef>
              <c:f>'2014-1 Paul Praia da Vitória'!$C$33:$O$33</c:f>
              <c:numCache>
                <c:formatCode>General</c:formatCode>
                <c:ptCount val="13"/>
                <c:pt idx="0">
                  <c:v>38.1</c:v>
                </c:pt>
                <c:pt idx="1">
                  <c:v>40.1</c:v>
                </c:pt>
                <c:pt idx="2">
                  <c:v>39.700000000000003</c:v>
                </c:pt>
                <c:pt idx="3">
                  <c:v>39</c:v>
                </c:pt>
                <c:pt idx="4">
                  <c:v>38</c:v>
                </c:pt>
                <c:pt idx="5">
                  <c:v>37.700000000000003</c:v>
                </c:pt>
                <c:pt idx="6">
                  <c:v>50.5</c:v>
                </c:pt>
                <c:pt idx="7">
                  <c:v>37.5</c:v>
                </c:pt>
                <c:pt idx="8">
                  <c:v>45.6</c:v>
                </c:pt>
                <c:pt idx="9">
                  <c:v>40.4</c:v>
                </c:pt>
                <c:pt idx="10">
                  <c:v>38.200000000000003</c:v>
                </c:pt>
                <c:pt idx="11">
                  <c:v>38.1</c:v>
                </c:pt>
                <c:pt idx="12">
                  <c:v>37.9</c:v>
                </c:pt>
              </c:numCache>
            </c:numRef>
          </c:val>
        </c:ser>
        <c:ser>
          <c:idx val="1"/>
          <c:order val="1"/>
          <c:tx>
            <c:strRef>
              <c:f>'2014-1 Paul Praia da Vitória'!$B$16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FFFF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'2014-1 Paul Praia da Vitória'!$C$25:$O$25</c:f>
              <c:numCache>
                <c:formatCode>h:mm</c:formatCode>
                <c:ptCount val="13"/>
                <c:pt idx="0">
                  <c:v>0.2951388888888889</c:v>
                </c:pt>
                <c:pt idx="1">
                  <c:v>0.33680555555555558</c:v>
                </c:pt>
                <c:pt idx="2">
                  <c:v>0.37847222222222227</c:v>
                </c:pt>
                <c:pt idx="3">
                  <c:v>0.4201388888888889</c:v>
                </c:pt>
                <c:pt idx="4">
                  <c:v>0.46180555555555558</c:v>
                </c:pt>
                <c:pt idx="5">
                  <c:v>0.50347222222222221</c:v>
                </c:pt>
                <c:pt idx="6">
                  <c:v>0.54513888888888895</c:v>
                </c:pt>
                <c:pt idx="7">
                  <c:v>0.58680555555555558</c:v>
                </c:pt>
                <c:pt idx="8">
                  <c:v>0.62847222222222221</c:v>
                </c:pt>
                <c:pt idx="9">
                  <c:v>0.67013888888888884</c:v>
                </c:pt>
                <c:pt idx="10">
                  <c:v>0.71180555555555547</c:v>
                </c:pt>
                <c:pt idx="11">
                  <c:v>0.75347222222222221</c:v>
                </c:pt>
                <c:pt idx="12">
                  <c:v>0.79513888888888884</c:v>
                </c:pt>
              </c:numCache>
            </c:numRef>
          </c:cat>
          <c:val>
            <c:numRef>
              <c:f>'2014-1 Paul Praia da Vitória'!$C$34:$O$34</c:f>
              <c:numCache>
                <c:formatCode>General</c:formatCode>
                <c:ptCount val="13"/>
                <c:pt idx="0">
                  <c:v>23.7</c:v>
                </c:pt>
                <c:pt idx="1">
                  <c:v>25</c:v>
                </c:pt>
                <c:pt idx="2">
                  <c:v>24.7</c:v>
                </c:pt>
                <c:pt idx="3">
                  <c:v>24.2</c:v>
                </c:pt>
                <c:pt idx="4">
                  <c:v>23.5</c:v>
                </c:pt>
                <c:pt idx="5">
                  <c:v>23.5</c:v>
                </c:pt>
                <c:pt idx="6">
                  <c:v>32.5</c:v>
                </c:pt>
                <c:pt idx="7">
                  <c:v>23.4</c:v>
                </c:pt>
                <c:pt idx="8">
                  <c:v>29.5</c:v>
                </c:pt>
                <c:pt idx="9">
                  <c:v>25.4</c:v>
                </c:pt>
                <c:pt idx="10">
                  <c:v>23.8</c:v>
                </c:pt>
                <c:pt idx="11">
                  <c:v>23.8</c:v>
                </c:pt>
                <c:pt idx="12">
                  <c:v>23.6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7419520"/>
        <c:axId val="277421056"/>
      </c:barChart>
      <c:lineChart>
        <c:grouping val="standard"/>
        <c:varyColors val="0"/>
        <c:ser>
          <c:idx val="2"/>
          <c:order val="2"/>
          <c:tx>
            <c:strRef>
              <c:f>'2014-1 Paul Praia da Vitória'!$B$23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'2014-1 Paul Praia da Vitória'!$C$23:$O$23</c:f>
              <c:numCache>
                <c:formatCode>General</c:formatCode>
                <c:ptCount val="13"/>
                <c:pt idx="0">
                  <c:v>1.599402</c:v>
                </c:pt>
                <c:pt idx="1">
                  <c:v>1.599907</c:v>
                </c:pt>
                <c:pt idx="2">
                  <c:v>0.39999899999999999</c:v>
                </c:pt>
                <c:pt idx="3">
                  <c:v>0.399978</c:v>
                </c:pt>
                <c:pt idx="4">
                  <c:v>0.39994000000000002</c:v>
                </c:pt>
                <c:pt idx="5">
                  <c:v>0.399837</c:v>
                </c:pt>
                <c:pt idx="6">
                  <c:v>0.39971699999999999</c:v>
                </c:pt>
                <c:pt idx="7">
                  <c:v>0.39956399999999997</c:v>
                </c:pt>
                <c:pt idx="8">
                  <c:v>1.4999990000000001</c:v>
                </c:pt>
                <c:pt idx="9">
                  <c:v>1.4998290000000001</c:v>
                </c:pt>
                <c:pt idx="10">
                  <c:v>1.499379</c:v>
                </c:pt>
                <c:pt idx="11">
                  <c:v>1.4986459999999999</c:v>
                </c:pt>
                <c:pt idx="12">
                  <c:v>1.4976320000000001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7419520"/>
        <c:axId val="277421056"/>
      </c:lineChart>
      <c:catAx>
        <c:axId val="27741952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7421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74210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7741952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777902762154731"/>
          <c:y val="0.39299622703412074"/>
          <c:w val="0.99259420697412826"/>
          <c:h val="0.61867700131233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 e Salinidade (ppm)</a:t>
            </a:r>
          </a:p>
        </c:rich>
      </c:tx>
      <c:layout>
        <c:manualLayout>
          <c:xMode val="edge"/>
          <c:yMode val="edge"/>
          <c:x val="0.24746764939266311"/>
          <c:y val="2.81123528913724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334340046086433E-2"/>
          <c:y val="0.24498088047847827"/>
          <c:w val="0.75398027229295195"/>
          <c:h val="0.493977840964800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'2014-1 Paul Praia da Vitória'!$B$15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'2014-1 Paul Praia da Vitória'!$C$45:$O$45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'2014-1 Paul Praia da Vitória'!$C$53:$O$53</c:f>
              <c:numCache>
                <c:formatCode>General</c:formatCode>
                <c:ptCount val="13"/>
                <c:pt idx="0">
                  <c:v>36.700000000000003</c:v>
                </c:pt>
                <c:pt idx="1">
                  <c:v>37.200000000000003</c:v>
                </c:pt>
                <c:pt idx="2">
                  <c:v>37</c:v>
                </c:pt>
                <c:pt idx="3">
                  <c:v>36.9</c:v>
                </c:pt>
                <c:pt idx="4">
                  <c:v>37</c:v>
                </c:pt>
                <c:pt idx="5">
                  <c:v>36.799999999999997</c:v>
                </c:pt>
                <c:pt idx="6">
                  <c:v>40.9</c:v>
                </c:pt>
                <c:pt idx="7">
                  <c:v>36.200000000000003</c:v>
                </c:pt>
                <c:pt idx="8">
                  <c:v>38.799999999999997</c:v>
                </c:pt>
                <c:pt idx="9">
                  <c:v>36.700000000000003</c:v>
                </c:pt>
                <c:pt idx="10">
                  <c:v>36.9</c:v>
                </c:pt>
                <c:pt idx="11">
                  <c:v>37</c:v>
                </c:pt>
                <c:pt idx="12">
                  <c:v>36.9</c:v>
                </c:pt>
              </c:numCache>
            </c:numRef>
          </c:val>
        </c:ser>
        <c:ser>
          <c:idx val="1"/>
          <c:order val="1"/>
          <c:tx>
            <c:strRef>
              <c:f>'2014-1 Paul Praia da Vitória'!$B$16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FFFF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'2014-1 Paul Praia da Vitória'!$C$45:$O$45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'2014-1 Paul Praia da Vitória'!$C$54:$O$54</c:f>
              <c:numCache>
                <c:formatCode>General</c:formatCode>
                <c:ptCount val="13"/>
                <c:pt idx="0">
                  <c:v>22.9</c:v>
                </c:pt>
                <c:pt idx="1">
                  <c:v>27</c:v>
                </c:pt>
                <c:pt idx="2">
                  <c:v>22.9</c:v>
                </c:pt>
                <c:pt idx="3">
                  <c:v>22.9</c:v>
                </c:pt>
                <c:pt idx="4">
                  <c:v>22.9</c:v>
                </c:pt>
                <c:pt idx="5">
                  <c:v>20.2</c:v>
                </c:pt>
                <c:pt idx="6">
                  <c:v>23.4</c:v>
                </c:pt>
                <c:pt idx="7">
                  <c:v>22.6</c:v>
                </c:pt>
                <c:pt idx="8">
                  <c:v>22.5</c:v>
                </c:pt>
                <c:pt idx="9">
                  <c:v>22.3</c:v>
                </c:pt>
                <c:pt idx="10">
                  <c:v>22.9</c:v>
                </c:pt>
                <c:pt idx="11">
                  <c:v>23</c:v>
                </c:pt>
                <c:pt idx="12">
                  <c:v>29.3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7281408"/>
        <c:axId val="277365120"/>
      </c:barChart>
      <c:lineChart>
        <c:grouping val="standard"/>
        <c:varyColors val="0"/>
        <c:ser>
          <c:idx val="2"/>
          <c:order val="2"/>
          <c:tx>
            <c:strRef>
              <c:f>'2014-1 Paul Praia da Vitória'!$B$43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'2014-1 Paul Praia da Vitória'!$C$45:$O$45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'2014-1 Paul Praia da Vitória'!$C$43:$O$43</c:f>
              <c:numCache>
                <c:formatCode>General</c:formatCode>
                <c:ptCount val="13"/>
                <c:pt idx="0">
                  <c:v>1.5993869999999999</c:v>
                </c:pt>
                <c:pt idx="1">
                  <c:v>1.5990690000000001</c:v>
                </c:pt>
                <c:pt idx="2">
                  <c:v>0.39999899999999999</c:v>
                </c:pt>
                <c:pt idx="3">
                  <c:v>0.399976</c:v>
                </c:pt>
                <c:pt idx="4">
                  <c:v>0.39992</c:v>
                </c:pt>
                <c:pt idx="5">
                  <c:v>0.39983200000000002</c:v>
                </c:pt>
                <c:pt idx="6">
                  <c:v>0.39971000000000001</c:v>
                </c:pt>
                <c:pt idx="7">
                  <c:v>0.39955600000000002</c:v>
                </c:pt>
                <c:pt idx="8">
                  <c:v>1.4999990000000001</c:v>
                </c:pt>
                <c:pt idx="9">
                  <c:v>1.4999180000000001</c:v>
                </c:pt>
                <c:pt idx="10">
                  <c:v>1.499714</c:v>
                </c:pt>
                <c:pt idx="11">
                  <c:v>1.499387</c:v>
                </c:pt>
                <c:pt idx="12">
                  <c:v>1.4989349999999999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7281408"/>
        <c:axId val="277365120"/>
      </c:lineChart>
      <c:catAx>
        <c:axId val="27728140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7365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73651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7728140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2199765000305192"/>
          <c:y val="0.36546312759292188"/>
          <c:w val="0.9927647561496673"/>
          <c:h val="0.5983955634577935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Temperatura (ºC)</a:t>
            </a:r>
          </a:p>
        </c:rich>
      </c:tx>
      <c:layout>
        <c:manualLayout>
          <c:xMode val="edge"/>
          <c:yMode val="edge"/>
          <c:x val="0.35595816432036903"/>
          <c:y val="3.89105058365758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735408560311283"/>
          <c:w val="0.73303275392503586"/>
          <c:h val="0.587548638132295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'2014-1 Paul Praia da Vitória'!$B$17</c:f>
              <c:strCache>
                <c:ptCount val="1"/>
                <c:pt idx="0">
                  <c:v>Temp. (ºC)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'2014-1 Paul Praia da Vitória'!$C$7:$O$7</c:f>
              <c:numCache>
                <c:formatCode>h:mm</c:formatCode>
                <c:ptCount val="13"/>
                <c:pt idx="0">
                  <c:v>0.28819444444444448</c:v>
                </c:pt>
                <c:pt idx="1">
                  <c:v>0.3298611111111111</c:v>
                </c:pt>
                <c:pt idx="2">
                  <c:v>0.37152777777777773</c:v>
                </c:pt>
                <c:pt idx="3">
                  <c:v>0.41319444444444442</c:v>
                </c:pt>
                <c:pt idx="4">
                  <c:v>0.4548611111111111</c:v>
                </c:pt>
                <c:pt idx="5">
                  <c:v>0.49652777777777773</c:v>
                </c:pt>
                <c:pt idx="6">
                  <c:v>0.53819444444444442</c:v>
                </c:pt>
                <c:pt idx="7">
                  <c:v>0.57986111111111105</c:v>
                </c:pt>
                <c:pt idx="8">
                  <c:v>0.62152777777777779</c:v>
                </c:pt>
                <c:pt idx="9">
                  <c:v>0.66319444444444442</c:v>
                </c:pt>
                <c:pt idx="10">
                  <c:v>0.70486111111111116</c:v>
                </c:pt>
                <c:pt idx="11">
                  <c:v>0.74652777777777779</c:v>
                </c:pt>
                <c:pt idx="12">
                  <c:v>0.78819444444444453</c:v>
                </c:pt>
              </c:numCache>
            </c:numRef>
          </c:cat>
          <c:val>
            <c:numRef>
              <c:f>'2014-1 Paul Praia da Vitória'!$C$17:$O$17</c:f>
              <c:numCache>
                <c:formatCode>General</c:formatCode>
                <c:ptCount val="13"/>
                <c:pt idx="0">
                  <c:v>14.3</c:v>
                </c:pt>
                <c:pt idx="1">
                  <c:v>13.3</c:v>
                </c:pt>
                <c:pt idx="2">
                  <c:v>14.3</c:v>
                </c:pt>
                <c:pt idx="3">
                  <c:v>14.6</c:v>
                </c:pt>
                <c:pt idx="4">
                  <c:v>15.4</c:v>
                </c:pt>
                <c:pt idx="5">
                  <c:v>14.3</c:v>
                </c:pt>
                <c:pt idx="6">
                  <c:v>15.6</c:v>
                </c:pt>
                <c:pt idx="7">
                  <c:v>16.3</c:v>
                </c:pt>
                <c:pt idx="8">
                  <c:v>17.7</c:v>
                </c:pt>
                <c:pt idx="9">
                  <c:v>17.5</c:v>
                </c:pt>
                <c:pt idx="10">
                  <c:v>17.2</c:v>
                </c:pt>
                <c:pt idx="11">
                  <c:v>16.8</c:v>
                </c:pt>
                <c:pt idx="12">
                  <c:v>16.8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7230336"/>
        <c:axId val="277231872"/>
      </c:barChart>
      <c:lineChart>
        <c:grouping val="standard"/>
        <c:varyColors val="0"/>
        <c:ser>
          <c:idx val="1"/>
          <c:order val="1"/>
          <c:tx>
            <c:strRef>
              <c:f>'2014-1 Paul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'2014-1 Paul Praia da Vitória'!$C$5:$O$5</c:f>
              <c:numCache>
                <c:formatCode>0.000000</c:formatCode>
                <c:ptCount val="13"/>
                <c:pt idx="0">
                  <c:v>1.599121</c:v>
                </c:pt>
                <c:pt idx="1">
                  <c:v>1.599121</c:v>
                </c:pt>
                <c:pt idx="2">
                  <c:v>0.39999899999999999</c:v>
                </c:pt>
                <c:pt idx="3">
                  <c:v>0.399982</c:v>
                </c:pt>
                <c:pt idx="4">
                  <c:v>0.39993099999999998</c:v>
                </c:pt>
                <c:pt idx="5">
                  <c:v>0.39984700000000001</c:v>
                </c:pt>
                <c:pt idx="6">
                  <c:v>0.399731</c:v>
                </c:pt>
                <c:pt idx="7">
                  <c:v>0.39958100000000002</c:v>
                </c:pt>
                <c:pt idx="8">
                  <c:v>1.5</c:v>
                </c:pt>
                <c:pt idx="9">
                  <c:v>1.499938</c:v>
                </c:pt>
                <c:pt idx="10">
                  <c:v>1.4997529999999999</c:v>
                </c:pt>
                <c:pt idx="11">
                  <c:v>1.499444</c:v>
                </c:pt>
                <c:pt idx="12">
                  <c:v>1.4990110000000001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7230336"/>
        <c:axId val="277231872"/>
      </c:lineChart>
      <c:catAx>
        <c:axId val="27723033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72318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7231872"/>
        <c:scaling>
          <c:orientation val="minMax"/>
          <c:max val="23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7723033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24878708345"/>
          <c:y val="0.45525291828793774"/>
          <c:w val="0.98944341048278051"/>
          <c:h val="0.6070038910505836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Temperatura (ºC)</a:t>
            </a:r>
          </a:p>
        </c:rich>
      </c:tx>
      <c:layout>
        <c:manualLayout>
          <c:xMode val="edge"/>
          <c:yMode val="edge"/>
          <c:x val="0.35512657186508401"/>
          <c:y val="3.71747561405570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92129234283028E-2"/>
          <c:y val="0.24163568773234201"/>
          <c:w val="0.73699904883033707"/>
          <c:h val="0.624535315985130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'2014-1 Paul Praia da Vitória'!$B$17</c:f>
              <c:strCache>
                <c:ptCount val="1"/>
                <c:pt idx="0">
                  <c:v>Temp. (ºC)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'2014-1 Paul Praia da Vitória'!$C$25:$O$25</c:f>
              <c:numCache>
                <c:formatCode>h:mm</c:formatCode>
                <c:ptCount val="13"/>
                <c:pt idx="0">
                  <c:v>0.2951388888888889</c:v>
                </c:pt>
                <c:pt idx="1">
                  <c:v>0.33680555555555558</c:v>
                </c:pt>
                <c:pt idx="2">
                  <c:v>0.37847222222222227</c:v>
                </c:pt>
                <c:pt idx="3">
                  <c:v>0.4201388888888889</c:v>
                </c:pt>
                <c:pt idx="4">
                  <c:v>0.46180555555555558</c:v>
                </c:pt>
                <c:pt idx="5">
                  <c:v>0.50347222222222221</c:v>
                </c:pt>
                <c:pt idx="6">
                  <c:v>0.54513888888888895</c:v>
                </c:pt>
                <c:pt idx="7">
                  <c:v>0.58680555555555558</c:v>
                </c:pt>
                <c:pt idx="8">
                  <c:v>0.62847222222222221</c:v>
                </c:pt>
                <c:pt idx="9">
                  <c:v>0.67013888888888884</c:v>
                </c:pt>
                <c:pt idx="10">
                  <c:v>0.71180555555555547</c:v>
                </c:pt>
                <c:pt idx="11">
                  <c:v>0.75347222222222221</c:v>
                </c:pt>
                <c:pt idx="12">
                  <c:v>0.79513888888888884</c:v>
                </c:pt>
              </c:numCache>
            </c:numRef>
          </c:cat>
          <c:val>
            <c:numRef>
              <c:f>'2014-1 Paul Praia da Vitória'!$C$35:$O$35</c:f>
              <c:numCache>
                <c:formatCode>General</c:formatCode>
                <c:ptCount val="13"/>
                <c:pt idx="0">
                  <c:v>12.4</c:v>
                </c:pt>
                <c:pt idx="1">
                  <c:v>12.6</c:v>
                </c:pt>
                <c:pt idx="2">
                  <c:v>13</c:v>
                </c:pt>
                <c:pt idx="3">
                  <c:v>12.9</c:v>
                </c:pt>
                <c:pt idx="4">
                  <c:v>13.2</c:v>
                </c:pt>
                <c:pt idx="5">
                  <c:v>14</c:v>
                </c:pt>
                <c:pt idx="6">
                  <c:v>15</c:v>
                </c:pt>
                <c:pt idx="7">
                  <c:v>15.1</c:v>
                </c:pt>
                <c:pt idx="8">
                  <c:v>15.5</c:v>
                </c:pt>
                <c:pt idx="9">
                  <c:v>15.8</c:v>
                </c:pt>
                <c:pt idx="10">
                  <c:v>15.8</c:v>
                </c:pt>
                <c:pt idx="11">
                  <c:v>16.100000000000001</c:v>
                </c:pt>
                <c:pt idx="12">
                  <c:v>16.2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7110784"/>
        <c:axId val="277112320"/>
      </c:barChart>
      <c:lineChart>
        <c:grouping val="standard"/>
        <c:varyColors val="0"/>
        <c:ser>
          <c:idx val="1"/>
          <c:order val="1"/>
          <c:tx>
            <c:strRef>
              <c:f>'2014-1 Paul Praia da Vitória'!$B$43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'2014-1 Paul Praia da Vitória'!$C$43:$O$43</c:f>
              <c:numCache>
                <c:formatCode>General</c:formatCode>
                <c:ptCount val="13"/>
                <c:pt idx="0">
                  <c:v>1.5993869999999999</c:v>
                </c:pt>
                <c:pt idx="1">
                  <c:v>1.5990690000000001</c:v>
                </c:pt>
                <c:pt idx="2">
                  <c:v>0.39999899999999999</c:v>
                </c:pt>
                <c:pt idx="3">
                  <c:v>0.399976</c:v>
                </c:pt>
                <c:pt idx="4">
                  <c:v>0.39992</c:v>
                </c:pt>
                <c:pt idx="5">
                  <c:v>0.39983200000000002</c:v>
                </c:pt>
                <c:pt idx="6">
                  <c:v>0.39971000000000001</c:v>
                </c:pt>
                <c:pt idx="7">
                  <c:v>0.39955600000000002</c:v>
                </c:pt>
                <c:pt idx="8">
                  <c:v>1.4999990000000001</c:v>
                </c:pt>
                <c:pt idx="9">
                  <c:v>1.4999180000000001</c:v>
                </c:pt>
                <c:pt idx="10">
                  <c:v>1.499714</c:v>
                </c:pt>
                <c:pt idx="11">
                  <c:v>1.499387</c:v>
                </c:pt>
                <c:pt idx="12">
                  <c:v>1.4989349999999999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7110784"/>
        <c:axId val="277112320"/>
      </c:lineChart>
      <c:catAx>
        <c:axId val="27711078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7112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7112320"/>
        <c:scaling>
          <c:orientation val="minMax"/>
          <c:max val="22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7711078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426505268930938"/>
          <c:y val="0.48327143808516471"/>
          <c:w val="0.98959956124887372"/>
          <c:h val="0.6282528303365064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ORP (mV)</a:t>
            </a:r>
          </a:p>
        </c:rich>
      </c:tx>
      <c:layout>
        <c:manualLayout>
          <c:xMode val="edge"/>
          <c:yMode val="edge"/>
          <c:x val="0.39092240117130306"/>
          <c:y val="3.37423312883435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24011713030747E-2"/>
          <c:y val="0.21472392638036811"/>
          <c:w val="0.70863836017569548"/>
          <c:h val="0.70245398773006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'2013-3 Paul Praia da Vitória'!$B$12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'2013-3 Paul Praia da Vitória'!$C$25:$O$25</c:f>
              <c:numCache>
                <c:formatCode>h:mm</c:formatCode>
                <c:ptCount val="13"/>
                <c:pt idx="0">
                  <c:v>0.29444444444444445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'2013-3 Paul Praia da Vitória'!$C$30:$O$30</c:f>
              <c:numCache>
                <c:formatCode>General</c:formatCode>
                <c:ptCount val="13"/>
                <c:pt idx="0">
                  <c:v>-105</c:v>
                </c:pt>
                <c:pt idx="1">
                  <c:v>-102</c:v>
                </c:pt>
                <c:pt idx="2">
                  <c:v>-101</c:v>
                </c:pt>
                <c:pt idx="3">
                  <c:v>-135</c:v>
                </c:pt>
                <c:pt idx="4">
                  <c:v>-158</c:v>
                </c:pt>
                <c:pt idx="5">
                  <c:v>-143</c:v>
                </c:pt>
                <c:pt idx="6">
                  <c:v>-110</c:v>
                </c:pt>
                <c:pt idx="7">
                  <c:v>-124</c:v>
                </c:pt>
                <c:pt idx="8">
                  <c:v>-134</c:v>
                </c:pt>
                <c:pt idx="9">
                  <c:v>-132</c:v>
                </c:pt>
                <c:pt idx="10">
                  <c:v>-139</c:v>
                </c:pt>
                <c:pt idx="11">
                  <c:v>-136</c:v>
                </c:pt>
                <c:pt idx="12">
                  <c:v>-129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3164032"/>
        <c:axId val="303382912"/>
      </c:barChart>
      <c:lineChart>
        <c:grouping val="standard"/>
        <c:varyColors val="0"/>
        <c:ser>
          <c:idx val="1"/>
          <c:order val="1"/>
          <c:tx>
            <c:strRef>
              <c:f>'2013-3 Paul Praia da Vitória'!$B$23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'2013-3 Paul Praia da Vitória'!$C$23:$O$23</c:f>
              <c:numCache>
                <c:formatCode>General</c:formatCode>
                <c:ptCount val="13"/>
                <c:pt idx="0">
                  <c:v>1.5992569999999999</c:v>
                </c:pt>
                <c:pt idx="1">
                  <c:v>1.5987750000000001</c:v>
                </c:pt>
                <c:pt idx="2">
                  <c:v>1.5981449999999999</c:v>
                </c:pt>
                <c:pt idx="3">
                  <c:v>0.49999900000000003</c:v>
                </c:pt>
                <c:pt idx="4">
                  <c:v>0.49996800000000002</c:v>
                </c:pt>
                <c:pt idx="5">
                  <c:v>0.49989600000000001</c:v>
                </c:pt>
                <c:pt idx="6">
                  <c:v>0.49978299999999998</c:v>
                </c:pt>
                <c:pt idx="7">
                  <c:v>0.49963000000000002</c:v>
                </c:pt>
                <c:pt idx="8">
                  <c:v>0.49943599999999999</c:v>
                </c:pt>
                <c:pt idx="9">
                  <c:v>1.599998</c:v>
                </c:pt>
                <c:pt idx="10">
                  <c:v>1.599909</c:v>
                </c:pt>
                <c:pt idx="11">
                  <c:v>1.599691</c:v>
                </c:pt>
                <c:pt idx="12">
                  <c:v>1.5993440000000001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164032"/>
        <c:axId val="303382912"/>
      </c:lineChart>
      <c:catAx>
        <c:axId val="30316403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03382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3382912"/>
        <c:scaling>
          <c:orientation val="minMax"/>
          <c:max val="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031640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698389458272325"/>
          <c:y val="0.50613496932515334"/>
          <c:w val="0.98975109809663242"/>
          <c:h val="0.6257668711656441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pH</a:t>
            </a:r>
          </a:p>
        </c:rich>
      </c:tx>
      <c:layout>
        <c:manualLayout>
          <c:xMode val="edge"/>
          <c:yMode val="edge"/>
          <c:x val="0.4390977789407744"/>
          <c:y val="2.14286117461123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631578947368418E-2"/>
          <c:y val="0.20714321837196284"/>
          <c:w val="0.74285714285714288"/>
          <c:h val="0.564286698323622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'2014-1 Paul Praia da Vitória'!$B$11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'2014-1 Paul Praia da Vitória'!$C$7:$O$7</c:f>
              <c:numCache>
                <c:formatCode>h:mm</c:formatCode>
                <c:ptCount val="13"/>
                <c:pt idx="0">
                  <c:v>0.28819444444444448</c:v>
                </c:pt>
                <c:pt idx="1">
                  <c:v>0.3298611111111111</c:v>
                </c:pt>
                <c:pt idx="2">
                  <c:v>0.37152777777777773</c:v>
                </c:pt>
                <c:pt idx="3">
                  <c:v>0.41319444444444442</c:v>
                </c:pt>
                <c:pt idx="4">
                  <c:v>0.4548611111111111</c:v>
                </c:pt>
                <c:pt idx="5">
                  <c:v>0.49652777777777773</c:v>
                </c:pt>
                <c:pt idx="6">
                  <c:v>0.53819444444444442</c:v>
                </c:pt>
                <c:pt idx="7">
                  <c:v>0.57986111111111105</c:v>
                </c:pt>
                <c:pt idx="8">
                  <c:v>0.62152777777777779</c:v>
                </c:pt>
                <c:pt idx="9">
                  <c:v>0.66319444444444442</c:v>
                </c:pt>
                <c:pt idx="10">
                  <c:v>0.70486111111111116</c:v>
                </c:pt>
                <c:pt idx="11">
                  <c:v>0.74652777777777779</c:v>
                </c:pt>
                <c:pt idx="12">
                  <c:v>0.78819444444444453</c:v>
                </c:pt>
              </c:numCache>
            </c:numRef>
          </c:cat>
          <c:val>
            <c:numRef>
              <c:f>'2014-1 Paul Praia da Vitória'!$C$11:$O$11</c:f>
              <c:numCache>
                <c:formatCode>General</c:formatCode>
                <c:ptCount val="13"/>
                <c:pt idx="0">
                  <c:v>9.59</c:v>
                </c:pt>
                <c:pt idx="1">
                  <c:v>9.11</c:v>
                </c:pt>
                <c:pt idx="2">
                  <c:v>9.1199999999999992</c:v>
                </c:pt>
                <c:pt idx="3">
                  <c:v>9.34</c:v>
                </c:pt>
                <c:pt idx="4">
                  <c:v>9.5299999999999994</c:v>
                </c:pt>
                <c:pt idx="5">
                  <c:v>9.42</c:v>
                </c:pt>
                <c:pt idx="6">
                  <c:v>9.5</c:v>
                </c:pt>
                <c:pt idx="7">
                  <c:v>9.3000000000000007</c:v>
                </c:pt>
                <c:pt idx="8">
                  <c:v>9.25</c:v>
                </c:pt>
                <c:pt idx="9">
                  <c:v>6.09</c:v>
                </c:pt>
                <c:pt idx="10">
                  <c:v>8.67</c:v>
                </c:pt>
                <c:pt idx="11">
                  <c:v>9.1300000000000008</c:v>
                </c:pt>
                <c:pt idx="12">
                  <c:v>10.16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5235200"/>
        <c:axId val="275236736"/>
      </c:barChart>
      <c:lineChart>
        <c:grouping val="standard"/>
        <c:varyColors val="0"/>
        <c:ser>
          <c:idx val="1"/>
          <c:order val="1"/>
          <c:tx>
            <c:strRef>
              <c:f>'2014-1 Paul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'2014-1 Paul Praia da Vitória'!$C$5:$O$5</c:f>
              <c:numCache>
                <c:formatCode>0.000000</c:formatCode>
                <c:ptCount val="13"/>
                <c:pt idx="0">
                  <c:v>1.599121</c:v>
                </c:pt>
                <c:pt idx="1">
                  <c:v>1.599121</c:v>
                </c:pt>
                <c:pt idx="2">
                  <c:v>0.39999899999999999</c:v>
                </c:pt>
                <c:pt idx="3">
                  <c:v>0.399982</c:v>
                </c:pt>
                <c:pt idx="4">
                  <c:v>0.39993099999999998</c:v>
                </c:pt>
                <c:pt idx="5">
                  <c:v>0.39984700000000001</c:v>
                </c:pt>
                <c:pt idx="6">
                  <c:v>0.399731</c:v>
                </c:pt>
                <c:pt idx="7">
                  <c:v>0.39958100000000002</c:v>
                </c:pt>
                <c:pt idx="8">
                  <c:v>1.5</c:v>
                </c:pt>
                <c:pt idx="9">
                  <c:v>1.499938</c:v>
                </c:pt>
                <c:pt idx="10">
                  <c:v>1.4997529999999999</c:v>
                </c:pt>
                <c:pt idx="11">
                  <c:v>1.499444</c:v>
                </c:pt>
                <c:pt idx="12">
                  <c:v>1.4990110000000001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5235200"/>
        <c:axId val="275236736"/>
      </c:lineChart>
      <c:catAx>
        <c:axId val="27523520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5236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52367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7523520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052628240201097"/>
          <c:y val="0.44642941137734132"/>
          <c:w val="0.98796996296913042"/>
          <c:h val="0.5857153877270717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pH</a:t>
            </a:r>
          </a:p>
        </c:rich>
      </c:tx>
      <c:layout>
        <c:manualLayout>
          <c:xMode val="edge"/>
          <c:yMode val="edge"/>
          <c:x val="0.43916917985847892"/>
          <c:y val="2.23881565366126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445103857566766E-2"/>
          <c:y val="0.2425377553232774"/>
          <c:w val="0.72106824925816027"/>
          <c:h val="0.537314411793106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'2014-1 Paul Praia da Vitória'!$B$11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'2014-1 Paul Praia da Vitória'!$C$25:$O$25</c:f>
              <c:numCache>
                <c:formatCode>h:mm</c:formatCode>
                <c:ptCount val="13"/>
                <c:pt idx="0">
                  <c:v>0.2951388888888889</c:v>
                </c:pt>
                <c:pt idx="1">
                  <c:v>0.33680555555555558</c:v>
                </c:pt>
                <c:pt idx="2">
                  <c:v>0.37847222222222227</c:v>
                </c:pt>
                <c:pt idx="3">
                  <c:v>0.4201388888888889</c:v>
                </c:pt>
                <c:pt idx="4">
                  <c:v>0.46180555555555558</c:v>
                </c:pt>
                <c:pt idx="5">
                  <c:v>0.50347222222222221</c:v>
                </c:pt>
                <c:pt idx="6">
                  <c:v>0.54513888888888895</c:v>
                </c:pt>
                <c:pt idx="7">
                  <c:v>0.58680555555555558</c:v>
                </c:pt>
                <c:pt idx="8">
                  <c:v>0.62847222222222221</c:v>
                </c:pt>
                <c:pt idx="9">
                  <c:v>0.67013888888888884</c:v>
                </c:pt>
                <c:pt idx="10">
                  <c:v>0.71180555555555547</c:v>
                </c:pt>
                <c:pt idx="11">
                  <c:v>0.75347222222222221</c:v>
                </c:pt>
                <c:pt idx="12">
                  <c:v>0.79513888888888884</c:v>
                </c:pt>
              </c:numCache>
            </c:numRef>
          </c:cat>
          <c:val>
            <c:numRef>
              <c:f>'2014-1 Paul Praia da Vitória'!$C$29:$O$29</c:f>
              <c:numCache>
                <c:formatCode>General</c:formatCode>
                <c:ptCount val="13"/>
                <c:pt idx="0">
                  <c:v>9.68</c:v>
                </c:pt>
                <c:pt idx="1">
                  <c:v>9.2799999999999994</c:v>
                </c:pt>
                <c:pt idx="2">
                  <c:v>9.7100000000000009</c:v>
                </c:pt>
                <c:pt idx="3">
                  <c:v>9.77</c:v>
                </c:pt>
                <c:pt idx="4">
                  <c:v>9.83</c:v>
                </c:pt>
                <c:pt idx="5">
                  <c:v>9.84</c:v>
                </c:pt>
                <c:pt idx="6">
                  <c:v>9.58</c:v>
                </c:pt>
                <c:pt idx="7">
                  <c:v>9.61</c:v>
                </c:pt>
                <c:pt idx="8">
                  <c:v>9.6300000000000008</c:v>
                </c:pt>
                <c:pt idx="9">
                  <c:v>5.44</c:v>
                </c:pt>
                <c:pt idx="10">
                  <c:v>6.26</c:v>
                </c:pt>
                <c:pt idx="11">
                  <c:v>9.66</c:v>
                </c:pt>
                <c:pt idx="12">
                  <c:v>8.9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7203200"/>
        <c:axId val="277209088"/>
      </c:barChart>
      <c:lineChart>
        <c:grouping val="standard"/>
        <c:varyColors val="0"/>
        <c:ser>
          <c:idx val="1"/>
          <c:order val="1"/>
          <c:tx>
            <c:strRef>
              <c:f>'2014-1 Paul Praia da Vitória'!$B$23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'2014-1 Paul Praia da Vitória'!$C$23:$O$23</c:f>
              <c:numCache>
                <c:formatCode>General</c:formatCode>
                <c:ptCount val="13"/>
                <c:pt idx="0">
                  <c:v>1.599402</c:v>
                </c:pt>
                <c:pt idx="1">
                  <c:v>1.599907</c:v>
                </c:pt>
                <c:pt idx="2">
                  <c:v>0.39999899999999999</c:v>
                </c:pt>
                <c:pt idx="3">
                  <c:v>0.399978</c:v>
                </c:pt>
                <c:pt idx="4">
                  <c:v>0.39994000000000002</c:v>
                </c:pt>
                <c:pt idx="5">
                  <c:v>0.399837</c:v>
                </c:pt>
                <c:pt idx="6">
                  <c:v>0.39971699999999999</c:v>
                </c:pt>
                <c:pt idx="7">
                  <c:v>0.39956399999999997</c:v>
                </c:pt>
                <c:pt idx="8">
                  <c:v>1.4999990000000001</c:v>
                </c:pt>
                <c:pt idx="9">
                  <c:v>1.4998290000000001</c:v>
                </c:pt>
                <c:pt idx="10">
                  <c:v>1.499379</c:v>
                </c:pt>
                <c:pt idx="11">
                  <c:v>1.4986459999999999</c:v>
                </c:pt>
                <c:pt idx="12">
                  <c:v>1.4976320000000001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7203200"/>
        <c:axId val="277209088"/>
      </c:lineChart>
      <c:catAx>
        <c:axId val="27720320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72090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720908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7720320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305639328615964"/>
          <c:y val="0.44029923225888901"/>
          <c:w val="0.98813053733410006"/>
          <c:h val="0.5858220531422335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pH</a:t>
            </a:r>
          </a:p>
        </c:rich>
      </c:tx>
      <c:layout>
        <c:manualLayout>
          <c:xMode val="edge"/>
          <c:yMode val="edge"/>
          <c:x val="0.43970581963812866"/>
          <c:y val="2.2556331401970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05"/>
          <c:y val="0.24436090225563908"/>
          <c:w val="0.76323529411764701"/>
          <c:h val="0.530075187969924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'2014-1 Paul Praia da Vitória'!$B$11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'2014-1 Paul Praia da Vitória'!$C$45:$O$45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'2014-1 Paul Praia da Vitória'!$C$49:$O$49</c:f>
              <c:numCache>
                <c:formatCode>General</c:formatCode>
                <c:ptCount val="13"/>
                <c:pt idx="0">
                  <c:v>9.1999999999999993</c:v>
                </c:pt>
                <c:pt idx="1">
                  <c:v>9.31</c:v>
                </c:pt>
                <c:pt idx="2">
                  <c:v>9.4499999999999993</c:v>
                </c:pt>
                <c:pt idx="3">
                  <c:v>9.9</c:v>
                </c:pt>
                <c:pt idx="4">
                  <c:v>9.69</c:v>
                </c:pt>
                <c:pt idx="5">
                  <c:v>9.99</c:v>
                </c:pt>
                <c:pt idx="6">
                  <c:v>10</c:v>
                </c:pt>
                <c:pt idx="7">
                  <c:v>10.31</c:v>
                </c:pt>
                <c:pt idx="8">
                  <c:v>9.77</c:v>
                </c:pt>
                <c:pt idx="9">
                  <c:v>5.33</c:v>
                </c:pt>
                <c:pt idx="10">
                  <c:v>6.36</c:v>
                </c:pt>
                <c:pt idx="11">
                  <c:v>9.24</c:v>
                </c:pt>
                <c:pt idx="12">
                  <c:v>9.41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7162624"/>
        <c:axId val="277172608"/>
      </c:barChart>
      <c:lineChart>
        <c:grouping val="standard"/>
        <c:varyColors val="0"/>
        <c:ser>
          <c:idx val="1"/>
          <c:order val="1"/>
          <c:tx>
            <c:strRef>
              <c:f>'2014-1 Paul Praia da Vitória'!$B$43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'2014-1 Paul Praia da Vitória'!$C$45:$O$45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'2014-1 Paul Praia da Vitória'!$C$43:$O$43</c:f>
              <c:numCache>
                <c:formatCode>General</c:formatCode>
                <c:ptCount val="13"/>
                <c:pt idx="0">
                  <c:v>1.5993869999999999</c:v>
                </c:pt>
                <c:pt idx="1">
                  <c:v>1.5990690000000001</c:v>
                </c:pt>
                <c:pt idx="2">
                  <c:v>0.39999899999999999</c:v>
                </c:pt>
                <c:pt idx="3">
                  <c:v>0.399976</c:v>
                </c:pt>
                <c:pt idx="4">
                  <c:v>0.39992</c:v>
                </c:pt>
                <c:pt idx="5">
                  <c:v>0.39983200000000002</c:v>
                </c:pt>
                <c:pt idx="6">
                  <c:v>0.39971000000000001</c:v>
                </c:pt>
                <c:pt idx="7">
                  <c:v>0.39955600000000002</c:v>
                </c:pt>
                <c:pt idx="8">
                  <c:v>1.4999990000000001</c:v>
                </c:pt>
                <c:pt idx="9">
                  <c:v>1.4999180000000001</c:v>
                </c:pt>
                <c:pt idx="10">
                  <c:v>1.499714</c:v>
                </c:pt>
                <c:pt idx="11">
                  <c:v>1.499387</c:v>
                </c:pt>
                <c:pt idx="12">
                  <c:v>1.4989349999999999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7162624"/>
        <c:axId val="277172608"/>
      </c:lineChart>
      <c:catAx>
        <c:axId val="27716262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71726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71726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7716262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91176915293269"/>
          <c:y val="0.43984945278066656"/>
          <c:w val="0.99264704171948959"/>
          <c:h val="0.5864658049819244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Temperatura (ºC)</a:t>
            </a:r>
          </a:p>
        </c:rich>
      </c:tx>
      <c:layout>
        <c:manualLayout>
          <c:xMode val="edge"/>
          <c:yMode val="edge"/>
          <c:x val="0.357664580783707"/>
          <c:y val="3.73134328358208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854057263669921E-2"/>
          <c:y val="0.2425377553232774"/>
          <c:w val="0.74160636804742253"/>
          <c:h val="0.533583061711210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'2014-1 Paul Praia da Vitória'!$B$17</c:f>
              <c:strCache>
                <c:ptCount val="1"/>
                <c:pt idx="0">
                  <c:v>Temp. (ºC)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'2014-1 Paul Praia da Vitória'!$C$45:$O$45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'2014-1 Paul Praia da Vitória'!$C$55:$O$55</c:f>
              <c:numCache>
                <c:formatCode>General</c:formatCode>
                <c:ptCount val="13"/>
                <c:pt idx="0">
                  <c:v>12.4</c:v>
                </c:pt>
                <c:pt idx="1">
                  <c:v>12.1</c:v>
                </c:pt>
                <c:pt idx="2">
                  <c:v>12.6</c:v>
                </c:pt>
                <c:pt idx="3">
                  <c:v>13.2</c:v>
                </c:pt>
                <c:pt idx="4">
                  <c:v>13.5</c:v>
                </c:pt>
                <c:pt idx="5">
                  <c:v>15.3</c:v>
                </c:pt>
                <c:pt idx="6">
                  <c:v>15.9</c:v>
                </c:pt>
                <c:pt idx="7">
                  <c:v>17.5</c:v>
                </c:pt>
                <c:pt idx="8">
                  <c:v>17.5</c:v>
                </c:pt>
                <c:pt idx="9">
                  <c:v>15.3</c:v>
                </c:pt>
                <c:pt idx="10">
                  <c:v>15.5</c:v>
                </c:pt>
                <c:pt idx="11">
                  <c:v>15.5</c:v>
                </c:pt>
                <c:pt idx="12">
                  <c:v>15.2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5158912"/>
        <c:axId val="275160448"/>
      </c:barChart>
      <c:lineChart>
        <c:grouping val="standard"/>
        <c:varyColors val="0"/>
        <c:ser>
          <c:idx val="1"/>
          <c:order val="1"/>
          <c:tx>
            <c:strRef>
              <c:f>'2014-1 Paul Praia da Vitória'!$B$43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'2014-1 Paul Praia da Vitória'!$C$45:$O$45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'2014-1 Paul Praia da Vitória'!$C$43:$O$43</c:f>
              <c:numCache>
                <c:formatCode>General</c:formatCode>
                <c:ptCount val="13"/>
                <c:pt idx="0">
                  <c:v>1.5993869999999999</c:v>
                </c:pt>
                <c:pt idx="1">
                  <c:v>1.5990690000000001</c:v>
                </c:pt>
                <c:pt idx="2">
                  <c:v>0.39999899999999999</c:v>
                </c:pt>
                <c:pt idx="3">
                  <c:v>0.399976</c:v>
                </c:pt>
                <c:pt idx="4">
                  <c:v>0.39992</c:v>
                </c:pt>
                <c:pt idx="5">
                  <c:v>0.39983200000000002</c:v>
                </c:pt>
                <c:pt idx="6">
                  <c:v>0.39971000000000001</c:v>
                </c:pt>
                <c:pt idx="7">
                  <c:v>0.39955600000000002</c:v>
                </c:pt>
                <c:pt idx="8">
                  <c:v>1.4999990000000001</c:v>
                </c:pt>
                <c:pt idx="9">
                  <c:v>1.4999180000000001</c:v>
                </c:pt>
                <c:pt idx="10">
                  <c:v>1.499714</c:v>
                </c:pt>
                <c:pt idx="11">
                  <c:v>1.499387</c:v>
                </c:pt>
                <c:pt idx="12">
                  <c:v>1.4989349999999999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5158912"/>
        <c:axId val="275160448"/>
      </c:lineChart>
      <c:catAx>
        <c:axId val="27515891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51604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51604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7515891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751879988608467"/>
          <c:y val="0.43656794766325846"/>
          <c:w val="0.9897817904726719"/>
          <c:h val="0.5820907274650369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pH</a:t>
            </a:r>
          </a:p>
        </c:rich>
      </c:tx>
      <c:layout>
        <c:manualLayout>
          <c:xMode val="edge"/>
          <c:yMode val="edge"/>
          <c:x val="0.43898872015997997"/>
          <c:y val="2.22222222222222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59531162125596E-2"/>
          <c:y val="0.24074161147862949"/>
          <c:w val="0.7633939665207149"/>
          <c:h val="0.525927828153313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'2014-1 Paul Pedreira'!$B$11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'2014-1 Paul Pedreira'!$C$7:$O$7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'2014-1 Paul Pedreira'!$C$11:$O$11</c:f>
              <c:numCache>
                <c:formatCode>General</c:formatCode>
                <c:ptCount val="13"/>
                <c:pt idx="8">
                  <c:v>9.8800000000000008</c:v>
                </c:pt>
                <c:pt idx="9">
                  <c:v>7.38</c:v>
                </c:pt>
                <c:pt idx="10">
                  <c:v>9.11</c:v>
                </c:pt>
                <c:pt idx="11">
                  <c:v>8.6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7052416"/>
        <c:axId val="277058304"/>
      </c:barChart>
      <c:lineChart>
        <c:grouping val="standard"/>
        <c:varyColors val="0"/>
        <c:ser>
          <c:idx val="1"/>
          <c:order val="1"/>
          <c:tx>
            <c:strRef>
              <c:f>'2014-1 Paul Pedreira'!$B$5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'2014-1 Paul Pedreira'!$C$5:$O$5</c:f>
              <c:numCache>
                <c:formatCode>General</c:formatCode>
                <c:ptCount val="13"/>
                <c:pt idx="0">
                  <c:v>1.5992170000000001</c:v>
                </c:pt>
                <c:pt idx="1">
                  <c:v>1.5987</c:v>
                </c:pt>
                <c:pt idx="2">
                  <c:v>1.5980540000000001</c:v>
                </c:pt>
                <c:pt idx="3">
                  <c:v>0.39999800000000002</c:v>
                </c:pt>
                <c:pt idx="4">
                  <c:v>0.39996799999999999</c:v>
                </c:pt>
                <c:pt idx="5">
                  <c:v>0.39990700000000001</c:v>
                </c:pt>
                <c:pt idx="6">
                  <c:v>0.399812</c:v>
                </c:pt>
                <c:pt idx="7">
                  <c:v>0.39968599999999999</c:v>
                </c:pt>
                <c:pt idx="8">
                  <c:v>0.39952599999999999</c:v>
                </c:pt>
                <c:pt idx="9">
                  <c:v>1.499994</c:v>
                </c:pt>
                <c:pt idx="10">
                  <c:v>1.499892</c:v>
                </c:pt>
                <c:pt idx="11">
                  <c:v>1.4996659999999999</c:v>
                </c:pt>
                <c:pt idx="12">
                  <c:v>1.499317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7052416"/>
        <c:axId val="277058304"/>
      </c:lineChart>
      <c:catAx>
        <c:axId val="27705241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7058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70583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7705241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696553555805518"/>
          <c:y val="0.43703859239817244"/>
          <c:w val="0.17559555055618048"/>
          <c:h val="0.1444448332847282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ORP (mV)</a:t>
            </a:r>
          </a:p>
        </c:rich>
      </c:tx>
      <c:layout>
        <c:manualLayout>
          <c:xMode val="edge"/>
          <c:yMode val="edge"/>
          <c:x val="0.3880600148861989"/>
          <c:y val="3.58306188925081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62692005809822E-2"/>
          <c:y val="0.22149872362760145"/>
          <c:w val="0.72238858616239077"/>
          <c:h val="0.693812178421751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'2014-1 Paul Pedreira'!$B$12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cat>
            <c:numRef>
              <c:f>'2014-1 Paul Pedreira'!$C$7:$O$7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'2014-1 Paul Pedreira'!$C$12:$O$12</c:f>
              <c:numCache>
                <c:formatCode>General</c:formatCode>
                <c:ptCount val="13"/>
                <c:pt idx="8">
                  <c:v>-173</c:v>
                </c:pt>
                <c:pt idx="9">
                  <c:v>15</c:v>
                </c:pt>
                <c:pt idx="10">
                  <c:v>-126</c:v>
                </c:pt>
                <c:pt idx="11">
                  <c:v>-115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6983168"/>
        <c:axId val="277013632"/>
      </c:barChart>
      <c:lineChart>
        <c:grouping val="standard"/>
        <c:varyColors val="0"/>
        <c:ser>
          <c:idx val="1"/>
          <c:order val="1"/>
          <c:tx>
            <c:strRef>
              <c:f>'2014-1 Paul Pedreira'!$B$5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'2014-1 Paul Pedreira'!$C$5:$O$5</c:f>
              <c:numCache>
                <c:formatCode>General</c:formatCode>
                <c:ptCount val="13"/>
                <c:pt idx="0">
                  <c:v>1.5992170000000001</c:v>
                </c:pt>
                <c:pt idx="1">
                  <c:v>1.5987</c:v>
                </c:pt>
                <c:pt idx="2">
                  <c:v>1.5980540000000001</c:v>
                </c:pt>
                <c:pt idx="3">
                  <c:v>0.39999800000000002</c:v>
                </c:pt>
                <c:pt idx="4">
                  <c:v>0.39996799999999999</c:v>
                </c:pt>
                <c:pt idx="5">
                  <c:v>0.39990700000000001</c:v>
                </c:pt>
                <c:pt idx="6">
                  <c:v>0.399812</c:v>
                </c:pt>
                <c:pt idx="7">
                  <c:v>0.39968599999999999</c:v>
                </c:pt>
                <c:pt idx="8">
                  <c:v>0.39952599999999999</c:v>
                </c:pt>
                <c:pt idx="9">
                  <c:v>1.499994</c:v>
                </c:pt>
                <c:pt idx="10">
                  <c:v>1.499892</c:v>
                </c:pt>
                <c:pt idx="11">
                  <c:v>1.4996659999999999</c:v>
                </c:pt>
                <c:pt idx="12">
                  <c:v>1.499317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983168"/>
        <c:axId val="277013632"/>
      </c:lineChart>
      <c:catAx>
        <c:axId val="27698316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70136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7013632"/>
        <c:scaling>
          <c:orientation val="minMax"/>
          <c:max val="20"/>
          <c:min val="-18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7698316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343346260821869"/>
          <c:y val="0.50488667743893578"/>
          <c:w val="0.1761195596819054"/>
          <c:h val="0.127036172595689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Temperatura (ºC)</a:t>
            </a:r>
          </a:p>
        </c:rich>
      </c:tx>
      <c:layout>
        <c:manualLayout>
          <c:xMode val="edge"/>
          <c:yMode val="edge"/>
          <c:x val="0.35373165667724371"/>
          <c:y val="3.7174721189591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194074447640544E-2"/>
          <c:y val="0.24163568773234201"/>
          <c:w val="0.73582143177284853"/>
          <c:h val="0.535315985130111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'2014-1 Paul Pedreira'!$B$17</c:f>
              <c:strCache>
                <c:ptCount val="1"/>
                <c:pt idx="0">
                  <c:v>Temp. (ºC)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'2014-1 Paul Pedreira'!$C$7:$O$7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'2014-1 Paul Pedreira'!$C$17:$O$17</c:f>
              <c:numCache>
                <c:formatCode>General</c:formatCode>
                <c:ptCount val="13"/>
                <c:pt idx="8">
                  <c:v>16</c:v>
                </c:pt>
                <c:pt idx="9">
                  <c:v>16.7</c:v>
                </c:pt>
                <c:pt idx="10">
                  <c:v>16.899999999999999</c:v>
                </c:pt>
                <c:pt idx="11">
                  <c:v>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6014976"/>
        <c:axId val="276016512"/>
      </c:barChart>
      <c:lineChart>
        <c:grouping val="standard"/>
        <c:varyColors val="0"/>
        <c:ser>
          <c:idx val="1"/>
          <c:order val="1"/>
          <c:tx>
            <c:strRef>
              <c:f>'2014-1 Paul Pedreira'!$B$5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'2014-1 Paul Pedreira'!$C$5:$O$5</c:f>
              <c:numCache>
                <c:formatCode>General</c:formatCode>
                <c:ptCount val="13"/>
                <c:pt idx="0">
                  <c:v>1.5992170000000001</c:v>
                </c:pt>
                <c:pt idx="1">
                  <c:v>1.5987</c:v>
                </c:pt>
                <c:pt idx="2">
                  <c:v>1.5980540000000001</c:v>
                </c:pt>
                <c:pt idx="3">
                  <c:v>0.39999800000000002</c:v>
                </c:pt>
                <c:pt idx="4">
                  <c:v>0.39996799999999999</c:v>
                </c:pt>
                <c:pt idx="5">
                  <c:v>0.39990700000000001</c:v>
                </c:pt>
                <c:pt idx="6">
                  <c:v>0.399812</c:v>
                </c:pt>
                <c:pt idx="7">
                  <c:v>0.39968599999999999</c:v>
                </c:pt>
                <c:pt idx="8">
                  <c:v>0.39952599999999999</c:v>
                </c:pt>
                <c:pt idx="9">
                  <c:v>1.499994</c:v>
                </c:pt>
                <c:pt idx="10">
                  <c:v>1.499892</c:v>
                </c:pt>
                <c:pt idx="11">
                  <c:v>1.4996659999999999</c:v>
                </c:pt>
                <c:pt idx="12">
                  <c:v>1.499317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014976"/>
        <c:axId val="276016512"/>
      </c:lineChart>
      <c:catAx>
        <c:axId val="27601497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6016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6016512"/>
        <c:scaling>
          <c:orientation val="minMax"/>
          <c:max val="17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7601497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343346260821869"/>
          <c:y val="0.43866171003717475"/>
          <c:w val="0.9895530222901241"/>
          <c:h val="0.5836431226765799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pH</a:t>
            </a:r>
          </a:p>
        </c:rich>
      </c:tx>
      <c:layout>
        <c:manualLayout>
          <c:xMode val="edge"/>
          <c:yMode val="edge"/>
          <c:x val="0.43964232488822652"/>
          <c:y val="2.15827338129496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8122205663189271E-2"/>
          <c:y val="0.24100719424460432"/>
          <c:w val="0.75707898658718331"/>
          <c:h val="0.521582733812949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'2014-1 Paul Pedreira'!$B$11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'2014-1 Paul Pedreira'!$C$25:$O$25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'2014-1 Paul Pedreira'!$C$29:$O$29</c:f>
              <c:numCache>
                <c:formatCode>General</c:formatCode>
                <c:ptCount val="13"/>
                <c:pt idx="8">
                  <c:v>8.93</c:v>
                </c:pt>
                <c:pt idx="9">
                  <c:v>9.2100000000000009</c:v>
                </c:pt>
                <c:pt idx="10">
                  <c:v>9.42</c:v>
                </c:pt>
                <c:pt idx="11">
                  <c:v>8.51</c:v>
                </c:pt>
                <c:pt idx="12">
                  <c:v>8.18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6963712"/>
        <c:axId val="276965248"/>
      </c:barChart>
      <c:lineChart>
        <c:grouping val="standard"/>
        <c:varyColors val="0"/>
        <c:ser>
          <c:idx val="1"/>
          <c:order val="1"/>
          <c:tx>
            <c:strRef>
              <c:f>'2014-1 Paul Pedreira'!$B$23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'2014-1 Paul Pedreira'!$C$23:$O$23</c:f>
              <c:numCache>
                <c:formatCode>General</c:formatCode>
                <c:ptCount val="13"/>
                <c:pt idx="0">
                  <c:v>1.5991709999999999</c:v>
                </c:pt>
                <c:pt idx="1">
                  <c:v>1.598641</c:v>
                </c:pt>
                <c:pt idx="2">
                  <c:v>1.597982</c:v>
                </c:pt>
                <c:pt idx="3">
                  <c:v>0.39999600000000002</c:v>
                </c:pt>
                <c:pt idx="4">
                  <c:v>0.39996399999999999</c:v>
                </c:pt>
                <c:pt idx="5">
                  <c:v>0.399899</c:v>
                </c:pt>
                <c:pt idx="6">
                  <c:v>0.39980100000000002</c:v>
                </c:pt>
                <c:pt idx="7">
                  <c:v>0.399671</c:v>
                </c:pt>
                <c:pt idx="8">
                  <c:v>0.39950799999999997</c:v>
                </c:pt>
                <c:pt idx="9">
                  <c:v>1.499989</c:v>
                </c:pt>
                <c:pt idx="10">
                  <c:v>1.4998750000000001</c:v>
                </c:pt>
                <c:pt idx="11">
                  <c:v>1.4996370000000001</c:v>
                </c:pt>
                <c:pt idx="12">
                  <c:v>1.4992749999999999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963712"/>
        <c:axId val="276965248"/>
      </c:lineChart>
      <c:catAx>
        <c:axId val="27696371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6965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69652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7696371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669150521609535"/>
          <c:y val="0.43525179856115109"/>
          <c:w val="0.99254843517138602"/>
          <c:h val="0.5755395683453237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ORP (mV)</a:t>
            </a:r>
          </a:p>
        </c:rich>
      </c:tx>
      <c:layout>
        <c:manualLayout>
          <c:xMode val="edge"/>
          <c:yMode val="edge"/>
          <c:x val="0.38830616187969008"/>
          <c:y val="3.63036303630363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962573617420009E-2"/>
          <c:y val="0.22442316555527264"/>
          <c:w val="0.72113995819958054"/>
          <c:h val="0.689771200015470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'2014-1 Paul Pedreira'!$B$12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'2014-1 Paul Pedreira'!$C$25:$O$25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'2014-1 Paul Pedreira'!$C$30:$O$30</c:f>
              <c:numCache>
                <c:formatCode>General</c:formatCode>
                <c:ptCount val="13"/>
                <c:pt idx="8">
                  <c:v>-116</c:v>
                </c:pt>
                <c:pt idx="9">
                  <c:v>-135</c:v>
                </c:pt>
                <c:pt idx="10">
                  <c:v>-138</c:v>
                </c:pt>
                <c:pt idx="11">
                  <c:v>-124</c:v>
                </c:pt>
                <c:pt idx="12">
                  <c:v>-80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6845696"/>
        <c:axId val="276847232"/>
      </c:barChart>
      <c:lineChart>
        <c:grouping val="standard"/>
        <c:varyColors val="0"/>
        <c:ser>
          <c:idx val="1"/>
          <c:order val="1"/>
          <c:tx>
            <c:strRef>
              <c:f>'2014-1 Paul Pedreira'!$B$23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'2014-1 Paul Pedreira'!$C$23:$O$23</c:f>
              <c:numCache>
                <c:formatCode>General</c:formatCode>
                <c:ptCount val="13"/>
                <c:pt idx="0">
                  <c:v>1.5991709999999999</c:v>
                </c:pt>
                <c:pt idx="1">
                  <c:v>1.598641</c:v>
                </c:pt>
                <c:pt idx="2">
                  <c:v>1.597982</c:v>
                </c:pt>
                <c:pt idx="3">
                  <c:v>0.39999600000000002</c:v>
                </c:pt>
                <c:pt idx="4">
                  <c:v>0.39996399999999999</c:v>
                </c:pt>
                <c:pt idx="5">
                  <c:v>0.399899</c:v>
                </c:pt>
                <c:pt idx="6">
                  <c:v>0.39980100000000002</c:v>
                </c:pt>
                <c:pt idx="7">
                  <c:v>0.399671</c:v>
                </c:pt>
                <c:pt idx="8">
                  <c:v>0.39950799999999997</c:v>
                </c:pt>
                <c:pt idx="9">
                  <c:v>1.499989</c:v>
                </c:pt>
                <c:pt idx="10">
                  <c:v>1.4998750000000001</c:v>
                </c:pt>
                <c:pt idx="11">
                  <c:v>1.4996370000000001</c:v>
                </c:pt>
                <c:pt idx="12">
                  <c:v>1.4992749999999999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845696"/>
        <c:axId val="276847232"/>
      </c:lineChart>
      <c:catAx>
        <c:axId val="27684569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6847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6847232"/>
        <c:scaling>
          <c:orientation val="minMax"/>
          <c:max val="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7684569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259433275488235"/>
          <c:y val="0.50495222750621516"/>
          <c:w val="0.98950603438438256"/>
          <c:h val="0.63366544528468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 e Salinidade (ppm)</a:t>
            </a:r>
          </a:p>
        </c:rich>
      </c:tx>
      <c:layout>
        <c:manualLayout>
          <c:xMode val="edge"/>
          <c:yMode val="edge"/>
          <c:x val="0.23467893867526649"/>
          <c:y val="2.50896057347670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4275131193845744E-2"/>
          <c:y val="0.22580724198883426"/>
          <c:w val="0.74439570545430656"/>
          <c:h val="0.544804774322266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'2014-1 Paul Pedreira'!$B$15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'2014-1 Paul Pedreira'!$C$7:$O$7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'2014-1 Paul Pedreira'!$C$15:$O$15</c:f>
              <c:numCache>
                <c:formatCode>General</c:formatCode>
                <c:ptCount val="13"/>
                <c:pt idx="8">
                  <c:v>38.4</c:v>
                </c:pt>
                <c:pt idx="9">
                  <c:v>40.9</c:v>
                </c:pt>
                <c:pt idx="10">
                  <c:v>39.799999999999997</c:v>
                </c:pt>
                <c:pt idx="11">
                  <c:v>40.799999999999997</c:v>
                </c:pt>
              </c:numCache>
            </c:numRef>
          </c:val>
        </c:ser>
        <c:ser>
          <c:idx val="1"/>
          <c:order val="1"/>
          <c:tx>
            <c:strRef>
              <c:f>'2014-1 Paul Pedreira'!$B$16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FFFF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'2014-1 Paul Pedreira'!$C$16:$O$16</c:f>
              <c:numCache>
                <c:formatCode>General</c:formatCode>
                <c:ptCount val="13"/>
                <c:pt idx="8">
                  <c:v>24.2</c:v>
                </c:pt>
                <c:pt idx="9">
                  <c:v>33.6</c:v>
                </c:pt>
                <c:pt idx="10">
                  <c:v>25</c:v>
                </c:pt>
                <c:pt idx="11">
                  <c:v>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6474880"/>
        <c:axId val="276484864"/>
      </c:barChart>
      <c:lineChart>
        <c:grouping val="standard"/>
        <c:varyColors val="0"/>
        <c:ser>
          <c:idx val="2"/>
          <c:order val="2"/>
          <c:tx>
            <c:strRef>
              <c:f>'2014-1 Paul Pedreira'!$B$5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'2014-1 Paul Pedreira'!$C$5:$O$5</c:f>
              <c:numCache>
                <c:formatCode>General</c:formatCode>
                <c:ptCount val="13"/>
                <c:pt idx="0">
                  <c:v>1.5992170000000001</c:v>
                </c:pt>
                <c:pt idx="1">
                  <c:v>1.5987</c:v>
                </c:pt>
                <c:pt idx="2">
                  <c:v>1.5980540000000001</c:v>
                </c:pt>
                <c:pt idx="3">
                  <c:v>0.39999800000000002</c:v>
                </c:pt>
                <c:pt idx="4">
                  <c:v>0.39996799999999999</c:v>
                </c:pt>
                <c:pt idx="5">
                  <c:v>0.39990700000000001</c:v>
                </c:pt>
                <c:pt idx="6">
                  <c:v>0.399812</c:v>
                </c:pt>
                <c:pt idx="7">
                  <c:v>0.39968599999999999</c:v>
                </c:pt>
                <c:pt idx="8">
                  <c:v>0.39952599999999999</c:v>
                </c:pt>
                <c:pt idx="9">
                  <c:v>1.499994</c:v>
                </c:pt>
                <c:pt idx="10">
                  <c:v>1.499892</c:v>
                </c:pt>
                <c:pt idx="11">
                  <c:v>1.4996659999999999</c:v>
                </c:pt>
                <c:pt idx="12">
                  <c:v>1.499317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474880"/>
        <c:axId val="276484864"/>
      </c:lineChart>
      <c:catAx>
        <c:axId val="27647488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6484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648486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7647488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315521658447398"/>
          <c:y val="0.40501942633514898"/>
          <c:w val="0.98953819113417996"/>
          <c:h val="0.6129054835887449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Temperatura (ºC)</a:t>
            </a:r>
          </a:p>
        </c:rich>
      </c:tx>
      <c:layout>
        <c:manualLayout>
          <c:xMode val="edge"/>
          <c:yMode val="edge"/>
          <c:x val="0.35797147095743465"/>
          <c:y val="3.85964912280701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2318928780186793E-2"/>
          <c:y val="0.2350885248373247"/>
          <c:w val="0.74058075829477799"/>
          <c:h val="0.543861512683363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'2013-3 Paul Praia da Vitória'!$B$17</c:f>
              <c:strCache>
                <c:ptCount val="1"/>
                <c:pt idx="0">
                  <c:v>Temp. (ºC)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'2013-3 Paul Praia da Vitória'!$C$25:$O$25</c:f>
              <c:numCache>
                <c:formatCode>h:mm</c:formatCode>
                <c:ptCount val="13"/>
                <c:pt idx="0">
                  <c:v>0.29444444444444445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'2013-3 Paul Praia da Vitória'!$C$35:$O$35</c:f>
              <c:numCache>
                <c:formatCode>General</c:formatCode>
                <c:ptCount val="13"/>
                <c:pt idx="0">
                  <c:v>17.7</c:v>
                </c:pt>
                <c:pt idx="1">
                  <c:v>17.3</c:v>
                </c:pt>
                <c:pt idx="2">
                  <c:v>18.399999999999999</c:v>
                </c:pt>
                <c:pt idx="3">
                  <c:v>19.899999999999999</c:v>
                </c:pt>
                <c:pt idx="4">
                  <c:v>21.7</c:v>
                </c:pt>
                <c:pt idx="5">
                  <c:v>21.1</c:v>
                </c:pt>
                <c:pt idx="6">
                  <c:v>21.8</c:v>
                </c:pt>
                <c:pt idx="7">
                  <c:v>22.4</c:v>
                </c:pt>
                <c:pt idx="8">
                  <c:v>23</c:v>
                </c:pt>
                <c:pt idx="9">
                  <c:v>23.1</c:v>
                </c:pt>
                <c:pt idx="10">
                  <c:v>23.8</c:v>
                </c:pt>
                <c:pt idx="11">
                  <c:v>22.8</c:v>
                </c:pt>
                <c:pt idx="12">
                  <c:v>22.2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3421696"/>
        <c:axId val="306839552"/>
      </c:barChart>
      <c:lineChart>
        <c:grouping val="standard"/>
        <c:varyColors val="0"/>
        <c:ser>
          <c:idx val="1"/>
          <c:order val="1"/>
          <c:tx>
            <c:strRef>
              <c:f>'2013-3 Paul Praia da Vitória'!$B$43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'2013-3 Paul Praia da Vitória'!$C$43:$O$43</c:f>
              <c:numCache>
                <c:formatCode>General</c:formatCode>
                <c:ptCount val="13"/>
                <c:pt idx="0">
                  <c:v>1.598706</c:v>
                </c:pt>
                <c:pt idx="1">
                  <c:v>1.5981240000000001</c:v>
                </c:pt>
                <c:pt idx="2">
                  <c:v>1.597302</c:v>
                </c:pt>
                <c:pt idx="3">
                  <c:v>0.499998</c:v>
                </c:pt>
                <c:pt idx="4">
                  <c:v>0.49996200000000002</c:v>
                </c:pt>
                <c:pt idx="5">
                  <c:v>0.499886</c:v>
                </c:pt>
                <c:pt idx="6">
                  <c:v>0.49976700000000002</c:v>
                </c:pt>
                <c:pt idx="7">
                  <c:v>0.49962099999999998</c:v>
                </c:pt>
                <c:pt idx="8">
                  <c:v>0.49942500000000001</c:v>
                </c:pt>
                <c:pt idx="9">
                  <c:v>1.599996</c:v>
                </c:pt>
                <c:pt idx="10">
                  <c:v>1.599899</c:v>
                </c:pt>
                <c:pt idx="11">
                  <c:v>1.599674</c:v>
                </c:pt>
                <c:pt idx="12">
                  <c:v>1.5993200000000001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421696"/>
        <c:axId val="306839552"/>
      </c:lineChart>
      <c:catAx>
        <c:axId val="30342169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068395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6839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0342169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884179694929438"/>
          <c:y val="0.4385979647280932"/>
          <c:w val="0.98985659401270487"/>
          <c:h val="0.575440438366256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 e Salinidade (ppm)</a:t>
            </a:r>
          </a:p>
        </c:rich>
      </c:tx>
      <c:layout>
        <c:manualLayout>
          <c:xMode val="edge"/>
          <c:yMode val="edge"/>
          <c:x val="0.23308270676691728"/>
          <c:y val="2.51798561151079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4661654135338351E-2"/>
          <c:y val="0.24100719424460432"/>
          <c:w val="0.74135338345864665"/>
          <c:h val="0.528776978417266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'2014-1 Paul Pedreira'!$B$15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'2014-1 Paul Pedreira'!$C$25:$O$25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'2014-1 Paul Pedreira'!$C$33:$O$33</c:f>
              <c:numCache>
                <c:formatCode>General</c:formatCode>
                <c:ptCount val="13"/>
                <c:pt idx="8">
                  <c:v>34.799999999999997</c:v>
                </c:pt>
                <c:pt idx="9">
                  <c:v>35.1</c:v>
                </c:pt>
                <c:pt idx="10">
                  <c:v>36</c:v>
                </c:pt>
                <c:pt idx="11">
                  <c:v>36.9</c:v>
                </c:pt>
                <c:pt idx="12">
                  <c:v>36.700000000000003</c:v>
                </c:pt>
              </c:numCache>
            </c:numRef>
          </c:val>
        </c:ser>
        <c:ser>
          <c:idx val="1"/>
          <c:order val="1"/>
          <c:tx>
            <c:strRef>
              <c:f>'2014-1 Paul Pedreira'!$B$16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33CCCC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'2014-1 Paul Pedreira'!$C$25:$O$25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'2014-1 Paul Pedreira'!$C$34:$O$34</c:f>
              <c:numCache>
                <c:formatCode>General</c:formatCode>
                <c:ptCount val="13"/>
                <c:pt idx="8">
                  <c:v>24.6</c:v>
                </c:pt>
                <c:pt idx="9">
                  <c:v>24.5</c:v>
                </c:pt>
                <c:pt idx="10">
                  <c:v>22.4</c:v>
                </c:pt>
                <c:pt idx="11">
                  <c:v>23</c:v>
                </c:pt>
                <c:pt idx="12">
                  <c:v>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6601088"/>
        <c:axId val="276623360"/>
      </c:barChart>
      <c:lineChart>
        <c:grouping val="standard"/>
        <c:varyColors val="0"/>
        <c:ser>
          <c:idx val="2"/>
          <c:order val="2"/>
          <c:tx>
            <c:strRef>
              <c:f>'2014-1 Paul Pedreira'!$B$23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'2014-1 Paul Pedreira'!$C$23:$O$23</c:f>
              <c:numCache>
                <c:formatCode>General</c:formatCode>
                <c:ptCount val="13"/>
                <c:pt idx="0">
                  <c:v>1.5991709999999999</c:v>
                </c:pt>
                <c:pt idx="1">
                  <c:v>1.598641</c:v>
                </c:pt>
                <c:pt idx="2">
                  <c:v>1.597982</c:v>
                </c:pt>
                <c:pt idx="3">
                  <c:v>0.39999600000000002</c:v>
                </c:pt>
                <c:pt idx="4">
                  <c:v>0.39996399999999999</c:v>
                </c:pt>
                <c:pt idx="5">
                  <c:v>0.399899</c:v>
                </c:pt>
                <c:pt idx="6">
                  <c:v>0.39980100000000002</c:v>
                </c:pt>
                <c:pt idx="7">
                  <c:v>0.399671</c:v>
                </c:pt>
                <c:pt idx="8">
                  <c:v>0.39950799999999997</c:v>
                </c:pt>
                <c:pt idx="9">
                  <c:v>1.499989</c:v>
                </c:pt>
                <c:pt idx="10">
                  <c:v>1.4998750000000001</c:v>
                </c:pt>
                <c:pt idx="11">
                  <c:v>1.4996370000000001</c:v>
                </c:pt>
                <c:pt idx="12">
                  <c:v>1.4992749999999999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601088"/>
        <c:axId val="276623360"/>
      </c:lineChart>
      <c:catAx>
        <c:axId val="27660108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66233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66233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766010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203007518796988"/>
          <c:y val="0.40287769784172661"/>
          <c:w val="0.98947368421052628"/>
          <c:h val="0.6115107913669064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 horizontalDpi="-3" verticalDpi="0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Temperatura (ºC)</a:t>
            </a:r>
          </a:p>
        </c:rich>
      </c:tx>
      <c:layout>
        <c:manualLayout>
          <c:xMode val="edge"/>
          <c:yMode val="edge"/>
          <c:x val="0.35682190400862557"/>
          <c:y val="3.81679389312977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961076562116816E-2"/>
          <c:y val="0.23282486138936775"/>
          <c:w val="0.71814145525488371"/>
          <c:h val="0.557252946931929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'2014-1 Paul Pedreira'!$B$17</c:f>
              <c:strCache>
                <c:ptCount val="1"/>
                <c:pt idx="0">
                  <c:v>Temp. (ºC)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'2014-1 Paul Pedreira'!$C$25:$O$25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'2014-1 Paul Pedreira'!$C$35:$O$35</c:f>
              <c:numCache>
                <c:formatCode>General</c:formatCode>
                <c:ptCount val="13"/>
                <c:pt idx="8">
                  <c:v>19.399999999999999</c:v>
                </c:pt>
                <c:pt idx="9">
                  <c:v>20.3</c:v>
                </c:pt>
                <c:pt idx="10">
                  <c:v>18.5</c:v>
                </c:pt>
                <c:pt idx="11">
                  <c:v>17.7</c:v>
                </c:pt>
                <c:pt idx="12">
                  <c:v>17.3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6789120"/>
        <c:axId val="276790656"/>
      </c:barChart>
      <c:lineChart>
        <c:grouping val="standard"/>
        <c:varyColors val="0"/>
        <c:ser>
          <c:idx val="1"/>
          <c:order val="1"/>
          <c:tx>
            <c:strRef>
              <c:f>'2014-1 Paul Pedreira'!$B$23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'2014-1 Paul Pedreira'!$C$23:$O$23</c:f>
              <c:numCache>
                <c:formatCode>General</c:formatCode>
                <c:ptCount val="13"/>
                <c:pt idx="0">
                  <c:v>1.5991709999999999</c:v>
                </c:pt>
                <c:pt idx="1">
                  <c:v>1.598641</c:v>
                </c:pt>
                <c:pt idx="2">
                  <c:v>1.597982</c:v>
                </c:pt>
                <c:pt idx="3">
                  <c:v>0.39999600000000002</c:v>
                </c:pt>
                <c:pt idx="4">
                  <c:v>0.39996399999999999</c:v>
                </c:pt>
                <c:pt idx="5">
                  <c:v>0.399899</c:v>
                </c:pt>
                <c:pt idx="6">
                  <c:v>0.39980100000000002</c:v>
                </c:pt>
                <c:pt idx="7">
                  <c:v>0.399671</c:v>
                </c:pt>
                <c:pt idx="8">
                  <c:v>0.39950799999999997</c:v>
                </c:pt>
                <c:pt idx="9">
                  <c:v>1.499989</c:v>
                </c:pt>
                <c:pt idx="10">
                  <c:v>1.4998750000000001</c:v>
                </c:pt>
                <c:pt idx="11">
                  <c:v>1.4996370000000001</c:v>
                </c:pt>
                <c:pt idx="12">
                  <c:v>1.4992749999999999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789120"/>
        <c:axId val="276790656"/>
      </c:lineChart>
      <c:catAx>
        <c:axId val="27678912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6790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6790656"/>
        <c:scaling>
          <c:orientation val="minMax"/>
          <c:max val="21"/>
          <c:min val="12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7678912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259433275488235"/>
          <c:y val="0.43893209913646286"/>
          <c:w val="0.98950603438438256"/>
          <c:h val="0.5877874616817935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 e Salinidade (ppm)</a:t>
            </a:r>
          </a:p>
        </c:rich>
      </c:tx>
      <c:layout>
        <c:manualLayout>
          <c:xMode val="edge"/>
          <c:yMode val="edge"/>
          <c:x val="0.23308270676691728"/>
          <c:y val="2.51798561151079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4661654135338351E-2"/>
          <c:y val="0.24100719424460432"/>
          <c:w val="0.74135338345864665"/>
          <c:h val="0.528776978417266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'2014-1 Paul Pedreira'!$B$15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'2014-1 Paul Pedreira'!$C$25:$O$25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'2014-1 Paul Pedreira'!$C$33:$O$33</c:f>
              <c:numCache>
                <c:formatCode>General</c:formatCode>
                <c:ptCount val="13"/>
                <c:pt idx="8">
                  <c:v>34.799999999999997</c:v>
                </c:pt>
                <c:pt idx="9">
                  <c:v>35.1</c:v>
                </c:pt>
                <c:pt idx="10">
                  <c:v>36</c:v>
                </c:pt>
                <c:pt idx="11">
                  <c:v>36.9</c:v>
                </c:pt>
                <c:pt idx="12">
                  <c:v>36.700000000000003</c:v>
                </c:pt>
              </c:numCache>
            </c:numRef>
          </c:val>
        </c:ser>
        <c:ser>
          <c:idx val="1"/>
          <c:order val="1"/>
          <c:tx>
            <c:strRef>
              <c:f>'2014-1 Paul Pedreira'!$B$16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FFFF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'2014-1 Paul Pedreira'!$C$25:$O$25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'2014-1 Paul Pedreira'!$C$34:$O$34</c:f>
              <c:numCache>
                <c:formatCode>General</c:formatCode>
                <c:ptCount val="13"/>
                <c:pt idx="8">
                  <c:v>24.6</c:v>
                </c:pt>
                <c:pt idx="9">
                  <c:v>24.5</c:v>
                </c:pt>
                <c:pt idx="10">
                  <c:v>22.4</c:v>
                </c:pt>
                <c:pt idx="11">
                  <c:v>23</c:v>
                </c:pt>
                <c:pt idx="12">
                  <c:v>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6678912"/>
        <c:axId val="276697088"/>
      </c:barChart>
      <c:lineChart>
        <c:grouping val="standard"/>
        <c:varyColors val="0"/>
        <c:ser>
          <c:idx val="2"/>
          <c:order val="2"/>
          <c:tx>
            <c:strRef>
              <c:f>'2014-1 Paul Pedreira'!$B$23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'2014-1 Paul Pedreira'!$C$23:$O$23</c:f>
              <c:numCache>
                <c:formatCode>General</c:formatCode>
                <c:ptCount val="13"/>
                <c:pt idx="0">
                  <c:v>1.5991709999999999</c:v>
                </c:pt>
                <c:pt idx="1">
                  <c:v>1.598641</c:v>
                </c:pt>
                <c:pt idx="2">
                  <c:v>1.597982</c:v>
                </c:pt>
                <c:pt idx="3">
                  <c:v>0.39999600000000002</c:v>
                </c:pt>
                <c:pt idx="4">
                  <c:v>0.39996399999999999</c:v>
                </c:pt>
                <c:pt idx="5">
                  <c:v>0.399899</c:v>
                </c:pt>
                <c:pt idx="6">
                  <c:v>0.39980100000000002</c:v>
                </c:pt>
                <c:pt idx="7">
                  <c:v>0.399671</c:v>
                </c:pt>
                <c:pt idx="8">
                  <c:v>0.39950799999999997</c:v>
                </c:pt>
                <c:pt idx="9">
                  <c:v>1.499989</c:v>
                </c:pt>
                <c:pt idx="10">
                  <c:v>1.4998750000000001</c:v>
                </c:pt>
                <c:pt idx="11">
                  <c:v>1.4996370000000001</c:v>
                </c:pt>
                <c:pt idx="12">
                  <c:v>1.4992749999999999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678912"/>
        <c:axId val="276697088"/>
      </c:lineChart>
      <c:catAx>
        <c:axId val="27667891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766970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669708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7667891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203007518796988"/>
          <c:y val="0.40287769784172661"/>
          <c:w val="0.98947368421052628"/>
          <c:h val="0.6115107913669064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ORP (mV)</a:t>
            </a:r>
          </a:p>
        </c:rich>
      </c:tx>
      <c:layout>
        <c:manualLayout>
          <c:xMode val="edge"/>
          <c:yMode val="edge"/>
          <c:x val="0.38796992481203008"/>
          <c:y val="3.703703703703703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87969924812026E-2"/>
          <c:y val="0.22895698178721388"/>
          <c:w val="0.72030075187969922"/>
          <c:h val="0.68350393092359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'2014-4 Paul Praia da Vitória'!$B$12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4372981069994207E-3"/>
                  <c:y val="9.9461833034036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2059089062572063E-3"/>
                  <c:y val="9.579464304100195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4767843187301741E-3"/>
                  <c:y val="9.961875993663277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7.6034649308734902E-4"/>
                  <c:y val="9.654945434172715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9.792580509300371E-6"/>
                  <c:y val="9.765220311879800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2.2159662023298759E-4"/>
                  <c:y val="0.1000089469636775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5529137349470663E-3"/>
                  <c:y val="0.10067393358938691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3216824790518486E-3"/>
                  <c:y val="0.10269410118163835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0902932783095605E-3"/>
                  <c:y val="9.962728085442082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8.5890407756741968E-4"/>
                  <c:y val="8.2601066960922356E-2"/>
                </c:manualLayout>
              </c:layout>
              <c:tx>
                <c:rich>
                  <a:bodyPr rot="-54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t>43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4.1372723146448909E-3"/>
                  <c:y val="9.7138173928232985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3.9058275610285298E-3"/>
                  <c:y val="9.584761089013860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3.6745406824147953E-3"/>
                  <c:y val="9.248059645209127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'2014-4 Paul Praia da Vitória'!$C$7:$O$7</c:f>
              <c:numCache>
                <c:formatCode>h:mm</c:formatCode>
                <c:ptCount val="13"/>
                <c:pt idx="0">
                  <c:v>0.28819444444444448</c:v>
                </c:pt>
                <c:pt idx="1">
                  <c:v>0.3298611111111111</c:v>
                </c:pt>
                <c:pt idx="2">
                  <c:v>0.37152777777777773</c:v>
                </c:pt>
                <c:pt idx="3">
                  <c:v>0.41319444444444442</c:v>
                </c:pt>
                <c:pt idx="4">
                  <c:v>0.4548611111111111</c:v>
                </c:pt>
                <c:pt idx="5">
                  <c:v>0.49652777777777773</c:v>
                </c:pt>
                <c:pt idx="6">
                  <c:v>0.53819444444444442</c:v>
                </c:pt>
                <c:pt idx="7">
                  <c:v>0.57986111111111105</c:v>
                </c:pt>
                <c:pt idx="8">
                  <c:v>0.62152777777777779</c:v>
                </c:pt>
                <c:pt idx="9">
                  <c:v>0.66319444444444442</c:v>
                </c:pt>
                <c:pt idx="10">
                  <c:v>0.70486111111111116</c:v>
                </c:pt>
                <c:pt idx="11">
                  <c:v>0.74652777777777779</c:v>
                </c:pt>
                <c:pt idx="12">
                  <c:v>0.78819444444444453</c:v>
                </c:pt>
              </c:numCache>
            </c:numRef>
          </c:cat>
          <c:val>
            <c:numRef>
              <c:f>'2014-4 Paul Praia da Vitória'!$C$12:$O$12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-35.1</c:v>
                </c:pt>
                <c:pt idx="8">
                  <c:v>-35.700000000000003</c:v>
                </c:pt>
                <c:pt idx="9">
                  <c:v>-36.700000000000003</c:v>
                </c:pt>
                <c:pt idx="10">
                  <c:v>-35.1</c:v>
                </c:pt>
                <c:pt idx="11">
                  <c:v>-35.200000000000003</c:v>
                </c:pt>
                <c:pt idx="12">
                  <c:v>-37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9165568"/>
        <c:axId val="319167104"/>
      </c:barChart>
      <c:lineChart>
        <c:grouping val="standard"/>
        <c:varyColors val="0"/>
        <c:ser>
          <c:idx val="1"/>
          <c:order val="1"/>
          <c:tx>
            <c:strRef>
              <c:f>'2014-4 Paul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'2014-4 Paul Praia da Vitória'!$C$5:$O$5</c:f>
              <c:numCache>
                <c:formatCode>0.000000</c:formatCode>
                <c:ptCount val="13"/>
                <c:pt idx="0">
                  <c:v>0.59994899999999995</c:v>
                </c:pt>
                <c:pt idx="1">
                  <c:v>0.59985299999999997</c:v>
                </c:pt>
                <c:pt idx="2">
                  <c:v>0.59970699999999999</c:v>
                </c:pt>
                <c:pt idx="3">
                  <c:v>0.59951200000000004</c:v>
                </c:pt>
                <c:pt idx="4">
                  <c:v>0.59926599999999997</c:v>
                </c:pt>
                <c:pt idx="5">
                  <c:v>1.4999899999999999</c:v>
                </c:pt>
                <c:pt idx="6">
                  <c:v>1.4998819999999999</c:v>
                </c:pt>
                <c:pt idx="7">
                  <c:v>1.499655</c:v>
                </c:pt>
                <c:pt idx="8">
                  <c:v>1.499309</c:v>
                </c:pt>
                <c:pt idx="9">
                  <c:v>1.4988440000000001</c:v>
                </c:pt>
                <c:pt idx="10">
                  <c:v>1.4982610000000001</c:v>
                </c:pt>
                <c:pt idx="11">
                  <c:v>0.59999800000000003</c:v>
                </c:pt>
                <c:pt idx="12">
                  <c:v>0.599962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9165568"/>
        <c:axId val="319167104"/>
      </c:lineChart>
      <c:catAx>
        <c:axId val="31916556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1916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9167104"/>
        <c:scaling>
          <c:orientation val="minMax"/>
          <c:max val="50"/>
          <c:min val="-20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1916556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203007518796988"/>
          <c:y val="0.50505227250634077"/>
          <c:w val="0.98947368421052628"/>
          <c:h val="0.6363657573106391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ORP (mV)</a:t>
            </a:r>
          </a:p>
        </c:rich>
      </c:tx>
      <c:layout>
        <c:manualLayout>
          <c:xMode val="edge"/>
          <c:yMode val="edge"/>
          <c:x val="0.38930194646917277"/>
          <c:y val="3.58306188925081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294258954671066E-2"/>
          <c:y val="0.22149872362760145"/>
          <c:w val="0.72362608221849622"/>
          <c:h val="0.693812178421751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'2014-4 Paul Praia da Vitória'!$B$12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dLbl>
              <c:idx val="1"/>
              <c:layout>
                <c:manualLayout>
                  <c:x val="-1.0781044642822321E-3"/>
                  <c:y val="0.1019306300067541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2459586682422499E-3"/>
                  <c:y val="9.32444193661460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4.3039939472654906E-4"/>
                  <c:y val="9.54159720262980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'2014-4 Paul Praia da Vitória'!$C$25:$O$25</c:f>
              <c:numCache>
                <c:formatCode>h:mm</c:formatCode>
                <c:ptCount val="13"/>
                <c:pt idx="0">
                  <c:v>0.2951388888888889</c:v>
                </c:pt>
                <c:pt idx="1">
                  <c:v>0.33680555555555558</c:v>
                </c:pt>
                <c:pt idx="2">
                  <c:v>0.37847222222222227</c:v>
                </c:pt>
                <c:pt idx="3">
                  <c:v>0.4201388888888889</c:v>
                </c:pt>
                <c:pt idx="4">
                  <c:v>0.46180555555555558</c:v>
                </c:pt>
                <c:pt idx="5">
                  <c:v>0.50347222222222221</c:v>
                </c:pt>
                <c:pt idx="6">
                  <c:v>0.54513888888888895</c:v>
                </c:pt>
                <c:pt idx="7">
                  <c:v>0.58680555555555558</c:v>
                </c:pt>
                <c:pt idx="8">
                  <c:v>0.62847222222222221</c:v>
                </c:pt>
                <c:pt idx="9">
                  <c:v>0.67013888888888884</c:v>
                </c:pt>
                <c:pt idx="10">
                  <c:v>0.71180555555555547</c:v>
                </c:pt>
                <c:pt idx="11">
                  <c:v>0.75347222222222221</c:v>
                </c:pt>
                <c:pt idx="12">
                  <c:v>0.79513888888888884</c:v>
                </c:pt>
              </c:numCache>
            </c:numRef>
          </c:cat>
          <c:val>
            <c:numRef>
              <c:f>'2014-4 Paul Praia da Vitória'!$C$30:$O$30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-62.1</c:v>
                </c:pt>
                <c:pt idx="8">
                  <c:v>-56</c:v>
                </c:pt>
                <c:pt idx="9">
                  <c:v>-65.2</c:v>
                </c:pt>
                <c:pt idx="10">
                  <c:v>-61.2</c:v>
                </c:pt>
                <c:pt idx="11">
                  <c:v>-59.7</c:v>
                </c:pt>
                <c:pt idx="12">
                  <c:v>-51.7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9185664"/>
        <c:axId val="319187200"/>
      </c:barChart>
      <c:lineChart>
        <c:grouping val="standard"/>
        <c:varyColors val="0"/>
        <c:ser>
          <c:idx val="1"/>
          <c:order val="1"/>
          <c:tx>
            <c:strRef>
              <c:f>'2014-4 Paul Praia da Vitória'!$B$23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'2014-4 Paul Praia da Vitória'!$C$23:$O$23</c:f>
              <c:numCache>
                <c:formatCode>General</c:formatCode>
                <c:ptCount val="13"/>
                <c:pt idx="0">
                  <c:v>0.59994199999999998</c:v>
                </c:pt>
                <c:pt idx="1">
                  <c:v>0.59984099999999996</c:v>
                </c:pt>
                <c:pt idx="2">
                  <c:v>0.59968999999999995</c:v>
                </c:pt>
                <c:pt idx="3">
                  <c:v>0.59948900000000005</c:v>
                </c:pt>
                <c:pt idx="4">
                  <c:v>0.59923899999999997</c:v>
                </c:pt>
                <c:pt idx="5">
                  <c:v>1.4999849999999999</c:v>
                </c:pt>
                <c:pt idx="6">
                  <c:v>1.499865</c:v>
                </c:pt>
                <c:pt idx="7">
                  <c:v>1.4996259999999999</c:v>
                </c:pt>
                <c:pt idx="8">
                  <c:v>1.499268</c:v>
                </c:pt>
                <c:pt idx="9">
                  <c:v>1.4988440000000001</c:v>
                </c:pt>
                <c:pt idx="10">
                  <c:v>1.4981960000000001</c:v>
                </c:pt>
                <c:pt idx="11">
                  <c:v>0.599997</c:v>
                </c:pt>
                <c:pt idx="12">
                  <c:v>0.59995600000000004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9185664"/>
        <c:axId val="319187200"/>
      </c:lineChart>
      <c:catAx>
        <c:axId val="31918566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191872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9187200"/>
        <c:scaling>
          <c:orientation val="minMax"/>
          <c:max val="55"/>
          <c:min val="-16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1918566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426511136330837"/>
          <c:y val="0.50488667743893578"/>
          <c:w val="0.98959959128437325"/>
          <c:h val="0.6319228500346252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ORP (mV)</a:t>
            </a:r>
          </a:p>
        </c:rich>
      </c:tx>
      <c:layout>
        <c:manualLayout>
          <c:xMode val="edge"/>
          <c:yMode val="edge"/>
          <c:x val="0.38930194646917277"/>
          <c:y val="3.63036303630363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294258954671066E-2"/>
          <c:y val="0.22442316555527264"/>
          <c:w val="0.72362608221849622"/>
          <c:h val="0.689771200015470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'2014-4 Paul Praia da Vitória'!$B$12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'2014-4 Paul Praia da Vitória'!$C$45:$O$45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'2014-4 Paul Praia da Vitória'!$C$50:$O$50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-63.7</c:v>
                </c:pt>
                <c:pt idx="8">
                  <c:v>-62.7</c:v>
                </c:pt>
                <c:pt idx="9">
                  <c:v>-66.8</c:v>
                </c:pt>
                <c:pt idx="10">
                  <c:v>-63.5</c:v>
                </c:pt>
                <c:pt idx="11">
                  <c:v>-67</c:v>
                </c:pt>
                <c:pt idx="12">
                  <c:v>-64.900000000000006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8685952"/>
        <c:axId val="318687488"/>
      </c:barChart>
      <c:lineChart>
        <c:grouping val="standard"/>
        <c:varyColors val="0"/>
        <c:ser>
          <c:idx val="1"/>
          <c:order val="1"/>
          <c:tx>
            <c:strRef>
              <c:f>'2014-4 Paul Praia da Vitória'!$B$43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'2014-4 Paul Praia da Vitória'!$C$45:$O$45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'2014-4 Paul Praia da Vitória'!$C$43:$O$43</c:f>
              <c:numCache>
                <c:formatCode>General</c:formatCode>
                <c:ptCount val="13"/>
                <c:pt idx="0">
                  <c:v>0.59993799999999997</c:v>
                </c:pt>
                <c:pt idx="1">
                  <c:v>0.59983399999999998</c:v>
                </c:pt>
                <c:pt idx="2">
                  <c:v>0.59968100000000002</c:v>
                </c:pt>
                <c:pt idx="3">
                  <c:v>0.59947799999999996</c:v>
                </c:pt>
                <c:pt idx="4">
                  <c:v>0.59922500000000001</c:v>
                </c:pt>
                <c:pt idx="5">
                  <c:v>1.499981</c:v>
                </c:pt>
                <c:pt idx="6">
                  <c:v>1.4998549999999999</c:v>
                </c:pt>
                <c:pt idx="7">
                  <c:v>1.499611</c:v>
                </c:pt>
                <c:pt idx="8">
                  <c:v>1.499247</c:v>
                </c:pt>
                <c:pt idx="9">
                  <c:v>1.498764</c:v>
                </c:pt>
                <c:pt idx="10">
                  <c:v>1.4981629999999999</c:v>
                </c:pt>
                <c:pt idx="11">
                  <c:v>1.4999899999999999</c:v>
                </c:pt>
                <c:pt idx="12">
                  <c:v>1.4998800000000001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8685952"/>
        <c:axId val="318687488"/>
      </c:lineChart>
      <c:catAx>
        <c:axId val="31868595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186874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8687488"/>
        <c:scaling>
          <c:orientation val="minMax"/>
          <c:max val="90"/>
          <c:min val="-18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186859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426511136330837"/>
          <c:y val="0.50495222750621516"/>
          <c:w val="0.98959959128437325"/>
          <c:h val="0.63366544528468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 e Salinidade (ppm)</a:t>
            </a:r>
          </a:p>
        </c:rich>
      </c:tx>
      <c:layout>
        <c:manualLayout>
          <c:xMode val="edge"/>
          <c:yMode val="edge"/>
          <c:x val="0.23680272997549512"/>
          <c:y val="2.71317829457364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'2014-4 Paul Praia da Vitória'!$B$15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'2014-4 Paul Praia da Vitória'!$C$7:$O$7</c:f>
              <c:numCache>
                <c:formatCode>h:mm</c:formatCode>
                <c:ptCount val="13"/>
                <c:pt idx="0">
                  <c:v>0.28819444444444448</c:v>
                </c:pt>
                <c:pt idx="1">
                  <c:v>0.3298611111111111</c:v>
                </c:pt>
                <c:pt idx="2">
                  <c:v>0.37152777777777773</c:v>
                </c:pt>
                <c:pt idx="3">
                  <c:v>0.41319444444444442</c:v>
                </c:pt>
                <c:pt idx="4">
                  <c:v>0.4548611111111111</c:v>
                </c:pt>
                <c:pt idx="5">
                  <c:v>0.49652777777777773</c:v>
                </c:pt>
                <c:pt idx="6">
                  <c:v>0.53819444444444442</c:v>
                </c:pt>
                <c:pt idx="7">
                  <c:v>0.57986111111111105</c:v>
                </c:pt>
                <c:pt idx="8">
                  <c:v>0.62152777777777779</c:v>
                </c:pt>
                <c:pt idx="9">
                  <c:v>0.66319444444444442</c:v>
                </c:pt>
                <c:pt idx="10">
                  <c:v>0.70486111111111116</c:v>
                </c:pt>
                <c:pt idx="11">
                  <c:v>0.74652777777777779</c:v>
                </c:pt>
                <c:pt idx="12">
                  <c:v>0.78819444444444453</c:v>
                </c:pt>
              </c:numCache>
            </c:numRef>
          </c:cat>
          <c:val>
            <c:numRef>
              <c:f>'2014-4 Paul Praia da Vitória'!$C$15:$O$15</c:f>
              <c:numCache>
                <c:formatCode>General</c:formatCode>
                <c:ptCount val="13"/>
                <c:pt idx="0">
                  <c:v>3.53</c:v>
                </c:pt>
                <c:pt idx="1">
                  <c:v>3</c:v>
                </c:pt>
                <c:pt idx="2">
                  <c:v>4.24</c:v>
                </c:pt>
                <c:pt idx="3">
                  <c:v>5.91</c:v>
                </c:pt>
                <c:pt idx="4">
                  <c:v>6.17</c:v>
                </c:pt>
                <c:pt idx="5">
                  <c:v>8.35</c:v>
                </c:pt>
                <c:pt idx="6">
                  <c:v>10</c:v>
                </c:pt>
                <c:pt idx="7">
                  <c:v>11.37</c:v>
                </c:pt>
                <c:pt idx="8">
                  <c:v>12.3</c:v>
                </c:pt>
                <c:pt idx="9">
                  <c:v>12.8</c:v>
                </c:pt>
                <c:pt idx="10">
                  <c:v>12.8</c:v>
                </c:pt>
                <c:pt idx="11">
                  <c:v>11.71</c:v>
                </c:pt>
                <c:pt idx="12">
                  <c:v>19.04</c:v>
                </c:pt>
              </c:numCache>
            </c:numRef>
          </c:val>
        </c:ser>
        <c:ser>
          <c:idx val="1"/>
          <c:order val="1"/>
          <c:tx>
            <c:strRef>
              <c:f>'2014-4 Paul Praia da Vitória'!$B$16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FFFF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'2014-4 Paul Praia da Vitória'!$C$16:$O$16</c:f>
              <c:numCache>
                <c:formatCode>General</c:formatCode>
                <c:ptCount val="13"/>
                <c:pt idx="0">
                  <c:v>1.9</c:v>
                </c:pt>
                <c:pt idx="1">
                  <c:v>1.5</c:v>
                </c:pt>
                <c:pt idx="2">
                  <c:v>2.2000000000000002</c:v>
                </c:pt>
                <c:pt idx="3">
                  <c:v>3.1</c:v>
                </c:pt>
                <c:pt idx="4">
                  <c:v>3.2</c:v>
                </c:pt>
                <c:pt idx="5">
                  <c:v>4.5999999999999996</c:v>
                </c:pt>
                <c:pt idx="6">
                  <c:v>5.6</c:v>
                </c:pt>
                <c:pt idx="7">
                  <c:v>6.5</c:v>
                </c:pt>
                <c:pt idx="8">
                  <c:v>6.9</c:v>
                </c:pt>
                <c:pt idx="9">
                  <c:v>7.2</c:v>
                </c:pt>
                <c:pt idx="10">
                  <c:v>7.2</c:v>
                </c:pt>
                <c:pt idx="11">
                  <c:v>6.9</c:v>
                </c:pt>
                <c:pt idx="12">
                  <c:v>11.2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8658048"/>
        <c:axId val="318659584"/>
      </c:barChart>
      <c:lineChart>
        <c:grouping val="standard"/>
        <c:varyColors val="0"/>
        <c:ser>
          <c:idx val="2"/>
          <c:order val="2"/>
          <c:tx>
            <c:strRef>
              <c:f>'2014-4 Paul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'2014-4 Paul Praia da Vitória'!$C$5:$O$5</c:f>
              <c:numCache>
                <c:formatCode>0.000000</c:formatCode>
                <c:ptCount val="13"/>
                <c:pt idx="0">
                  <c:v>0.59994899999999995</c:v>
                </c:pt>
                <c:pt idx="1">
                  <c:v>0.59985299999999997</c:v>
                </c:pt>
                <c:pt idx="2">
                  <c:v>0.59970699999999999</c:v>
                </c:pt>
                <c:pt idx="3">
                  <c:v>0.59951200000000004</c:v>
                </c:pt>
                <c:pt idx="4">
                  <c:v>0.59926599999999997</c:v>
                </c:pt>
                <c:pt idx="5">
                  <c:v>1.4999899999999999</c:v>
                </c:pt>
                <c:pt idx="6">
                  <c:v>1.4998819999999999</c:v>
                </c:pt>
                <c:pt idx="7">
                  <c:v>1.499655</c:v>
                </c:pt>
                <c:pt idx="8">
                  <c:v>1.499309</c:v>
                </c:pt>
                <c:pt idx="9">
                  <c:v>1.4988440000000001</c:v>
                </c:pt>
                <c:pt idx="10">
                  <c:v>1.4982610000000001</c:v>
                </c:pt>
                <c:pt idx="11">
                  <c:v>0.59999800000000003</c:v>
                </c:pt>
                <c:pt idx="12">
                  <c:v>0.599962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8658048"/>
        <c:axId val="318659584"/>
      </c:lineChart>
      <c:catAx>
        <c:axId val="31865804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18659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86595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1865804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31356713888"/>
          <c:y val="0.39147449592056804"/>
          <c:w val="0.98944351413086928"/>
          <c:h val="0.616281511322712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 e Salinidade (ppm)</a:t>
            </a:r>
          </a:p>
        </c:rich>
      </c:tx>
      <c:layout>
        <c:manualLayout>
          <c:xMode val="edge"/>
          <c:yMode val="edge"/>
          <c:x val="0.24148179255370855"/>
          <c:y val="2.72373540856031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740828618096959E-2"/>
          <c:y val="0.24902723735408561"/>
          <c:w val="0.75555664866413286"/>
          <c:h val="0.517509727626459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'2014-4 Paul Praia da Vitória'!$B$15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'2014-4 Paul Praia da Vitória'!$C$25:$O$25</c:f>
              <c:numCache>
                <c:formatCode>h:mm</c:formatCode>
                <c:ptCount val="13"/>
                <c:pt idx="0">
                  <c:v>0.2951388888888889</c:v>
                </c:pt>
                <c:pt idx="1">
                  <c:v>0.33680555555555558</c:v>
                </c:pt>
                <c:pt idx="2">
                  <c:v>0.37847222222222227</c:v>
                </c:pt>
                <c:pt idx="3">
                  <c:v>0.4201388888888889</c:v>
                </c:pt>
                <c:pt idx="4">
                  <c:v>0.46180555555555558</c:v>
                </c:pt>
                <c:pt idx="5">
                  <c:v>0.50347222222222221</c:v>
                </c:pt>
                <c:pt idx="6">
                  <c:v>0.54513888888888895</c:v>
                </c:pt>
                <c:pt idx="7">
                  <c:v>0.58680555555555558</c:v>
                </c:pt>
                <c:pt idx="8">
                  <c:v>0.62847222222222221</c:v>
                </c:pt>
                <c:pt idx="9">
                  <c:v>0.67013888888888884</c:v>
                </c:pt>
                <c:pt idx="10">
                  <c:v>0.71180555555555547</c:v>
                </c:pt>
                <c:pt idx="11">
                  <c:v>0.75347222222222221</c:v>
                </c:pt>
                <c:pt idx="12">
                  <c:v>0.79513888888888884</c:v>
                </c:pt>
              </c:numCache>
            </c:numRef>
          </c:cat>
          <c:val>
            <c:numRef>
              <c:f>'2014-4 Paul Praia da Vitória'!$C$33:$O$33</c:f>
              <c:numCache>
                <c:formatCode>General</c:formatCode>
                <c:ptCount val="13"/>
                <c:pt idx="0">
                  <c:v>30.7</c:v>
                </c:pt>
                <c:pt idx="1">
                  <c:v>30.8</c:v>
                </c:pt>
                <c:pt idx="2">
                  <c:v>30.9</c:v>
                </c:pt>
                <c:pt idx="3">
                  <c:v>30.6</c:v>
                </c:pt>
                <c:pt idx="4">
                  <c:v>29</c:v>
                </c:pt>
                <c:pt idx="5">
                  <c:v>22</c:v>
                </c:pt>
                <c:pt idx="6">
                  <c:v>23.7</c:v>
                </c:pt>
                <c:pt idx="7">
                  <c:v>27.5</c:v>
                </c:pt>
                <c:pt idx="8">
                  <c:v>29.7</c:v>
                </c:pt>
                <c:pt idx="9">
                  <c:v>28.9</c:v>
                </c:pt>
                <c:pt idx="10">
                  <c:v>29</c:v>
                </c:pt>
                <c:pt idx="11">
                  <c:v>28.2</c:v>
                </c:pt>
                <c:pt idx="12">
                  <c:v>28.9</c:v>
                </c:pt>
              </c:numCache>
            </c:numRef>
          </c:val>
        </c:ser>
        <c:ser>
          <c:idx val="1"/>
          <c:order val="1"/>
          <c:tx>
            <c:strRef>
              <c:f>'2014-4 Paul Praia da Vitória'!$B$16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FFFF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'2014-4 Paul Praia da Vitória'!$C$25:$O$25</c:f>
              <c:numCache>
                <c:formatCode>h:mm</c:formatCode>
                <c:ptCount val="13"/>
                <c:pt idx="0">
                  <c:v>0.2951388888888889</c:v>
                </c:pt>
                <c:pt idx="1">
                  <c:v>0.33680555555555558</c:v>
                </c:pt>
                <c:pt idx="2">
                  <c:v>0.37847222222222227</c:v>
                </c:pt>
                <c:pt idx="3">
                  <c:v>0.4201388888888889</c:v>
                </c:pt>
                <c:pt idx="4">
                  <c:v>0.46180555555555558</c:v>
                </c:pt>
                <c:pt idx="5">
                  <c:v>0.50347222222222221</c:v>
                </c:pt>
                <c:pt idx="6">
                  <c:v>0.54513888888888895</c:v>
                </c:pt>
                <c:pt idx="7">
                  <c:v>0.58680555555555558</c:v>
                </c:pt>
                <c:pt idx="8">
                  <c:v>0.62847222222222221</c:v>
                </c:pt>
                <c:pt idx="9">
                  <c:v>0.67013888888888884</c:v>
                </c:pt>
                <c:pt idx="10">
                  <c:v>0.71180555555555547</c:v>
                </c:pt>
                <c:pt idx="11">
                  <c:v>0.75347222222222221</c:v>
                </c:pt>
                <c:pt idx="12">
                  <c:v>0.79513888888888884</c:v>
                </c:pt>
              </c:numCache>
            </c:numRef>
          </c:cat>
          <c:val>
            <c:numRef>
              <c:f>'2014-4 Paul Praia da Vitória'!$C$34:$O$34</c:f>
              <c:numCache>
                <c:formatCode>General</c:formatCode>
                <c:ptCount val="13"/>
                <c:pt idx="0">
                  <c:v>18.600000000000001</c:v>
                </c:pt>
                <c:pt idx="1">
                  <c:v>18.7</c:v>
                </c:pt>
                <c:pt idx="2">
                  <c:v>18.7</c:v>
                </c:pt>
                <c:pt idx="3">
                  <c:v>18.5</c:v>
                </c:pt>
                <c:pt idx="4">
                  <c:v>18.100000000000001</c:v>
                </c:pt>
                <c:pt idx="5">
                  <c:v>12.9</c:v>
                </c:pt>
                <c:pt idx="6">
                  <c:v>14.3</c:v>
                </c:pt>
                <c:pt idx="7">
                  <c:v>17.2</c:v>
                </c:pt>
                <c:pt idx="8">
                  <c:v>18</c:v>
                </c:pt>
                <c:pt idx="9">
                  <c:v>17.3</c:v>
                </c:pt>
                <c:pt idx="10">
                  <c:v>17.5</c:v>
                </c:pt>
                <c:pt idx="11">
                  <c:v>17.2</c:v>
                </c:pt>
                <c:pt idx="12">
                  <c:v>17.5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9315968"/>
        <c:axId val="319317504"/>
      </c:barChart>
      <c:lineChart>
        <c:grouping val="standard"/>
        <c:varyColors val="0"/>
        <c:ser>
          <c:idx val="2"/>
          <c:order val="2"/>
          <c:tx>
            <c:strRef>
              <c:f>'2014-4 Paul Praia da Vitória'!$B$23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'2014-4 Paul Praia da Vitória'!$C$23:$O$23</c:f>
              <c:numCache>
                <c:formatCode>General</c:formatCode>
                <c:ptCount val="13"/>
                <c:pt idx="0">
                  <c:v>0.59994199999999998</c:v>
                </c:pt>
                <c:pt idx="1">
                  <c:v>0.59984099999999996</c:v>
                </c:pt>
                <c:pt idx="2">
                  <c:v>0.59968999999999995</c:v>
                </c:pt>
                <c:pt idx="3">
                  <c:v>0.59948900000000005</c:v>
                </c:pt>
                <c:pt idx="4">
                  <c:v>0.59923899999999997</c:v>
                </c:pt>
                <c:pt idx="5">
                  <c:v>1.4999849999999999</c:v>
                </c:pt>
                <c:pt idx="6">
                  <c:v>1.499865</c:v>
                </c:pt>
                <c:pt idx="7">
                  <c:v>1.4996259999999999</c:v>
                </c:pt>
                <c:pt idx="8">
                  <c:v>1.499268</c:v>
                </c:pt>
                <c:pt idx="9">
                  <c:v>1.4988440000000001</c:v>
                </c:pt>
                <c:pt idx="10">
                  <c:v>1.4981960000000001</c:v>
                </c:pt>
                <c:pt idx="11">
                  <c:v>0.599997</c:v>
                </c:pt>
                <c:pt idx="12">
                  <c:v>0.59995600000000004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9315968"/>
        <c:axId val="319317504"/>
      </c:lineChart>
      <c:catAx>
        <c:axId val="31931596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19317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93175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1931596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777902206668607"/>
          <c:y val="0.39299610894941633"/>
          <c:w val="0.99259414795372791"/>
          <c:h val="0.618677042801556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 e Salinidade (ppm)</a:t>
            </a:r>
          </a:p>
        </c:rich>
      </c:tx>
      <c:layout>
        <c:manualLayout>
          <c:xMode val="edge"/>
          <c:yMode val="edge"/>
          <c:x val="0.24746759042963334"/>
          <c:y val="2.81124497991967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334340046086433E-2"/>
          <c:y val="0.24498088047847827"/>
          <c:w val="0.75398027229295195"/>
          <c:h val="0.493977840964800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'2014-4 Paul Praia da Vitória'!$B$15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'2014-4 Paul Praia da Vitória'!$C$45:$O$45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'2014-4 Paul Praia da Vitória'!$C$53:$O$53</c:f>
              <c:numCache>
                <c:formatCode>General</c:formatCode>
                <c:ptCount val="13"/>
                <c:pt idx="0">
                  <c:v>36</c:v>
                </c:pt>
                <c:pt idx="1">
                  <c:v>33.4</c:v>
                </c:pt>
                <c:pt idx="2">
                  <c:v>35.700000000000003</c:v>
                </c:pt>
                <c:pt idx="3">
                  <c:v>34.700000000000003</c:v>
                </c:pt>
                <c:pt idx="4">
                  <c:v>32.9</c:v>
                </c:pt>
                <c:pt idx="5">
                  <c:v>27.6</c:v>
                </c:pt>
                <c:pt idx="6">
                  <c:v>30.8</c:v>
                </c:pt>
                <c:pt idx="7">
                  <c:v>32.9</c:v>
                </c:pt>
                <c:pt idx="8">
                  <c:v>32.799999999999997</c:v>
                </c:pt>
                <c:pt idx="9">
                  <c:v>31.7</c:v>
                </c:pt>
                <c:pt idx="10">
                  <c:v>32.200000000000003</c:v>
                </c:pt>
                <c:pt idx="11">
                  <c:v>28.7</c:v>
                </c:pt>
                <c:pt idx="12">
                  <c:v>30.8</c:v>
                </c:pt>
              </c:numCache>
            </c:numRef>
          </c:val>
        </c:ser>
        <c:ser>
          <c:idx val="1"/>
          <c:order val="1"/>
          <c:tx>
            <c:strRef>
              <c:f>'2014-4 Paul Praia da Vitória'!$B$16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FFFF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'2014-4 Paul Praia da Vitória'!$C$45:$O$45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'2014-4 Paul Praia da Vitória'!$C$54:$O$54</c:f>
              <c:numCache>
                <c:formatCode>General</c:formatCode>
                <c:ptCount val="13"/>
                <c:pt idx="0">
                  <c:v>22.3</c:v>
                </c:pt>
                <c:pt idx="1">
                  <c:v>20.100000000000001</c:v>
                </c:pt>
                <c:pt idx="2">
                  <c:v>22.3</c:v>
                </c:pt>
                <c:pt idx="3">
                  <c:v>21.3</c:v>
                </c:pt>
                <c:pt idx="4">
                  <c:v>20.2</c:v>
                </c:pt>
                <c:pt idx="5">
                  <c:v>17.100000000000001</c:v>
                </c:pt>
                <c:pt idx="6">
                  <c:v>18.899999999999999</c:v>
                </c:pt>
                <c:pt idx="7">
                  <c:v>20.3</c:v>
                </c:pt>
                <c:pt idx="8">
                  <c:v>20.399999999999999</c:v>
                </c:pt>
                <c:pt idx="9">
                  <c:v>19.3</c:v>
                </c:pt>
                <c:pt idx="10">
                  <c:v>19.7</c:v>
                </c:pt>
                <c:pt idx="11">
                  <c:v>17.7</c:v>
                </c:pt>
                <c:pt idx="12">
                  <c:v>18.600000000000001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9510400"/>
        <c:axId val="319511936"/>
      </c:barChart>
      <c:lineChart>
        <c:grouping val="standard"/>
        <c:varyColors val="0"/>
        <c:ser>
          <c:idx val="2"/>
          <c:order val="2"/>
          <c:tx>
            <c:strRef>
              <c:f>'2014-4 Paul Praia da Vitória'!$B$43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'2014-4 Paul Praia da Vitória'!$C$45:$O$45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'2014-4 Paul Praia da Vitória'!$C$43:$O$43</c:f>
              <c:numCache>
                <c:formatCode>General</c:formatCode>
                <c:ptCount val="13"/>
                <c:pt idx="0">
                  <c:v>0.59993799999999997</c:v>
                </c:pt>
                <c:pt idx="1">
                  <c:v>0.59983399999999998</c:v>
                </c:pt>
                <c:pt idx="2">
                  <c:v>0.59968100000000002</c:v>
                </c:pt>
                <c:pt idx="3">
                  <c:v>0.59947799999999996</c:v>
                </c:pt>
                <c:pt idx="4">
                  <c:v>0.59922500000000001</c:v>
                </c:pt>
                <c:pt idx="5">
                  <c:v>1.499981</c:v>
                </c:pt>
                <c:pt idx="6">
                  <c:v>1.4998549999999999</c:v>
                </c:pt>
                <c:pt idx="7">
                  <c:v>1.499611</c:v>
                </c:pt>
                <c:pt idx="8">
                  <c:v>1.499247</c:v>
                </c:pt>
                <c:pt idx="9">
                  <c:v>1.498764</c:v>
                </c:pt>
                <c:pt idx="10">
                  <c:v>1.4981629999999999</c:v>
                </c:pt>
                <c:pt idx="11">
                  <c:v>1.4999899999999999</c:v>
                </c:pt>
                <c:pt idx="12">
                  <c:v>1.4998800000000001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9510400"/>
        <c:axId val="319511936"/>
      </c:lineChart>
      <c:catAx>
        <c:axId val="31951040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19511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95119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1951040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2199771338278804"/>
          <c:y val="0.36546311229168643"/>
          <c:w val="0.99276486965902055"/>
          <c:h val="0.5983956824674023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Temperatura (ºC)</a:t>
            </a:r>
          </a:p>
        </c:rich>
      </c:tx>
      <c:layout>
        <c:manualLayout>
          <c:xMode val="edge"/>
          <c:yMode val="edge"/>
          <c:x val="0.3559581638397919"/>
          <c:y val="3.89105058365758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735408560311283"/>
          <c:w val="0.73303275392503586"/>
          <c:h val="0.587548638132295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'2014-4 Paul Praia da Vitória'!$B$17</c:f>
              <c:strCache>
                <c:ptCount val="1"/>
                <c:pt idx="0">
                  <c:v>Temp. (ºC)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'2014-4 Paul Praia da Vitória'!$C$7:$O$7</c:f>
              <c:numCache>
                <c:formatCode>h:mm</c:formatCode>
                <c:ptCount val="13"/>
                <c:pt idx="0">
                  <c:v>0.28819444444444448</c:v>
                </c:pt>
                <c:pt idx="1">
                  <c:v>0.3298611111111111</c:v>
                </c:pt>
                <c:pt idx="2">
                  <c:v>0.37152777777777773</c:v>
                </c:pt>
                <c:pt idx="3">
                  <c:v>0.41319444444444442</c:v>
                </c:pt>
                <c:pt idx="4">
                  <c:v>0.4548611111111111</c:v>
                </c:pt>
                <c:pt idx="5">
                  <c:v>0.49652777777777773</c:v>
                </c:pt>
                <c:pt idx="6">
                  <c:v>0.53819444444444442</c:v>
                </c:pt>
                <c:pt idx="7">
                  <c:v>0.57986111111111105</c:v>
                </c:pt>
                <c:pt idx="8">
                  <c:v>0.62152777777777779</c:v>
                </c:pt>
                <c:pt idx="9">
                  <c:v>0.66319444444444442</c:v>
                </c:pt>
                <c:pt idx="10">
                  <c:v>0.70486111111111116</c:v>
                </c:pt>
                <c:pt idx="11">
                  <c:v>0.74652777777777779</c:v>
                </c:pt>
                <c:pt idx="12">
                  <c:v>0.78819444444444453</c:v>
                </c:pt>
              </c:numCache>
            </c:numRef>
          </c:cat>
          <c:val>
            <c:numRef>
              <c:f>'2014-4 Paul Praia da Vitória'!$C$17:$O$17</c:f>
              <c:numCache>
                <c:formatCode>General</c:formatCode>
                <c:ptCount val="13"/>
                <c:pt idx="0">
                  <c:v>10.199999999999999</c:v>
                </c:pt>
                <c:pt idx="1">
                  <c:v>10.1</c:v>
                </c:pt>
                <c:pt idx="2">
                  <c:v>10.4</c:v>
                </c:pt>
                <c:pt idx="3">
                  <c:v>11</c:v>
                </c:pt>
                <c:pt idx="4">
                  <c:v>11.8</c:v>
                </c:pt>
                <c:pt idx="5">
                  <c:v>12.7</c:v>
                </c:pt>
                <c:pt idx="6">
                  <c:v>13.4</c:v>
                </c:pt>
                <c:pt idx="7">
                  <c:v>13.8</c:v>
                </c:pt>
                <c:pt idx="8">
                  <c:v>14.1</c:v>
                </c:pt>
                <c:pt idx="9">
                  <c:v>14.1</c:v>
                </c:pt>
                <c:pt idx="10">
                  <c:v>13.9</c:v>
                </c:pt>
                <c:pt idx="11">
                  <c:v>13.6</c:v>
                </c:pt>
                <c:pt idx="12">
                  <c:v>14.3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9068416"/>
        <c:axId val="319086592"/>
      </c:barChart>
      <c:lineChart>
        <c:grouping val="standard"/>
        <c:varyColors val="0"/>
        <c:ser>
          <c:idx val="1"/>
          <c:order val="1"/>
          <c:tx>
            <c:strRef>
              <c:f>'2014-4 Paul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'2014-4 Paul Praia da Vitória'!$C$5:$O$5</c:f>
              <c:numCache>
                <c:formatCode>0.000000</c:formatCode>
                <c:ptCount val="13"/>
                <c:pt idx="0">
                  <c:v>0.59994899999999995</c:v>
                </c:pt>
                <c:pt idx="1">
                  <c:v>0.59985299999999997</c:v>
                </c:pt>
                <c:pt idx="2">
                  <c:v>0.59970699999999999</c:v>
                </c:pt>
                <c:pt idx="3">
                  <c:v>0.59951200000000004</c:v>
                </c:pt>
                <c:pt idx="4">
                  <c:v>0.59926599999999997</c:v>
                </c:pt>
                <c:pt idx="5">
                  <c:v>1.4999899999999999</c:v>
                </c:pt>
                <c:pt idx="6">
                  <c:v>1.4998819999999999</c:v>
                </c:pt>
                <c:pt idx="7">
                  <c:v>1.499655</c:v>
                </c:pt>
                <c:pt idx="8">
                  <c:v>1.499309</c:v>
                </c:pt>
                <c:pt idx="9">
                  <c:v>1.4988440000000001</c:v>
                </c:pt>
                <c:pt idx="10">
                  <c:v>1.4982610000000001</c:v>
                </c:pt>
                <c:pt idx="11">
                  <c:v>0.59999800000000003</c:v>
                </c:pt>
                <c:pt idx="12">
                  <c:v>0.599962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9068416"/>
        <c:axId val="319086592"/>
      </c:lineChart>
      <c:catAx>
        <c:axId val="31906841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19086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9086592"/>
        <c:scaling>
          <c:orientation val="minMax"/>
          <c:max val="23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1906841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18631205841"/>
          <c:y val="0.45525291828793774"/>
          <c:w val="0.98944342682240249"/>
          <c:h val="0.6070038910505836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pH</a:t>
            </a:r>
          </a:p>
        </c:rich>
      </c:tx>
      <c:layout>
        <c:manualLayout>
          <c:xMode val="edge"/>
          <c:yMode val="edge"/>
          <c:x val="0.44087621893978579"/>
          <c:y val="2.14285714285714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2773767374092848E-2"/>
          <c:y val="0.23928613156761225"/>
          <c:w val="0.75182535343390267"/>
          <c:h val="0.535715219927490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'2013-3 Paul Praia da Vitória'!$B$11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'2013-3 Paul Praia da Vitória'!$C$25:$O$25</c:f>
              <c:numCache>
                <c:formatCode>h:mm</c:formatCode>
                <c:ptCount val="13"/>
                <c:pt idx="0">
                  <c:v>0.29444444444444445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'2013-3 Paul Praia da Vitória'!$C$49:$O$49</c:f>
              <c:numCache>
                <c:formatCode>General</c:formatCode>
                <c:ptCount val="13"/>
                <c:pt idx="0">
                  <c:v>8.9600000000000009</c:v>
                </c:pt>
                <c:pt idx="1">
                  <c:v>8.8699999999999992</c:v>
                </c:pt>
                <c:pt idx="2">
                  <c:v>8.85</c:v>
                </c:pt>
                <c:pt idx="3">
                  <c:v>9.07</c:v>
                </c:pt>
                <c:pt idx="4">
                  <c:v>9.2899999999999991</c:v>
                </c:pt>
                <c:pt idx="5">
                  <c:v>9.0299999999999994</c:v>
                </c:pt>
                <c:pt idx="6">
                  <c:v>9.1999999999999993</c:v>
                </c:pt>
                <c:pt idx="7">
                  <c:v>9.2899999999999991</c:v>
                </c:pt>
                <c:pt idx="8">
                  <c:v>9.3000000000000007</c:v>
                </c:pt>
                <c:pt idx="9">
                  <c:v>9.16</c:v>
                </c:pt>
                <c:pt idx="10">
                  <c:v>8.84</c:v>
                </c:pt>
                <c:pt idx="11">
                  <c:v>9.39</c:v>
                </c:pt>
                <c:pt idx="12">
                  <c:v>9.25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6873856"/>
        <c:axId val="306875392"/>
      </c:barChart>
      <c:lineChart>
        <c:grouping val="standard"/>
        <c:varyColors val="0"/>
        <c:ser>
          <c:idx val="1"/>
          <c:order val="1"/>
          <c:tx>
            <c:strRef>
              <c:f>'2013-3 Paul Praia da Vitória'!$B$43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'2013-3 Paul Praia da Vitória'!$C$43:$O$43</c:f>
              <c:numCache>
                <c:formatCode>General</c:formatCode>
                <c:ptCount val="13"/>
                <c:pt idx="0">
                  <c:v>1.598706</c:v>
                </c:pt>
                <c:pt idx="1">
                  <c:v>1.5981240000000001</c:v>
                </c:pt>
                <c:pt idx="2">
                  <c:v>1.597302</c:v>
                </c:pt>
                <c:pt idx="3">
                  <c:v>0.499998</c:v>
                </c:pt>
                <c:pt idx="4">
                  <c:v>0.49996200000000002</c:v>
                </c:pt>
                <c:pt idx="5">
                  <c:v>0.499886</c:v>
                </c:pt>
                <c:pt idx="6">
                  <c:v>0.49976700000000002</c:v>
                </c:pt>
                <c:pt idx="7">
                  <c:v>0.49962099999999998</c:v>
                </c:pt>
                <c:pt idx="8">
                  <c:v>0.49942500000000001</c:v>
                </c:pt>
                <c:pt idx="9">
                  <c:v>1.599996</c:v>
                </c:pt>
                <c:pt idx="10">
                  <c:v>1.599899</c:v>
                </c:pt>
                <c:pt idx="11">
                  <c:v>1.599674</c:v>
                </c:pt>
                <c:pt idx="12">
                  <c:v>1.5993200000000001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6873856"/>
        <c:axId val="306875392"/>
      </c:lineChart>
      <c:catAx>
        <c:axId val="30687385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06875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687539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0687385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2043856926643288"/>
          <c:y val="0.44285789276340454"/>
          <c:w val="0.99270149625457393"/>
          <c:h val="0.582143982002249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Temperatura (ºC)</a:t>
            </a:r>
          </a:p>
        </c:rich>
      </c:tx>
      <c:layout>
        <c:manualLayout>
          <c:xMode val="edge"/>
          <c:yMode val="edge"/>
          <c:x val="0.35512661214525004"/>
          <c:y val="3.7174721189591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92129234283028E-2"/>
          <c:y val="0.24163568773234201"/>
          <c:w val="0.73699904883033707"/>
          <c:h val="0.624535315985130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'2014-4 Paul Praia da Vitória'!$B$17</c:f>
              <c:strCache>
                <c:ptCount val="1"/>
                <c:pt idx="0">
                  <c:v>Temp. (ºC)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'2014-4 Paul Praia da Vitória'!$C$25:$O$25</c:f>
              <c:numCache>
                <c:formatCode>h:mm</c:formatCode>
                <c:ptCount val="13"/>
                <c:pt idx="0">
                  <c:v>0.2951388888888889</c:v>
                </c:pt>
                <c:pt idx="1">
                  <c:v>0.33680555555555558</c:v>
                </c:pt>
                <c:pt idx="2">
                  <c:v>0.37847222222222227</c:v>
                </c:pt>
                <c:pt idx="3">
                  <c:v>0.4201388888888889</c:v>
                </c:pt>
                <c:pt idx="4">
                  <c:v>0.46180555555555558</c:v>
                </c:pt>
                <c:pt idx="5">
                  <c:v>0.50347222222222221</c:v>
                </c:pt>
                <c:pt idx="6">
                  <c:v>0.54513888888888895</c:v>
                </c:pt>
                <c:pt idx="7">
                  <c:v>0.58680555555555558</c:v>
                </c:pt>
                <c:pt idx="8">
                  <c:v>0.62847222222222221</c:v>
                </c:pt>
                <c:pt idx="9">
                  <c:v>0.67013888888888884</c:v>
                </c:pt>
                <c:pt idx="10">
                  <c:v>0.71180555555555547</c:v>
                </c:pt>
                <c:pt idx="11">
                  <c:v>0.75347222222222221</c:v>
                </c:pt>
                <c:pt idx="12">
                  <c:v>0.79513888888888884</c:v>
                </c:pt>
              </c:numCache>
            </c:numRef>
          </c:cat>
          <c:val>
            <c:numRef>
              <c:f>'2014-4 Paul Praia da Vitória'!$C$35:$O$35</c:f>
              <c:numCache>
                <c:formatCode>General</c:formatCode>
                <c:ptCount val="13"/>
                <c:pt idx="0">
                  <c:v>10.1</c:v>
                </c:pt>
                <c:pt idx="1">
                  <c:v>10.3</c:v>
                </c:pt>
                <c:pt idx="2">
                  <c:v>10.4</c:v>
                </c:pt>
                <c:pt idx="3">
                  <c:v>11</c:v>
                </c:pt>
                <c:pt idx="4">
                  <c:v>11.2</c:v>
                </c:pt>
                <c:pt idx="5">
                  <c:v>11.9</c:v>
                </c:pt>
                <c:pt idx="6">
                  <c:v>12.2</c:v>
                </c:pt>
                <c:pt idx="7">
                  <c:v>12.2</c:v>
                </c:pt>
                <c:pt idx="8">
                  <c:v>12.2</c:v>
                </c:pt>
                <c:pt idx="9">
                  <c:v>12.1</c:v>
                </c:pt>
                <c:pt idx="10">
                  <c:v>12.1</c:v>
                </c:pt>
                <c:pt idx="11">
                  <c:v>11.9</c:v>
                </c:pt>
                <c:pt idx="12">
                  <c:v>12.3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9536128"/>
        <c:axId val="319562496"/>
      </c:barChart>
      <c:lineChart>
        <c:grouping val="standard"/>
        <c:varyColors val="0"/>
        <c:ser>
          <c:idx val="1"/>
          <c:order val="1"/>
          <c:tx>
            <c:strRef>
              <c:f>'2014-4 Paul Praia da Vitória'!$B$43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'2014-4 Paul Praia da Vitória'!$C$43:$O$43</c:f>
              <c:numCache>
                <c:formatCode>General</c:formatCode>
                <c:ptCount val="13"/>
                <c:pt idx="0">
                  <c:v>0.59993799999999997</c:v>
                </c:pt>
                <c:pt idx="1">
                  <c:v>0.59983399999999998</c:v>
                </c:pt>
                <c:pt idx="2">
                  <c:v>0.59968100000000002</c:v>
                </c:pt>
                <c:pt idx="3">
                  <c:v>0.59947799999999996</c:v>
                </c:pt>
                <c:pt idx="4">
                  <c:v>0.59922500000000001</c:v>
                </c:pt>
                <c:pt idx="5">
                  <c:v>1.499981</c:v>
                </c:pt>
                <c:pt idx="6">
                  <c:v>1.4998549999999999</c:v>
                </c:pt>
                <c:pt idx="7">
                  <c:v>1.499611</c:v>
                </c:pt>
                <c:pt idx="8">
                  <c:v>1.499247</c:v>
                </c:pt>
                <c:pt idx="9">
                  <c:v>1.498764</c:v>
                </c:pt>
                <c:pt idx="10">
                  <c:v>1.4981629999999999</c:v>
                </c:pt>
                <c:pt idx="11">
                  <c:v>1.4999899999999999</c:v>
                </c:pt>
                <c:pt idx="12">
                  <c:v>1.4998800000000001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9536128"/>
        <c:axId val="319562496"/>
      </c:lineChart>
      <c:catAx>
        <c:axId val="31953612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19562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9562496"/>
        <c:scaling>
          <c:orientation val="minMax"/>
          <c:max val="22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1953612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426511136330837"/>
          <c:y val="0.48327137546468402"/>
          <c:w val="0.98959959128437325"/>
          <c:h val="0.6282527881040892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pH</a:t>
            </a:r>
          </a:p>
        </c:rich>
      </c:tx>
      <c:layout>
        <c:manualLayout>
          <c:xMode val="edge"/>
          <c:yMode val="edge"/>
          <c:x val="0.43909774436090226"/>
          <c:y val="2.14285714285714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631578947368418E-2"/>
          <c:y val="0.20714321837196284"/>
          <c:w val="0.74285714285714288"/>
          <c:h val="0.564286698323622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'2014-4 Paul Praia da Vitória'!$B$11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'2014-4 Paul Praia da Vitória'!$C$7:$O$7</c:f>
              <c:numCache>
                <c:formatCode>h:mm</c:formatCode>
                <c:ptCount val="13"/>
                <c:pt idx="0">
                  <c:v>0.28819444444444448</c:v>
                </c:pt>
                <c:pt idx="1">
                  <c:v>0.3298611111111111</c:v>
                </c:pt>
                <c:pt idx="2">
                  <c:v>0.37152777777777773</c:v>
                </c:pt>
                <c:pt idx="3">
                  <c:v>0.41319444444444442</c:v>
                </c:pt>
                <c:pt idx="4">
                  <c:v>0.4548611111111111</c:v>
                </c:pt>
                <c:pt idx="5">
                  <c:v>0.49652777777777773</c:v>
                </c:pt>
                <c:pt idx="6">
                  <c:v>0.53819444444444442</c:v>
                </c:pt>
                <c:pt idx="7">
                  <c:v>0.57986111111111105</c:v>
                </c:pt>
                <c:pt idx="8">
                  <c:v>0.62152777777777779</c:v>
                </c:pt>
                <c:pt idx="9">
                  <c:v>0.66319444444444442</c:v>
                </c:pt>
                <c:pt idx="10">
                  <c:v>0.70486111111111116</c:v>
                </c:pt>
                <c:pt idx="11">
                  <c:v>0.74652777777777779</c:v>
                </c:pt>
                <c:pt idx="12">
                  <c:v>0.78819444444444453</c:v>
                </c:pt>
              </c:numCache>
            </c:numRef>
          </c:cat>
          <c:val>
            <c:numRef>
              <c:f>'2014-4 Paul Praia da Vitória'!$C$11:$O$11</c:f>
              <c:numCache>
                <c:formatCode>General</c:formatCode>
                <c:ptCount val="13"/>
                <c:pt idx="0">
                  <c:v>7.61</c:v>
                </c:pt>
                <c:pt idx="1">
                  <c:v>7.59</c:v>
                </c:pt>
                <c:pt idx="2">
                  <c:v>7.67</c:v>
                </c:pt>
                <c:pt idx="3">
                  <c:v>7.65</c:v>
                </c:pt>
                <c:pt idx="4">
                  <c:v>7.6</c:v>
                </c:pt>
                <c:pt idx="5">
                  <c:v>7.63</c:v>
                </c:pt>
                <c:pt idx="6">
                  <c:v>7.6</c:v>
                </c:pt>
                <c:pt idx="7">
                  <c:v>7.62</c:v>
                </c:pt>
                <c:pt idx="8">
                  <c:v>7.62</c:v>
                </c:pt>
                <c:pt idx="9">
                  <c:v>7.65</c:v>
                </c:pt>
                <c:pt idx="10">
                  <c:v>7.62</c:v>
                </c:pt>
                <c:pt idx="11">
                  <c:v>7.69</c:v>
                </c:pt>
                <c:pt idx="12">
                  <c:v>7.63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9613184"/>
        <c:axId val="319623168"/>
      </c:barChart>
      <c:lineChart>
        <c:grouping val="standard"/>
        <c:varyColors val="0"/>
        <c:ser>
          <c:idx val="1"/>
          <c:order val="1"/>
          <c:tx>
            <c:strRef>
              <c:f>'2014-4 Paul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'2014-4 Paul Praia da Vitória'!$C$5:$O$5</c:f>
              <c:numCache>
                <c:formatCode>0.000000</c:formatCode>
                <c:ptCount val="13"/>
                <c:pt idx="0">
                  <c:v>0.59994899999999995</c:v>
                </c:pt>
                <c:pt idx="1">
                  <c:v>0.59985299999999997</c:v>
                </c:pt>
                <c:pt idx="2">
                  <c:v>0.59970699999999999</c:v>
                </c:pt>
                <c:pt idx="3">
                  <c:v>0.59951200000000004</c:v>
                </c:pt>
                <c:pt idx="4">
                  <c:v>0.59926599999999997</c:v>
                </c:pt>
                <c:pt idx="5">
                  <c:v>1.4999899999999999</c:v>
                </c:pt>
                <c:pt idx="6">
                  <c:v>1.4998819999999999</c:v>
                </c:pt>
                <c:pt idx="7">
                  <c:v>1.499655</c:v>
                </c:pt>
                <c:pt idx="8">
                  <c:v>1.499309</c:v>
                </c:pt>
                <c:pt idx="9">
                  <c:v>1.4988440000000001</c:v>
                </c:pt>
                <c:pt idx="10">
                  <c:v>1.4982610000000001</c:v>
                </c:pt>
                <c:pt idx="11">
                  <c:v>0.59999800000000003</c:v>
                </c:pt>
                <c:pt idx="12">
                  <c:v>0.599962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9613184"/>
        <c:axId val="319623168"/>
      </c:lineChart>
      <c:catAx>
        <c:axId val="31961318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19623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96231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1961318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052631578947365"/>
          <c:y val="0.4464293213348331"/>
          <c:w val="0.98796992481203005"/>
          <c:h val="0.5857154105736782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pH</a:t>
            </a:r>
          </a:p>
        </c:rich>
      </c:tx>
      <c:layout>
        <c:manualLayout>
          <c:xMode val="edge"/>
          <c:yMode val="edge"/>
          <c:x val="0.43916913946587538"/>
          <c:y val="2.23880597014925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445103857566766E-2"/>
          <c:y val="0.2425377553232774"/>
          <c:w val="0.72106824925816027"/>
          <c:h val="0.537314411793106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'2014-4 Paul Praia da Vitória'!$B$11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'2014-4 Paul Praia da Vitória'!$C$25:$O$25</c:f>
              <c:numCache>
                <c:formatCode>h:mm</c:formatCode>
                <c:ptCount val="13"/>
                <c:pt idx="0">
                  <c:v>0.2951388888888889</c:v>
                </c:pt>
                <c:pt idx="1">
                  <c:v>0.33680555555555558</c:v>
                </c:pt>
                <c:pt idx="2">
                  <c:v>0.37847222222222227</c:v>
                </c:pt>
                <c:pt idx="3">
                  <c:v>0.4201388888888889</c:v>
                </c:pt>
                <c:pt idx="4">
                  <c:v>0.46180555555555558</c:v>
                </c:pt>
                <c:pt idx="5">
                  <c:v>0.50347222222222221</c:v>
                </c:pt>
                <c:pt idx="6">
                  <c:v>0.54513888888888895</c:v>
                </c:pt>
                <c:pt idx="7">
                  <c:v>0.58680555555555558</c:v>
                </c:pt>
                <c:pt idx="8">
                  <c:v>0.62847222222222221</c:v>
                </c:pt>
                <c:pt idx="9">
                  <c:v>0.67013888888888884</c:v>
                </c:pt>
                <c:pt idx="10">
                  <c:v>0.71180555555555547</c:v>
                </c:pt>
                <c:pt idx="11">
                  <c:v>0.75347222222222221</c:v>
                </c:pt>
                <c:pt idx="12">
                  <c:v>0.79513888888888884</c:v>
                </c:pt>
              </c:numCache>
            </c:numRef>
          </c:cat>
          <c:val>
            <c:numRef>
              <c:f>'2014-4 Paul Praia da Vitória'!$C$29:$O$29</c:f>
              <c:numCache>
                <c:formatCode>General</c:formatCode>
                <c:ptCount val="13"/>
                <c:pt idx="0">
                  <c:v>7.81</c:v>
                </c:pt>
                <c:pt idx="1">
                  <c:v>7.82</c:v>
                </c:pt>
                <c:pt idx="2">
                  <c:v>7.82</c:v>
                </c:pt>
                <c:pt idx="3">
                  <c:v>7.9</c:v>
                </c:pt>
                <c:pt idx="4">
                  <c:v>7.89</c:v>
                </c:pt>
                <c:pt idx="5">
                  <c:v>8</c:v>
                </c:pt>
                <c:pt idx="6">
                  <c:v>8.09</c:v>
                </c:pt>
                <c:pt idx="7">
                  <c:v>8.1300000000000008</c:v>
                </c:pt>
                <c:pt idx="8">
                  <c:v>8</c:v>
                </c:pt>
                <c:pt idx="9">
                  <c:v>8.1300000000000008</c:v>
                </c:pt>
                <c:pt idx="10">
                  <c:v>8.07</c:v>
                </c:pt>
                <c:pt idx="11">
                  <c:v>8.06</c:v>
                </c:pt>
                <c:pt idx="12">
                  <c:v>7.95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9649664"/>
        <c:axId val="319651200"/>
      </c:barChart>
      <c:lineChart>
        <c:grouping val="standard"/>
        <c:varyColors val="0"/>
        <c:ser>
          <c:idx val="1"/>
          <c:order val="1"/>
          <c:tx>
            <c:strRef>
              <c:f>'2014-4 Paul Praia da Vitória'!$B$23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'2014-4 Paul Praia da Vitória'!$C$23:$O$23</c:f>
              <c:numCache>
                <c:formatCode>General</c:formatCode>
                <c:ptCount val="13"/>
                <c:pt idx="0">
                  <c:v>0.59994199999999998</c:v>
                </c:pt>
                <c:pt idx="1">
                  <c:v>0.59984099999999996</c:v>
                </c:pt>
                <c:pt idx="2">
                  <c:v>0.59968999999999995</c:v>
                </c:pt>
                <c:pt idx="3">
                  <c:v>0.59948900000000005</c:v>
                </c:pt>
                <c:pt idx="4">
                  <c:v>0.59923899999999997</c:v>
                </c:pt>
                <c:pt idx="5">
                  <c:v>1.4999849999999999</c:v>
                </c:pt>
                <c:pt idx="6">
                  <c:v>1.499865</c:v>
                </c:pt>
                <c:pt idx="7">
                  <c:v>1.4996259999999999</c:v>
                </c:pt>
                <c:pt idx="8">
                  <c:v>1.499268</c:v>
                </c:pt>
                <c:pt idx="9">
                  <c:v>1.4988440000000001</c:v>
                </c:pt>
                <c:pt idx="10">
                  <c:v>1.4981960000000001</c:v>
                </c:pt>
                <c:pt idx="11">
                  <c:v>0.599997</c:v>
                </c:pt>
                <c:pt idx="12">
                  <c:v>0.59995600000000004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9649664"/>
        <c:axId val="319651200"/>
      </c:lineChart>
      <c:catAx>
        <c:axId val="31964966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196512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965120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1964966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305637982195844"/>
          <c:y val="0.44029929094684056"/>
          <c:w val="0.98813056379821962"/>
          <c:h val="0.5858220707486190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pH</a:t>
            </a:r>
          </a:p>
        </c:rich>
      </c:tx>
      <c:layout>
        <c:manualLayout>
          <c:xMode val="edge"/>
          <c:yMode val="edge"/>
          <c:x val="0.43970588235294117"/>
          <c:y val="2.25563909774436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05"/>
          <c:y val="0.24436090225563908"/>
          <c:w val="0.76323529411764701"/>
          <c:h val="0.530075187969924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'2014-4 Paul Praia da Vitória'!$B$11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'2014-4 Paul Praia da Vitória'!$C$45:$O$45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'2014-4 Paul Praia da Vitória'!$C$49:$O$49</c:f>
              <c:numCache>
                <c:formatCode>General</c:formatCode>
                <c:ptCount val="13"/>
                <c:pt idx="0">
                  <c:v>8.08</c:v>
                </c:pt>
                <c:pt idx="1">
                  <c:v>8.0399999999999991</c:v>
                </c:pt>
                <c:pt idx="2">
                  <c:v>8.0399999999999991</c:v>
                </c:pt>
                <c:pt idx="3">
                  <c:v>8.07</c:v>
                </c:pt>
                <c:pt idx="4">
                  <c:v>8.14</c:v>
                </c:pt>
                <c:pt idx="5">
                  <c:v>8.1999999999999993</c:v>
                </c:pt>
                <c:pt idx="6">
                  <c:v>8.11</c:v>
                </c:pt>
                <c:pt idx="7">
                  <c:v>8.15</c:v>
                </c:pt>
                <c:pt idx="8">
                  <c:v>8.1</c:v>
                </c:pt>
                <c:pt idx="9">
                  <c:v>8.19</c:v>
                </c:pt>
                <c:pt idx="10">
                  <c:v>8.11</c:v>
                </c:pt>
                <c:pt idx="11">
                  <c:v>8.18</c:v>
                </c:pt>
                <c:pt idx="12">
                  <c:v>8.14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9414272"/>
        <c:axId val="319415808"/>
      </c:barChart>
      <c:lineChart>
        <c:grouping val="standard"/>
        <c:varyColors val="0"/>
        <c:ser>
          <c:idx val="1"/>
          <c:order val="1"/>
          <c:tx>
            <c:strRef>
              <c:f>'2014-4 Paul Praia da Vitória'!$B$43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'2014-4 Paul Praia da Vitória'!$C$45:$O$45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'2014-4 Paul Praia da Vitória'!$C$43:$O$43</c:f>
              <c:numCache>
                <c:formatCode>General</c:formatCode>
                <c:ptCount val="13"/>
                <c:pt idx="0">
                  <c:v>0.59993799999999997</c:v>
                </c:pt>
                <c:pt idx="1">
                  <c:v>0.59983399999999998</c:v>
                </c:pt>
                <c:pt idx="2">
                  <c:v>0.59968100000000002</c:v>
                </c:pt>
                <c:pt idx="3">
                  <c:v>0.59947799999999996</c:v>
                </c:pt>
                <c:pt idx="4">
                  <c:v>0.59922500000000001</c:v>
                </c:pt>
                <c:pt idx="5">
                  <c:v>1.499981</c:v>
                </c:pt>
                <c:pt idx="6">
                  <c:v>1.4998549999999999</c:v>
                </c:pt>
                <c:pt idx="7">
                  <c:v>1.499611</c:v>
                </c:pt>
                <c:pt idx="8">
                  <c:v>1.499247</c:v>
                </c:pt>
                <c:pt idx="9">
                  <c:v>1.498764</c:v>
                </c:pt>
                <c:pt idx="10">
                  <c:v>1.4981629999999999</c:v>
                </c:pt>
                <c:pt idx="11">
                  <c:v>1.4999899999999999</c:v>
                </c:pt>
                <c:pt idx="12">
                  <c:v>1.4998800000000001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9414272"/>
        <c:axId val="319415808"/>
      </c:lineChart>
      <c:catAx>
        <c:axId val="31941427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1941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94158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1941427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911764705882351"/>
          <c:y val="0.43984962406015038"/>
          <c:w val="0.99264705882352944"/>
          <c:h val="0.586466165413533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Temperatura (ºC)</a:t>
            </a:r>
          </a:p>
        </c:rich>
      </c:tx>
      <c:layout>
        <c:manualLayout>
          <c:xMode val="edge"/>
          <c:yMode val="edge"/>
          <c:x val="0.35766454010766902"/>
          <c:y val="3.73134328358208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854057263669921E-2"/>
          <c:y val="0.2425377553232774"/>
          <c:w val="0.74160636804742253"/>
          <c:h val="0.533583061711210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'2014-4 Paul Praia da Vitória'!$B$17</c:f>
              <c:strCache>
                <c:ptCount val="1"/>
                <c:pt idx="0">
                  <c:v>Temp. (ºC)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'2014-4 Paul Praia da Vitória'!$C$45:$O$45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'2014-4 Paul Praia da Vitória'!$C$55:$O$55</c:f>
              <c:numCache>
                <c:formatCode>General</c:formatCode>
                <c:ptCount val="13"/>
                <c:pt idx="0">
                  <c:v>10.199999999999999</c:v>
                </c:pt>
                <c:pt idx="1">
                  <c:v>9.5</c:v>
                </c:pt>
                <c:pt idx="2">
                  <c:v>11</c:v>
                </c:pt>
                <c:pt idx="3">
                  <c:v>11.1</c:v>
                </c:pt>
                <c:pt idx="4">
                  <c:v>11.9</c:v>
                </c:pt>
                <c:pt idx="5">
                  <c:v>12</c:v>
                </c:pt>
                <c:pt idx="6">
                  <c:v>12.3</c:v>
                </c:pt>
                <c:pt idx="7">
                  <c:v>12.8</c:v>
                </c:pt>
                <c:pt idx="8">
                  <c:v>12.5</c:v>
                </c:pt>
                <c:pt idx="9">
                  <c:v>12.3</c:v>
                </c:pt>
                <c:pt idx="10">
                  <c:v>12.4</c:v>
                </c:pt>
                <c:pt idx="11">
                  <c:v>11.2</c:v>
                </c:pt>
                <c:pt idx="12">
                  <c:v>11.9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9861504"/>
        <c:axId val="319863040"/>
      </c:barChart>
      <c:lineChart>
        <c:grouping val="standard"/>
        <c:varyColors val="0"/>
        <c:ser>
          <c:idx val="1"/>
          <c:order val="1"/>
          <c:tx>
            <c:strRef>
              <c:f>'2014-4 Paul Praia da Vitória'!$B$43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'2014-4 Paul Praia da Vitória'!$C$45:$O$45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'2014-4 Paul Praia da Vitória'!$C$43:$O$43</c:f>
              <c:numCache>
                <c:formatCode>General</c:formatCode>
                <c:ptCount val="13"/>
                <c:pt idx="0">
                  <c:v>0.59993799999999997</c:v>
                </c:pt>
                <c:pt idx="1">
                  <c:v>0.59983399999999998</c:v>
                </c:pt>
                <c:pt idx="2">
                  <c:v>0.59968100000000002</c:v>
                </c:pt>
                <c:pt idx="3">
                  <c:v>0.59947799999999996</c:v>
                </c:pt>
                <c:pt idx="4">
                  <c:v>0.59922500000000001</c:v>
                </c:pt>
                <c:pt idx="5">
                  <c:v>1.499981</c:v>
                </c:pt>
                <c:pt idx="6">
                  <c:v>1.4998549999999999</c:v>
                </c:pt>
                <c:pt idx="7">
                  <c:v>1.499611</c:v>
                </c:pt>
                <c:pt idx="8">
                  <c:v>1.499247</c:v>
                </c:pt>
                <c:pt idx="9">
                  <c:v>1.498764</c:v>
                </c:pt>
                <c:pt idx="10">
                  <c:v>1.4981629999999999</c:v>
                </c:pt>
                <c:pt idx="11">
                  <c:v>1.4999899999999999</c:v>
                </c:pt>
                <c:pt idx="12">
                  <c:v>1.4998800000000001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9861504"/>
        <c:axId val="319863040"/>
      </c:lineChart>
      <c:catAx>
        <c:axId val="31986150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19863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98630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1986150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751886123723583"/>
          <c:y val="0.43656794766325846"/>
          <c:w val="0.98978178822537688"/>
          <c:h val="0.5820907274650369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pH</a:t>
            </a:r>
          </a:p>
        </c:rich>
      </c:tx>
      <c:layout>
        <c:manualLayout>
          <c:xMode val="edge"/>
          <c:yMode val="edge"/>
          <c:x val="0.43898872015997997"/>
          <c:y val="2.22222222222222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59531162125596E-2"/>
          <c:y val="0.24074161147862949"/>
          <c:w val="0.7633939665207149"/>
          <c:h val="0.525927828153313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'2014-4 Paul Pedreira'!$B$11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'2014-4 Paul Pedreira'!$C$7:$O$7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'2014-4 Paul Pedreira'!$C$11:$O$11</c:f>
              <c:numCache>
                <c:formatCode>General</c:formatCode>
                <c:ptCount val="13"/>
                <c:pt idx="4">
                  <c:v>7.92</c:v>
                </c:pt>
                <c:pt idx="5">
                  <c:v>8.0299999999999994</c:v>
                </c:pt>
                <c:pt idx="6">
                  <c:v>8.1999999999999993</c:v>
                </c:pt>
                <c:pt idx="7">
                  <c:v>8.3699999999999992</c:v>
                </c:pt>
                <c:pt idx="8">
                  <c:v>8.27</c:v>
                </c:pt>
                <c:pt idx="9">
                  <c:v>8.36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7602048"/>
        <c:axId val="299922176"/>
      </c:barChart>
      <c:lineChart>
        <c:grouping val="standard"/>
        <c:varyColors val="0"/>
        <c:ser>
          <c:idx val="1"/>
          <c:order val="1"/>
          <c:tx>
            <c:strRef>
              <c:f>'2014-4 Paul Pedreira'!$B$5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'2014-4 Paul Pedreira'!$C$5:$O$5</c:f>
              <c:numCache>
                <c:formatCode>General</c:formatCode>
                <c:ptCount val="13"/>
                <c:pt idx="0">
                  <c:v>0.59997</c:v>
                </c:pt>
                <c:pt idx="1">
                  <c:v>0.59989000000000003</c:v>
                </c:pt>
                <c:pt idx="2">
                  <c:v>0.59976200000000002</c:v>
                </c:pt>
                <c:pt idx="3">
                  <c:v>0.59958400000000001</c:v>
                </c:pt>
                <c:pt idx="4">
                  <c:v>0.59935700000000003</c:v>
                </c:pt>
                <c:pt idx="5">
                  <c:v>1.5999989999999999</c:v>
                </c:pt>
                <c:pt idx="6">
                  <c:v>1.5999239999999999</c:v>
                </c:pt>
                <c:pt idx="7">
                  <c:v>1.59972</c:v>
                </c:pt>
                <c:pt idx="8">
                  <c:v>1.5993889999999999</c:v>
                </c:pt>
                <c:pt idx="9">
                  <c:v>1.598929</c:v>
                </c:pt>
                <c:pt idx="10">
                  <c:v>1.5983419999999999</c:v>
                </c:pt>
                <c:pt idx="11">
                  <c:v>1.5976269999999999</c:v>
                </c:pt>
                <c:pt idx="12">
                  <c:v>0.49999399999999999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7602048"/>
        <c:axId val="299922176"/>
      </c:lineChart>
      <c:catAx>
        <c:axId val="29760204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299922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99221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9760204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696553555805518"/>
          <c:y val="0.43703859239817244"/>
          <c:w val="0.17559555055618048"/>
          <c:h val="0.1444448332847282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ORP (mV)</a:t>
            </a:r>
          </a:p>
        </c:rich>
      </c:tx>
      <c:layout>
        <c:manualLayout>
          <c:xMode val="edge"/>
          <c:yMode val="edge"/>
          <c:x val="0.3880600148861989"/>
          <c:y val="3.58306188925081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62692005809822E-2"/>
          <c:y val="0.22149872362760145"/>
          <c:w val="0.72238858616239077"/>
          <c:h val="0.693812178421751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'2014-4 Paul Pedreira'!$B$12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cat>
            <c:numRef>
              <c:f>'2014-4 Paul Pedreira'!$C$7:$O$7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'2014-4 Paul Pedreira'!$C$12:$O$12</c:f>
              <c:numCache>
                <c:formatCode>General</c:formatCode>
                <c:ptCount val="13"/>
                <c:pt idx="4">
                  <c:v>-53.8</c:v>
                </c:pt>
                <c:pt idx="5">
                  <c:v>-58.8</c:v>
                </c:pt>
                <c:pt idx="6">
                  <c:v>-70.099999999999994</c:v>
                </c:pt>
                <c:pt idx="7">
                  <c:v>-78.400000000000006</c:v>
                </c:pt>
                <c:pt idx="8">
                  <c:v>-72.900000000000006</c:v>
                </c:pt>
                <c:pt idx="9">
                  <c:v>-79.900000000000006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0255488"/>
        <c:axId val="300257280"/>
      </c:barChart>
      <c:lineChart>
        <c:grouping val="standard"/>
        <c:varyColors val="0"/>
        <c:ser>
          <c:idx val="1"/>
          <c:order val="1"/>
          <c:tx>
            <c:strRef>
              <c:f>'2014-4 Paul Pedreira'!$B$5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'2014-4 Paul Pedreira'!$C$5:$O$5</c:f>
              <c:numCache>
                <c:formatCode>General</c:formatCode>
                <c:ptCount val="13"/>
                <c:pt idx="0">
                  <c:v>0.59997</c:v>
                </c:pt>
                <c:pt idx="1">
                  <c:v>0.59989000000000003</c:v>
                </c:pt>
                <c:pt idx="2">
                  <c:v>0.59976200000000002</c:v>
                </c:pt>
                <c:pt idx="3">
                  <c:v>0.59958400000000001</c:v>
                </c:pt>
                <c:pt idx="4">
                  <c:v>0.59935700000000003</c:v>
                </c:pt>
                <c:pt idx="5">
                  <c:v>1.5999989999999999</c:v>
                </c:pt>
                <c:pt idx="6">
                  <c:v>1.5999239999999999</c:v>
                </c:pt>
                <c:pt idx="7">
                  <c:v>1.59972</c:v>
                </c:pt>
                <c:pt idx="8">
                  <c:v>1.5993889999999999</c:v>
                </c:pt>
                <c:pt idx="9">
                  <c:v>1.598929</c:v>
                </c:pt>
                <c:pt idx="10">
                  <c:v>1.5983419999999999</c:v>
                </c:pt>
                <c:pt idx="11">
                  <c:v>1.5976269999999999</c:v>
                </c:pt>
                <c:pt idx="12">
                  <c:v>0.49999399999999999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0255488"/>
        <c:axId val="300257280"/>
      </c:lineChart>
      <c:catAx>
        <c:axId val="30025548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002572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0257280"/>
        <c:scaling>
          <c:orientation val="minMax"/>
          <c:max val="20"/>
          <c:min val="-18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002554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343346260821869"/>
          <c:y val="0.50488667743893578"/>
          <c:w val="0.1761195596819054"/>
          <c:h val="0.1270361725956894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Temperatura (ºC)</a:t>
            </a:r>
          </a:p>
        </c:rich>
      </c:tx>
      <c:layout>
        <c:manualLayout>
          <c:xMode val="edge"/>
          <c:yMode val="edge"/>
          <c:x val="0.35373165667724371"/>
          <c:y val="3.7174721189591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194074447640544E-2"/>
          <c:y val="0.24163568773234201"/>
          <c:w val="0.73582143177284853"/>
          <c:h val="0.535315985130111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'2014-4 Paul Pedreira'!$B$17</c:f>
              <c:strCache>
                <c:ptCount val="1"/>
                <c:pt idx="0">
                  <c:v>Temp. (ºC)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'2014-4 Paul Pedreira'!$C$7:$O$7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'2014-4 Paul Pedreira'!$C$17:$O$17</c:f>
              <c:numCache>
                <c:formatCode>General</c:formatCode>
                <c:ptCount val="13"/>
                <c:pt idx="4">
                  <c:v>17.8</c:v>
                </c:pt>
                <c:pt idx="5">
                  <c:v>17.899999999999999</c:v>
                </c:pt>
                <c:pt idx="6">
                  <c:v>17.600000000000001</c:v>
                </c:pt>
                <c:pt idx="7">
                  <c:v>18.3</c:v>
                </c:pt>
                <c:pt idx="8">
                  <c:v>17.899999999999999</c:v>
                </c:pt>
                <c:pt idx="9">
                  <c:v>17.3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2745472"/>
        <c:axId val="302747008"/>
      </c:barChart>
      <c:lineChart>
        <c:grouping val="standard"/>
        <c:varyColors val="0"/>
        <c:ser>
          <c:idx val="1"/>
          <c:order val="1"/>
          <c:tx>
            <c:strRef>
              <c:f>'2014-4 Paul Pedreira'!$B$5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'2014-4 Paul Pedreira'!$C$5:$O$5</c:f>
              <c:numCache>
                <c:formatCode>General</c:formatCode>
                <c:ptCount val="13"/>
                <c:pt idx="0">
                  <c:v>0.59997</c:v>
                </c:pt>
                <c:pt idx="1">
                  <c:v>0.59989000000000003</c:v>
                </c:pt>
                <c:pt idx="2">
                  <c:v>0.59976200000000002</c:v>
                </c:pt>
                <c:pt idx="3">
                  <c:v>0.59958400000000001</c:v>
                </c:pt>
                <c:pt idx="4">
                  <c:v>0.59935700000000003</c:v>
                </c:pt>
                <c:pt idx="5">
                  <c:v>1.5999989999999999</c:v>
                </c:pt>
                <c:pt idx="6">
                  <c:v>1.5999239999999999</c:v>
                </c:pt>
                <c:pt idx="7">
                  <c:v>1.59972</c:v>
                </c:pt>
                <c:pt idx="8">
                  <c:v>1.5993889999999999</c:v>
                </c:pt>
                <c:pt idx="9">
                  <c:v>1.598929</c:v>
                </c:pt>
                <c:pt idx="10">
                  <c:v>1.5983419999999999</c:v>
                </c:pt>
                <c:pt idx="11">
                  <c:v>1.5976269999999999</c:v>
                </c:pt>
                <c:pt idx="12">
                  <c:v>0.49999399999999999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2745472"/>
        <c:axId val="302747008"/>
      </c:lineChart>
      <c:catAx>
        <c:axId val="30274547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027470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2747008"/>
        <c:scaling>
          <c:orientation val="minMax"/>
          <c:max val="17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0274547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343346260821869"/>
          <c:y val="0.43866171003717475"/>
          <c:w val="0.1761195596819054"/>
          <c:h val="0.1449814126394051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pH</a:t>
            </a:r>
          </a:p>
        </c:rich>
      </c:tx>
      <c:layout>
        <c:manualLayout>
          <c:xMode val="edge"/>
          <c:yMode val="edge"/>
          <c:x val="0.43964232488822652"/>
          <c:y val="2.15827338129496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8122205663189271E-2"/>
          <c:y val="0.24100719424460432"/>
          <c:w val="0.75707898658718331"/>
          <c:h val="0.521582733812949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'2014-4 Paul Pedreira'!$B$11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'2014-4 Paul Pedreira'!$C$25:$O$25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'2014-4 Paul Pedreira'!$C$29:$O$29</c:f>
              <c:numCache>
                <c:formatCode>General</c:formatCode>
                <c:ptCount val="13"/>
                <c:pt idx="4">
                  <c:v>8.0299999999999994</c:v>
                </c:pt>
                <c:pt idx="5">
                  <c:v>8.43</c:v>
                </c:pt>
                <c:pt idx="6">
                  <c:v>8.3000000000000007</c:v>
                </c:pt>
                <c:pt idx="7">
                  <c:v>8.25</c:v>
                </c:pt>
                <c:pt idx="8">
                  <c:v>8.2100000000000009</c:v>
                </c:pt>
                <c:pt idx="9">
                  <c:v>8.44</c:v>
                </c:pt>
                <c:pt idx="10">
                  <c:v>8.3800000000000008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3200128"/>
        <c:axId val="303201664"/>
      </c:barChart>
      <c:lineChart>
        <c:grouping val="standard"/>
        <c:varyColors val="0"/>
        <c:ser>
          <c:idx val="1"/>
          <c:order val="1"/>
          <c:tx>
            <c:strRef>
              <c:f>'2014-4 Paul Pedreira'!$B$23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'2014-4 Paul Pedreira'!$C$23:$O$23</c:f>
              <c:numCache>
                <c:formatCode>General</c:formatCode>
                <c:ptCount val="13"/>
                <c:pt idx="0">
                  <c:v>0.59996400000000005</c:v>
                </c:pt>
                <c:pt idx="1">
                  <c:v>0.59987999999999997</c:v>
                </c:pt>
                <c:pt idx="2">
                  <c:v>0.599746</c:v>
                </c:pt>
                <c:pt idx="3">
                  <c:v>0.59956299999999996</c:v>
                </c:pt>
                <c:pt idx="4">
                  <c:v>0.59933099999999995</c:v>
                </c:pt>
                <c:pt idx="5">
                  <c:v>1.599998</c:v>
                </c:pt>
                <c:pt idx="6">
                  <c:v>1.599909</c:v>
                </c:pt>
                <c:pt idx="7">
                  <c:v>1.599693</c:v>
                </c:pt>
                <c:pt idx="8">
                  <c:v>1.5993489999999999</c:v>
                </c:pt>
                <c:pt idx="9">
                  <c:v>1.598876</c:v>
                </c:pt>
                <c:pt idx="10">
                  <c:v>1.598276</c:v>
                </c:pt>
                <c:pt idx="11">
                  <c:v>0.49999900000000003</c:v>
                </c:pt>
                <c:pt idx="12">
                  <c:v>0.499977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200128"/>
        <c:axId val="303201664"/>
      </c:lineChart>
      <c:catAx>
        <c:axId val="30320012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03201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320166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0320012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669150521609535"/>
          <c:y val="0.43525179856115109"/>
          <c:w val="0.99254843517138602"/>
          <c:h val="0.5755395683453237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ORP (mV)</a:t>
            </a:r>
          </a:p>
        </c:rich>
      </c:tx>
      <c:layout>
        <c:manualLayout>
          <c:xMode val="edge"/>
          <c:yMode val="edge"/>
          <c:x val="0.38830616187969008"/>
          <c:y val="3.63036303630363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962573617420009E-2"/>
          <c:y val="0.22442316555527264"/>
          <c:w val="0.72113995819958054"/>
          <c:h val="0.689771200015470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'2014-4 Paul Pedreira'!$B$12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'2014-4 Paul Pedreira'!$C$25:$O$25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'2014-4 Paul Pedreira'!$C$30:$O$30</c:f>
              <c:numCache>
                <c:formatCode>General</c:formatCode>
                <c:ptCount val="13"/>
                <c:pt idx="4">
                  <c:v>-58.9</c:v>
                </c:pt>
                <c:pt idx="5">
                  <c:v>-82.8</c:v>
                </c:pt>
                <c:pt idx="6">
                  <c:v>-74.400000000000006</c:v>
                </c:pt>
                <c:pt idx="7">
                  <c:v>-70.2</c:v>
                </c:pt>
                <c:pt idx="8">
                  <c:v>-72.5</c:v>
                </c:pt>
                <c:pt idx="9">
                  <c:v>-70.3</c:v>
                </c:pt>
                <c:pt idx="10">
                  <c:v>-75.3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8876416"/>
        <c:axId val="308877952"/>
      </c:barChart>
      <c:lineChart>
        <c:grouping val="standard"/>
        <c:varyColors val="0"/>
        <c:ser>
          <c:idx val="1"/>
          <c:order val="1"/>
          <c:tx>
            <c:strRef>
              <c:f>'2014-4 Paul Pedreira'!$B$23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'2014-4 Paul Pedreira'!$C$23:$O$23</c:f>
              <c:numCache>
                <c:formatCode>General</c:formatCode>
                <c:ptCount val="13"/>
                <c:pt idx="0">
                  <c:v>0.59996400000000005</c:v>
                </c:pt>
                <c:pt idx="1">
                  <c:v>0.59987999999999997</c:v>
                </c:pt>
                <c:pt idx="2">
                  <c:v>0.599746</c:v>
                </c:pt>
                <c:pt idx="3">
                  <c:v>0.59956299999999996</c:v>
                </c:pt>
                <c:pt idx="4">
                  <c:v>0.59933099999999995</c:v>
                </c:pt>
                <c:pt idx="5">
                  <c:v>1.599998</c:v>
                </c:pt>
                <c:pt idx="6">
                  <c:v>1.599909</c:v>
                </c:pt>
                <c:pt idx="7">
                  <c:v>1.599693</c:v>
                </c:pt>
                <c:pt idx="8">
                  <c:v>1.5993489999999999</c:v>
                </c:pt>
                <c:pt idx="9">
                  <c:v>1.598876</c:v>
                </c:pt>
                <c:pt idx="10">
                  <c:v>1.598276</c:v>
                </c:pt>
                <c:pt idx="11">
                  <c:v>0.49999900000000003</c:v>
                </c:pt>
                <c:pt idx="12">
                  <c:v>0.499977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876416"/>
        <c:axId val="308877952"/>
      </c:lineChart>
      <c:catAx>
        <c:axId val="30887641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08877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8877952"/>
        <c:scaling>
          <c:orientation val="minMax"/>
          <c:max val="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0887641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259433275488235"/>
          <c:y val="0.50495222750621516"/>
          <c:w val="0.98950603438438256"/>
          <c:h val="0.63366544528468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ORP (mV)</a:t>
            </a:r>
          </a:p>
        </c:rich>
      </c:tx>
      <c:layout>
        <c:manualLayout>
          <c:xMode val="edge"/>
          <c:yMode val="edge"/>
          <c:x val="0.39155810763829191"/>
          <c:y val="3.59281437125748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703187123571575E-2"/>
          <c:y val="0.20958114471420156"/>
          <c:w val="0.71033579867147512"/>
          <c:h val="0.709581875675225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'2013-3 Paul Praia da Vitória'!$B$12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cat>
            <c:numRef>
              <c:f>'2013-3 Paul Praia da Vitória'!$C$25:$O$25</c:f>
              <c:numCache>
                <c:formatCode>h:mm</c:formatCode>
                <c:ptCount val="13"/>
                <c:pt idx="0">
                  <c:v>0.29444444444444445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'2013-3 Paul Praia da Vitória'!$C$50:$O$50</c:f>
              <c:numCache>
                <c:formatCode>General</c:formatCode>
                <c:ptCount val="13"/>
                <c:pt idx="0">
                  <c:v>-113</c:v>
                </c:pt>
                <c:pt idx="1">
                  <c:v>-108</c:v>
                </c:pt>
                <c:pt idx="2">
                  <c:v>-108</c:v>
                </c:pt>
                <c:pt idx="3">
                  <c:v>-120</c:v>
                </c:pt>
                <c:pt idx="4">
                  <c:v>-127</c:v>
                </c:pt>
                <c:pt idx="5">
                  <c:v>-118</c:v>
                </c:pt>
                <c:pt idx="6">
                  <c:v>-129</c:v>
                </c:pt>
                <c:pt idx="7">
                  <c:v>-137</c:v>
                </c:pt>
                <c:pt idx="8">
                  <c:v>-136</c:v>
                </c:pt>
                <c:pt idx="9">
                  <c:v>-126</c:v>
                </c:pt>
                <c:pt idx="10">
                  <c:v>-109</c:v>
                </c:pt>
                <c:pt idx="11">
                  <c:v>-141</c:v>
                </c:pt>
                <c:pt idx="12">
                  <c:v>-132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5238784"/>
        <c:axId val="305240320"/>
      </c:barChart>
      <c:lineChart>
        <c:grouping val="standard"/>
        <c:varyColors val="0"/>
        <c:ser>
          <c:idx val="1"/>
          <c:order val="1"/>
          <c:tx>
            <c:strRef>
              <c:f>'2013-3 Paul Praia da Vitória'!$B$43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'2013-3 Paul Praia da Vitória'!$C$43:$O$43</c:f>
              <c:numCache>
                <c:formatCode>General</c:formatCode>
                <c:ptCount val="13"/>
                <c:pt idx="0">
                  <c:v>1.598706</c:v>
                </c:pt>
                <c:pt idx="1">
                  <c:v>1.5981240000000001</c:v>
                </c:pt>
                <c:pt idx="2">
                  <c:v>1.597302</c:v>
                </c:pt>
                <c:pt idx="3">
                  <c:v>0.499998</c:v>
                </c:pt>
                <c:pt idx="4">
                  <c:v>0.49996200000000002</c:v>
                </c:pt>
                <c:pt idx="5">
                  <c:v>0.499886</c:v>
                </c:pt>
                <c:pt idx="6">
                  <c:v>0.49976700000000002</c:v>
                </c:pt>
                <c:pt idx="7">
                  <c:v>0.49962099999999998</c:v>
                </c:pt>
                <c:pt idx="8">
                  <c:v>0.49942500000000001</c:v>
                </c:pt>
                <c:pt idx="9">
                  <c:v>1.599996</c:v>
                </c:pt>
                <c:pt idx="10">
                  <c:v>1.599899</c:v>
                </c:pt>
                <c:pt idx="11">
                  <c:v>1.599674</c:v>
                </c:pt>
                <c:pt idx="12">
                  <c:v>1.5993200000000001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238784"/>
        <c:axId val="305240320"/>
      </c:lineChart>
      <c:catAx>
        <c:axId val="30523878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05240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5240320"/>
        <c:scaling>
          <c:orientation val="minMax"/>
          <c:max val="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0523878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805071309317767"/>
          <c:y val="0.50598865261602777"/>
          <c:w val="0.98981229966341533"/>
          <c:h val="0.6227554340138620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Condutividade (µs/cm) e Salinidade (ppm)</a:t>
            </a:r>
          </a:p>
        </c:rich>
      </c:tx>
      <c:layout>
        <c:manualLayout>
          <c:xMode val="edge"/>
          <c:yMode val="edge"/>
          <c:x val="0.23467893867526649"/>
          <c:y val="2.50896057347670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4275131193845744E-2"/>
          <c:y val="0.22580724198883426"/>
          <c:w val="0.74439570545430656"/>
          <c:h val="0.544804774322266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'2014-4 Paul Pedreira'!$B$15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'2014-4 Paul Pedreira'!$C$7:$O$7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'2014-4 Paul Pedreira'!$C$15:$O$15</c:f>
              <c:numCache>
                <c:formatCode>General</c:formatCode>
                <c:ptCount val="13"/>
                <c:pt idx="4">
                  <c:v>42</c:v>
                </c:pt>
                <c:pt idx="5">
                  <c:v>39.200000000000003</c:v>
                </c:pt>
                <c:pt idx="6">
                  <c:v>38.299999999999997</c:v>
                </c:pt>
                <c:pt idx="7">
                  <c:v>38.9</c:v>
                </c:pt>
                <c:pt idx="8">
                  <c:v>42.2</c:v>
                </c:pt>
                <c:pt idx="9">
                  <c:v>40</c:v>
                </c:pt>
              </c:numCache>
            </c:numRef>
          </c:val>
        </c:ser>
        <c:ser>
          <c:idx val="1"/>
          <c:order val="1"/>
          <c:tx>
            <c:strRef>
              <c:f>'2014-4 Paul Pedreira'!$B$16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FFFF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'2014-4 Paul Pedreira'!$C$16:$O$16</c:f>
              <c:numCache>
                <c:formatCode>General</c:formatCode>
                <c:ptCount val="13"/>
                <c:pt idx="4">
                  <c:v>26.7</c:v>
                </c:pt>
                <c:pt idx="5">
                  <c:v>25.2</c:v>
                </c:pt>
                <c:pt idx="6">
                  <c:v>24</c:v>
                </c:pt>
                <c:pt idx="7">
                  <c:v>24.8</c:v>
                </c:pt>
                <c:pt idx="8">
                  <c:v>26</c:v>
                </c:pt>
                <c:pt idx="9">
                  <c:v>25.1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8717440"/>
        <c:axId val="308718976"/>
      </c:barChart>
      <c:lineChart>
        <c:grouping val="standard"/>
        <c:varyColors val="0"/>
        <c:ser>
          <c:idx val="2"/>
          <c:order val="2"/>
          <c:tx>
            <c:strRef>
              <c:f>'2014-4 Paul Pedreira'!$B$5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'2014-4 Paul Pedreira'!$C$5:$O$5</c:f>
              <c:numCache>
                <c:formatCode>General</c:formatCode>
                <c:ptCount val="13"/>
                <c:pt idx="0">
                  <c:v>0.59997</c:v>
                </c:pt>
                <c:pt idx="1">
                  <c:v>0.59989000000000003</c:v>
                </c:pt>
                <c:pt idx="2">
                  <c:v>0.59976200000000002</c:v>
                </c:pt>
                <c:pt idx="3">
                  <c:v>0.59958400000000001</c:v>
                </c:pt>
                <c:pt idx="4">
                  <c:v>0.59935700000000003</c:v>
                </c:pt>
                <c:pt idx="5">
                  <c:v>1.5999989999999999</c:v>
                </c:pt>
                <c:pt idx="6">
                  <c:v>1.5999239999999999</c:v>
                </c:pt>
                <c:pt idx="7">
                  <c:v>1.59972</c:v>
                </c:pt>
                <c:pt idx="8">
                  <c:v>1.5993889999999999</c:v>
                </c:pt>
                <c:pt idx="9">
                  <c:v>1.598929</c:v>
                </c:pt>
                <c:pt idx="10">
                  <c:v>1.5983419999999999</c:v>
                </c:pt>
                <c:pt idx="11">
                  <c:v>1.5976269999999999</c:v>
                </c:pt>
                <c:pt idx="12">
                  <c:v>0.49999399999999999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717440"/>
        <c:axId val="308718976"/>
      </c:lineChart>
      <c:catAx>
        <c:axId val="30871744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08718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87189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0871744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315521658447398"/>
          <c:y val="0.40501942633514898"/>
          <c:w val="0.17638297454970597"/>
          <c:h val="0.2078860572535959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 e Salinidade (ppm)</a:t>
            </a:r>
          </a:p>
        </c:rich>
      </c:tx>
      <c:layout>
        <c:manualLayout>
          <c:xMode val="edge"/>
          <c:yMode val="edge"/>
          <c:x val="0.23308270676691728"/>
          <c:y val="2.51798561151079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4661654135338351E-2"/>
          <c:y val="0.24100719424460432"/>
          <c:w val="0.74135338345864665"/>
          <c:h val="0.528776978417266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'2014-4 Paul Pedreira'!$B$15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'2014-4 Paul Pedreira'!$C$25:$O$25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'2014-4 Paul Pedreira'!$C$33:$O$33</c:f>
              <c:numCache>
                <c:formatCode>General</c:formatCode>
                <c:ptCount val="13"/>
                <c:pt idx="4">
                  <c:v>35.700000000000003</c:v>
                </c:pt>
                <c:pt idx="5">
                  <c:v>37</c:v>
                </c:pt>
                <c:pt idx="6">
                  <c:v>34.799999999999997</c:v>
                </c:pt>
                <c:pt idx="7">
                  <c:v>35.200000000000003</c:v>
                </c:pt>
                <c:pt idx="8">
                  <c:v>32.4</c:v>
                </c:pt>
                <c:pt idx="9">
                  <c:v>37.299999999999997</c:v>
                </c:pt>
                <c:pt idx="10">
                  <c:v>37.6</c:v>
                </c:pt>
              </c:numCache>
            </c:numRef>
          </c:val>
        </c:ser>
        <c:ser>
          <c:idx val="1"/>
          <c:order val="1"/>
          <c:tx>
            <c:strRef>
              <c:f>'2014-4 Paul Pedreira'!$B$16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33CCCC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'2014-4 Paul Pedreira'!$C$25:$O$25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'2014-4 Paul Pedreira'!$C$34:$O$34</c:f>
              <c:numCache>
                <c:formatCode>General</c:formatCode>
                <c:ptCount val="13"/>
                <c:pt idx="4">
                  <c:v>22.4</c:v>
                </c:pt>
                <c:pt idx="5">
                  <c:v>23.2</c:v>
                </c:pt>
                <c:pt idx="6">
                  <c:v>21.3</c:v>
                </c:pt>
                <c:pt idx="7">
                  <c:v>21.8</c:v>
                </c:pt>
                <c:pt idx="8">
                  <c:v>19.899999999999999</c:v>
                </c:pt>
                <c:pt idx="9">
                  <c:v>20.2</c:v>
                </c:pt>
                <c:pt idx="10">
                  <c:v>23.5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7562880"/>
        <c:axId val="317564416"/>
      </c:barChart>
      <c:lineChart>
        <c:grouping val="standard"/>
        <c:varyColors val="0"/>
        <c:ser>
          <c:idx val="2"/>
          <c:order val="2"/>
          <c:tx>
            <c:strRef>
              <c:f>'2014-4 Paul Pedreira'!$B$23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'2014-4 Paul Pedreira'!$C$23:$O$23</c:f>
              <c:numCache>
                <c:formatCode>General</c:formatCode>
                <c:ptCount val="13"/>
                <c:pt idx="0">
                  <c:v>0.59996400000000005</c:v>
                </c:pt>
                <c:pt idx="1">
                  <c:v>0.59987999999999997</c:v>
                </c:pt>
                <c:pt idx="2">
                  <c:v>0.599746</c:v>
                </c:pt>
                <c:pt idx="3">
                  <c:v>0.59956299999999996</c:v>
                </c:pt>
                <c:pt idx="4">
                  <c:v>0.59933099999999995</c:v>
                </c:pt>
                <c:pt idx="5">
                  <c:v>1.599998</c:v>
                </c:pt>
                <c:pt idx="6">
                  <c:v>1.599909</c:v>
                </c:pt>
                <c:pt idx="7">
                  <c:v>1.599693</c:v>
                </c:pt>
                <c:pt idx="8">
                  <c:v>1.5993489999999999</c:v>
                </c:pt>
                <c:pt idx="9">
                  <c:v>1.598876</c:v>
                </c:pt>
                <c:pt idx="10">
                  <c:v>1.598276</c:v>
                </c:pt>
                <c:pt idx="11">
                  <c:v>0.49999900000000003</c:v>
                </c:pt>
                <c:pt idx="12">
                  <c:v>0.499977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562880"/>
        <c:axId val="317564416"/>
      </c:lineChart>
      <c:catAx>
        <c:axId val="31756288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175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75644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1756288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203007518796988"/>
          <c:y val="0.40287769784172661"/>
          <c:w val="0.98947368421052628"/>
          <c:h val="0.6115107913669064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 horizontalDpi="-3" verticalDpi="0"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Temperatura (ºC)</a:t>
            </a:r>
          </a:p>
        </c:rich>
      </c:tx>
      <c:layout>
        <c:manualLayout>
          <c:xMode val="edge"/>
          <c:yMode val="edge"/>
          <c:x val="0.35682190400862557"/>
          <c:y val="3.81679389312977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961076562116816E-2"/>
          <c:y val="0.23282486138936775"/>
          <c:w val="0.71814145525488371"/>
          <c:h val="0.557252946931929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'2014-4 Paul Pedreira'!$B$17</c:f>
              <c:strCache>
                <c:ptCount val="1"/>
                <c:pt idx="0">
                  <c:v>Temp. (ºC)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'2014-4 Paul Pedreira'!$C$25:$O$25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'2014-4 Paul Pedreira'!$C$35:$O$35</c:f>
              <c:numCache>
                <c:formatCode>General</c:formatCode>
                <c:ptCount val="13"/>
                <c:pt idx="4">
                  <c:v>17.2</c:v>
                </c:pt>
                <c:pt idx="5">
                  <c:v>17.899999999999999</c:v>
                </c:pt>
                <c:pt idx="6">
                  <c:v>17.7</c:v>
                </c:pt>
                <c:pt idx="7">
                  <c:v>17.5</c:v>
                </c:pt>
                <c:pt idx="8">
                  <c:v>17.100000000000001</c:v>
                </c:pt>
                <c:pt idx="9">
                  <c:v>17.3</c:v>
                </c:pt>
                <c:pt idx="10">
                  <c:v>17.2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7577856"/>
        <c:axId val="317731200"/>
      </c:barChart>
      <c:lineChart>
        <c:grouping val="standard"/>
        <c:varyColors val="0"/>
        <c:ser>
          <c:idx val="1"/>
          <c:order val="1"/>
          <c:tx>
            <c:strRef>
              <c:f>'2014-4 Paul Pedreira'!$B$23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'2014-4 Paul Pedreira'!$C$23:$O$23</c:f>
              <c:numCache>
                <c:formatCode>General</c:formatCode>
                <c:ptCount val="13"/>
                <c:pt idx="0">
                  <c:v>0.59996400000000005</c:v>
                </c:pt>
                <c:pt idx="1">
                  <c:v>0.59987999999999997</c:v>
                </c:pt>
                <c:pt idx="2">
                  <c:v>0.599746</c:v>
                </c:pt>
                <c:pt idx="3">
                  <c:v>0.59956299999999996</c:v>
                </c:pt>
                <c:pt idx="4">
                  <c:v>0.59933099999999995</c:v>
                </c:pt>
                <c:pt idx="5">
                  <c:v>1.599998</c:v>
                </c:pt>
                <c:pt idx="6">
                  <c:v>1.599909</c:v>
                </c:pt>
                <c:pt idx="7">
                  <c:v>1.599693</c:v>
                </c:pt>
                <c:pt idx="8">
                  <c:v>1.5993489999999999</c:v>
                </c:pt>
                <c:pt idx="9">
                  <c:v>1.598876</c:v>
                </c:pt>
                <c:pt idx="10">
                  <c:v>1.598276</c:v>
                </c:pt>
                <c:pt idx="11">
                  <c:v>0.49999900000000003</c:v>
                </c:pt>
                <c:pt idx="12">
                  <c:v>0.499977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577856"/>
        <c:axId val="317731200"/>
      </c:lineChart>
      <c:catAx>
        <c:axId val="31757785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177312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7731200"/>
        <c:scaling>
          <c:orientation val="minMax"/>
          <c:max val="21"/>
          <c:min val="12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1757785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259433275488235"/>
          <c:y val="0.43893209913646286"/>
          <c:w val="0.98950603438438256"/>
          <c:h val="0.5877874616817935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Condutividade (µs/cm) e Salinidade (ppm)</a:t>
            </a:r>
          </a:p>
        </c:rich>
      </c:tx>
      <c:layout>
        <c:manualLayout>
          <c:xMode val="edge"/>
          <c:yMode val="edge"/>
          <c:x val="0.23308270676691728"/>
          <c:y val="2.51798561151079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4661654135338351E-2"/>
          <c:y val="0.24100719424460432"/>
          <c:w val="0.74135338345864665"/>
          <c:h val="0.528776978417266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'2014-4 Paul Pedreira'!$B$15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'2014-4 Paul Pedreira'!$C$25:$O$25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'2014-4 Paul Pedreira'!$C$33:$O$33</c:f>
              <c:numCache>
                <c:formatCode>General</c:formatCode>
                <c:ptCount val="13"/>
                <c:pt idx="4">
                  <c:v>35.700000000000003</c:v>
                </c:pt>
                <c:pt idx="5">
                  <c:v>37</c:v>
                </c:pt>
                <c:pt idx="6">
                  <c:v>34.799999999999997</c:v>
                </c:pt>
                <c:pt idx="7">
                  <c:v>35.200000000000003</c:v>
                </c:pt>
                <c:pt idx="8">
                  <c:v>32.4</c:v>
                </c:pt>
                <c:pt idx="9">
                  <c:v>37.299999999999997</c:v>
                </c:pt>
                <c:pt idx="10">
                  <c:v>37.6</c:v>
                </c:pt>
              </c:numCache>
            </c:numRef>
          </c:val>
        </c:ser>
        <c:ser>
          <c:idx val="1"/>
          <c:order val="1"/>
          <c:tx>
            <c:strRef>
              <c:f>'2014-4 Paul Pedreira'!$B$16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FFFF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'2014-4 Paul Pedreira'!$C$25:$O$25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'2014-4 Paul Pedreira'!$C$34:$O$34</c:f>
              <c:numCache>
                <c:formatCode>General</c:formatCode>
                <c:ptCount val="13"/>
                <c:pt idx="4">
                  <c:v>22.4</c:v>
                </c:pt>
                <c:pt idx="5">
                  <c:v>23.2</c:v>
                </c:pt>
                <c:pt idx="6">
                  <c:v>21.3</c:v>
                </c:pt>
                <c:pt idx="7">
                  <c:v>21.8</c:v>
                </c:pt>
                <c:pt idx="8">
                  <c:v>19.899999999999999</c:v>
                </c:pt>
                <c:pt idx="9">
                  <c:v>20.2</c:v>
                </c:pt>
                <c:pt idx="10">
                  <c:v>23.5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7932288"/>
        <c:axId val="317933824"/>
      </c:barChart>
      <c:lineChart>
        <c:grouping val="standard"/>
        <c:varyColors val="0"/>
        <c:ser>
          <c:idx val="2"/>
          <c:order val="2"/>
          <c:tx>
            <c:strRef>
              <c:f>'2014-4 Paul Pedreira'!$B$23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'2014-4 Paul Pedreira'!$C$23:$O$23</c:f>
              <c:numCache>
                <c:formatCode>General</c:formatCode>
                <c:ptCount val="13"/>
                <c:pt idx="0">
                  <c:v>0.59996400000000005</c:v>
                </c:pt>
                <c:pt idx="1">
                  <c:v>0.59987999999999997</c:v>
                </c:pt>
                <c:pt idx="2">
                  <c:v>0.599746</c:v>
                </c:pt>
                <c:pt idx="3">
                  <c:v>0.59956299999999996</c:v>
                </c:pt>
                <c:pt idx="4">
                  <c:v>0.59933099999999995</c:v>
                </c:pt>
                <c:pt idx="5">
                  <c:v>1.599998</c:v>
                </c:pt>
                <c:pt idx="6">
                  <c:v>1.599909</c:v>
                </c:pt>
                <c:pt idx="7">
                  <c:v>1.599693</c:v>
                </c:pt>
                <c:pt idx="8">
                  <c:v>1.5993489999999999</c:v>
                </c:pt>
                <c:pt idx="9">
                  <c:v>1.598876</c:v>
                </c:pt>
                <c:pt idx="10">
                  <c:v>1.598276</c:v>
                </c:pt>
                <c:pt idx="11">
                  <c:v>0.49999900000000003</c:v>
                </c:pt>
                <c:pt idx="12">
                  <c:v>0.499977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932288"/>
        <c:axId val="317933824"/>
      </c:lineChart>
      <c:catAx>
        <c:axId val="317932288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17933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793382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179322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203007518796988"/>
          <c:y val="0.40287769784172661"/>
          <c:w val="0.98947368421052628"/>
          <c:h val="0.6115107913669064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Salinidade (ppm)</a:t>
            </a:r>
          </a:p>
        </c:rich>
      </c:tx>
      <c:layout>
        <c:manualLayout>
          <c:xMode val="edge"/>
          <c:yMode val="edge"/>
          <c:x val="0.37343963665983754"/>
          <c:y val="2.713168048238574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'2015-1 Paul Praia da Vitória'!$B$20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'2015-1 Paul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'2015-1 Paul Praia da Vitória'!$C$20:$O$20</c:f>
              <c:numCache>
                <c:formatCode>General</c:formatCode>
                <c:ptCount val="13"/>
                <c:pt idx="0">
                  <c:v>25.1</c:v>
                </c:pt>
                <c:pt idx="1">
                  <c:v>24</c:v>
                </c:pt>
                <c:pt idx="2">
                  <c:v>24.3</c:v>
                </c:pt>
                <c:pt idx="3">
                  <c:v>24.9</c:v>
                </c:pt>
                <c:pt idx="4">
                  <c:v>25.5</c:v>
                </c:pt>
                <c:pt idx="5">
                  <c:v>25.6</c:v>
                </c:pt>
                <c:pt idx="6">
                  <c:v>26.5</c:v>
                </c:pt>
                <c:pt idx="7">
                  <c:v>28.5</c:v>
                </c:pt>
                <c:pt idx="8">
                  <c:v>30.6</c:v>
                </c:pt>
                <c:pt idx="9">
                  <c:v>30</c:v>
                </c:pt>
                <c:pt idx="10">
                  <c:v>28.2</c:v>
                </c:pt>
                <c:pt idx="11">
                  <c:v>28.1</c:v>
                </c:pt>
                <c:pt idx="12">
                  <c:v>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3132032"/>
        <c:axId val="383133568"/>
      </c:barChart>
      <c:lineChart>
        <c:grouping val="standard"/>
        <c:varyColors val="0"/>
        <c:ser>
          <c:idx val="2"/>
          <c:order val="1"/>
          <c:tx>
            <c:strRef>
              <c:f>'2015-1 Paul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'2015-1 Paul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'2015-1 Paul Praia da Vitória'!$C$5:$O$5</c:f>
              <c:numCache>
                <c:formatCode>0.000000</c:formatCode>
                <c:ptCount val="13"/>
                <c:pt idx="0">
                  <c:v>1.5981970000000001</c:v>
                </c:pt>
                <c:pt idx="1">
                  <c:v>0.19999900000000001</c:v>
                </c:pt>
                <c:pt idx="2">
                  <c:v>0.199989</c:v>
                </c:pt>
                <c:pt idx="3">
                  <c:v>0.199962</c:v>
                </c:pt>
                <c:pt idx="4">
                  <c:v>0.19991800000000001</c:v>
                </c:pt>
                <c:pt idx="5">
                  <c:v>0.19985800000000001</c:v>
                </c:pt>
                <c:pt idx="6">
                  <c:v>1.9978199999999999</c:v>
                </c:pt>
                <c:pt idx="7">
                  <c:v>1.699999</c:v>
                </c:pt>
                <c:pt idx="8">
                  <c:v>1.699916</c:v>
                </c:pt>
                <c:pt idx="9">
                  <c:v>1.699692</c:v>
                </c:pt>
                <c:pt idx="10">
                  <c:v>1.6993290000000001</c:v>
                </c:pt>
                <c:pt idx="11">
                  <c:v>1.6988270000000001</c:v>
                </c:pt>
                <c:pt idx="12">
                  <c:v>1.6981839999999999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'2015-1 Paul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'2015-1 Paul Praia da Vitória'!$C$21:$O$21</c:f>
              <c:numCache>
                <c:formatCode>General</c:formatCode>
                <c:ptCount val="13"/>
                <c:pt idx="0">
                  <c:v>15.8</c:v>
                </c:pt>
                <c:pt idx="1">
                  <c:v>14.6</c:v>
                </c:pt>
                <c:pt idx="2">
                  <c:v>14.5</c:v>
                </c:pt>
                <c:pt idx="3">
                  <c:v>15.6</c:v>
                </c:pt>
                <c:pt idx="4">
                  <c:v>16.100000000000001</c:v>
                </c:pt>
                <c:pt idx="5">
                  <c:v>16.399999999999999</c:v>
                </c:pt>
                <c:pt idx="6">
                  <c:v>17.2</c:v>
                </c:pt>
                <c:pt idx="7">
                  <c:v>17.5</c:v>
                </c:pt>
                <c:pt idx="8">
                  <c:v>17.2</c:v>
                </c:pt>
                <c:pt idx="9">
                  <c:v>17.399999999999999</c:v>
                </c:pt>
                <c:pt idx="10">
                  <c:v>17.5</c:v>
                </c:pt>
                <c:pt idx="11">
                  <c:v>17.399999999999999</c:v>
                </c:pt>
                <c:pt idx="12">
                  <c:v>17.399999999999999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132032"/>
        <c:axId val="383133568"/>
      </c:lineChart>
      <c:catAx>
        <c:axId val="38313203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831335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3133568"/>
        <c:scaling>
          <c:orientation val="minMax"/>
          <c:max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831320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30363916111"/>
          <c:y val="0.39147466278945348"/>
          <c:w val="0.99257867844889303"/>
          <c:h val="0.517503225765844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TDS</a:t>
            </a:r>
          </a:p>
        </c:rich>
      </c:tx>
      <c:layout>
        <c:manualLayout>
          <c:xMode val="edge"/>
          <c:yMode val="edge"/>
          <c:x val="0.43572998687664038"/>
          <c:y val="2.41437285128091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'2015-1 Paul Praia da Vitória'!$B$18</c:f>
              <c:strCache>
                <c:ptCount val="1"/>
                <c:pt idx="0">
                  <c:v>TDS</c:v>
                </c:pt>
              </c:strCache>
            </c:strRef>
          </c:tx>
          <c:spPr>
            <a:solidFill>
              <a:srgbClr val="00FFFF"/>
            </a:solidFill>
            <a:ln>
              <a:solidFill>
                <a:srgbClr val="008080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'2015-1 Paul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'2015-1 Paul Praia da Vitória'!$C$18:$O$18</c:f>
              <c:numCache>
                <c:formatCode>General</c:formatCode>
                <c:ptCount val="13"/>
                <c:pt idx="0">
                  <c:v>39.9</c:v>
                </c:pt>
                <c:pt idx="1">
                  <c:v>38.4</c:v>
                </c:pt>
                <c:pt idx="2">
                  <c:v>39</c:v>
                </c:pt>
                <c:pt idx="3">
                  <c:v>39.6</c:v>
                </c:pt>
                <c:pt idx="4">
                  <c:v>40.5</c:v>
                </c:pt>
                <c:pt idx="5">
                  <c:v>40.5</c:v>
                </c:pt>
                <c:pt idx="6">
                  <c:v>41.7</c:v>
                </c:pt>
                <c:pt idx="7">
                  <c:v>44.4</c:v>
                </c:pt>
                <c:pt idx="8">
                  <c:v>47.6</c:v>
                </c:pt>
                <c:pt idx="9">
                  <c:v>45.3</c:v>
                </c:pt>
                <c:pt idx="10">
                  <c:v>44.2</c:v>
                </c:pt>
                <c:pt idx="11">
                  <c:v>44</c:v>
                </c:pt>
                <c:pt idx="12">
                  <c:v>44.1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3525632"/>
        <c:axId val="383527168"/>
      </c:barChart>
      <c:lineChart>
        <c:grouping val="standard"/>
        <c:varyColors val="0"/>
        <c:ser>
          <c:idx val="2"/>
          <c:order val="0"/>
          <c:tx>
            <c:strRef>
              <c:f>'2015-1 Paul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'2015-1 Paul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'2015-1 Paul Praia da Vitória'!$C$5:$O$5</c:f>
              <c:numCache>
                <c:formatCode>0.000000</c:formatCode>
                <c:ptCount val="13"/>
                <c:pt idx="0">
                  <c:v>1.5981970000000001</c:v>
                </c:pt>
                <c:pt idx="1">
                  <c:v>0.19999900000000001</c:v>
                </c:pt>
                <c:pt idx="2">
                  <c:v>0.199989</c:v>
                </c:pt>
                <c:pt idx="3">
                  <c:v>0.199962</c:v>
                </c:pt>
                <c:pt idx="4">
                  <c:v>0.19991800000000001</c:v>
                </c:pt>
                <c:pt idx="5">
                  <c:v>0.19985800000000001</c:v>
                </c:pt>
                <c:pt idx="6">
                  <c:v>1.9978199999999999</c:v>
                </c:pt>
                <c:pt idx="7">
                  <c:v>1.699999</c:v>
                </c:pt>
                <c:pt idx="8">
                  <c:v>1.699916</c:v>
                </c:pt>
                <c:pt idx="9">
                  <c:v>1.699692</c:v>
                </c:pt>
                <c:pt idx="10">
                  <c:v>1.6993290000000001</c:v>
                </c:pt>
                <c:pt idx="11">
                  <c:v>1.6988270000000001</c:v>
                </c:pt>
                <c:pt idx="12">
                  <c:v>1.6981839999999999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'2015-1 Paul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'2015-1 Paul Praia da Vitória'!$C$19:$O$19</c:f>
              <c:numCache>
                <c:formatCode>General</c:formatCode>
                <c:ptCount val="13"/>
                <c:pt idx="0">
                  <c:v>15.8</c:v>
                </c:pt>
                <c:pt idx="1">
                  <c:v>14.6</c:v>
                </c:pt>
                <c:pt idx="2">
                  <c:v>14.5</c:v>
                </c:pt>
                <c:pt idx="3">
                  <c:v>15.6</c:v>
                </c:pt>
                <c:pt idx="4">
                  <c:v>16.100000000000001</c:v>
                </c:pt>
                <c:pt idx="5">
                  <c:v>16.399999999999999</c:v>
                </c:pt>
                <c:pt idx="6">
                  <c:v>17.2</c:v>
                </c:pt>
                <c:pt idx="7">
                  <c:v>17.5</c:v>
                </c:pt>
                <c:pt idx="8">
                  <c:v>17.2</c:v>
                </c:pt>
                <c:pt idx="9">
                  <c:v>17.399999999999999</c:v>
                </c:pt>
                <c:pt idx="10">
                  <c:v>17.5</c:v>
                </c:pt>
                <c:pt idx="11">
                  <c:v>17.399999999999999</c:v>
                </c:pt>
                <c:pt idx="12">
                  <c:v>17.399999999999999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525632"/>
        <c:axId val="383527168"/>
      </c:lineChart>
      <c:catAx>
        <c:axId val="38352563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83527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35271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835256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146440288713917"/>
          <c:y val="0.39147476987911722"/>
          <c:w val="0.99257890419947514"/>
          <c:h val="0.5175033824997227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Condutividade (µs/cm)</a:t>
            </a:r>
          </a:p>
        </c:rich>
      </c:tx>
      <c:layout>
        <c:manualLayout>
          <c:xMode val="edge"/>
          <c:yMode val="edge"/>
          <c:x val="0.32119622897605088"/>
          <c:y val="2.71312335958005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'2015-1 Paul Praia da Vitória'!$B$16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'2015-1 Paul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'2015-1 Paul Praia da Vitória'!$C$16:$O$16</c:f>
              <c:numCache>
                <c:formatCode>General</c:formatCode>
                <c:ptCount val="13"/>
                <c:pt idx="0">
                  <c:v>39.799999999999997</c:v>
                </c:pt>
                <c:pt idx="1">
                  <c:v>38.299999999999997</c:v>
                </c:pt>
                <c:pt idx="2">
                  <c:v>38.799999999999997</c:v>
                </c:pt>
                <c:pt idx="3">
                  <c:v>39.6</c:v>
                </c:pt>
                <c:pt idx="4">
                  <c:v>40.4</c:v>
                </c:pt>
                <c:pt idx="5">
                  <c:v>40.5</c:v>
                </c:pt>
                <c:pt idx="6">
                  <c:v>41.7</c:v>
                </c:pt>
                <c:pt idx="7">
                  <c:v>45</c:v>
                </c:pt>
                <c:pt idx="8">
                  <c:v>47.6</c:v>
                </c:pt>
                <c:pt idx="9">
                  <c:v>45.2</c:v>
                </c:pt>
                <c:pt idx="10">
                  <c:v>44.1</c:v>
                </c:pt>
                <c:pt idx="11">
                  <c:v>44</c:v>
                </c:pt>
                <c:pt idx="12">
                  <c:v>44.2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3730432"/>
        <c:axId val="383731968"/>
      </c:barChart>
      <c:lineChart>
        <c:grouping val="standard"/>
        <c:varyColors val="0"/>
        <c:ser>
          <c:idx val="2"/>
          <c:order val="1"/>
          <c:tx>
            <c:strRef>
              <c:f>'2015-1 Paul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'2015-1 Paul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'2015-1 Paul Praia da Vitória'!$C$5:$O$5</c:f>
              <c:numCache>
                <c:formatCode>0.000000</c:formatCode>
                <c:ptCount val="13"/>
                <c:pt idx="0">
                  <c:v>1.5981970000000001</c:v>
                </c:pt>
                <c:pt idx="1">
                  <c:v>0.19999900000000001</c:v>
                </c:pt>
                <c:pt idx="2">
                  <c:v>0.199989</c:v>
                </c:pt>
                <c:pt idx="3">
                  <c:v>0.199962</c:v>
                </c:pt>
                <c:pt idx="4">
                  <c:v>0.19991800000000001</c:v>
                </c:pt>
                <c:pt idx="5">
                  <c:v>0.19985800000000001</c:v>
                </c:pt>
                <c:pt idx="6">
                  <c:v>1.9978199999999999</c:v>
                </c:pt>
                <c:pt idx="7">
                  <c:v>1.699999</c:v>
                </c:pt>
                <c:pt idx="8">
                  <c:v>1.699916</c:v>
                </c:pt>
                <c:pt idx="9">
                  <c:v>1.699692</c:v>
                </c:pt>
                <c:pt idx="10">
                  <c:v>1.6993290000000001</c:v>
                </c:pt>
                <c:pt idx="11">
                  <c:v>1.6988270000000001</c:v>
                </c:pt>
                <c:pt idx="12">
                  <c:v>1.6981839999999999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'2015-1 Paul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'2015-1 Paul Praia da Vitória'!$C$17:$O$17</c:f>
              <c:numCache>
                <c:formatCode>General</c:formatCode>
                <c:ptCount val="13"/>
                <c:pt idx="0">
                  <c:v>15.8</c:v>
                </c:pt>
                <c:pt idx="1">
                  <c:v>14.6</c:v>
                </c:pt>
                <c:pt idx="2">
                  <c:v>14.5</c:v>
                </c:pt>
                <c:pt idx="3">
                  <c:v>15.6</c:v>
                </c:pt>
                <c:pt idx="4">
                  <c:v>16.100000000000001</c:v>
                </c:pt>
                <c:pt idx="5">
                  <c:v>16.399999999999999</c:v>
                </c:pt>
                <c:pt idx="6">
                  <c:v>17.2</c:v>
                </c:pt>
                <c:pt idx="7">
                  <c:v>17.5</c:v>
                </c:pt>
                <c:pt idx="8">
                  <c:v>17.2</c:v>
                </c:pt>
                <c:pt idx="9">
                  <c:v>17.399999999999999</c:v>
                </c:pt>
                <c:pt idx="10">
                  <c:v>17.5</c:v>
                </c:pt>
                <c:pt idx="11">
                  <c:v>17.399999999999999</c:v>
                </c:pt>
                <c:pt idx="12">
                  <c:v>17.399999999999999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730432"/>
        <c:axId val="383731968"/>
      </c:lineChart>
      <c:catAx>
        <c:axId val="38373043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837319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37319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837304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46450151674965"/>
          <c:y val="0.39147448235637211"/>
          <c:w val="0.18111446349580129"/>
          <c:h val="0.1271703120443277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pH</a:t>
            </a:r>
          </a:p>
        </c:rich>
      </c:tx>
      <c:layout>
        <c:manualLayout>
          <c:xMode val="edge"/>
          <c:yMode val="edge"/>
          <c:x val="0.4390977381745777"/>
          <c:y val="2.142830185442505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631578947368418E-2"/>
          <c:y val="0.20714321837196284"/>
          <c:w val="0.74285714285714288"/>
          <c:h val="0.564286698323622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'2015-1 Paul Praia da Vitória'!$B$11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'2015-1 Paul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'2015-1 Paul Praia da Vitória'!$C$11:$O$11</c:f>
              <c:numCache>
                <c:formatCode>General</c:formatCode>
                <c:ptCount val="13"/>
                <c:pt idx="0">
                  <c:v>8.5299999999999994</c:v>
                </c:pt>
                <c:pt idx="1">
                  <c:v>8.67</c:v>
                </c:pt>
                <c:pt idx="2">
                  <c:v>8.67</c:v>
                </c:pt>
                <c:pt idx="3">
                  <c:v>8.59</c:v>
                </c:pt>
                <c:pt idx="4">
                  <c:v>8.5500000000000007</c:v>
                </c:pt>
                <c:pt idx="5">
                  <c:v>8.51</c:v>
                </c:pt>
                <c:pt idx="6">
                  <c:v>8.41</c:v>
                </c:pt>
                <c:pt idx="7">
                  <c:v>8.2799999999999994</c:v>
                </c:pt>
                <c:pt idx="8">
                  <c:v>8.19</c:v>
                </c:pt>
                <c:pt idx="9">
                  <c:v>8.39</c:v>
                </c:pt>
                <c:pt idx="10">
                  <c:v>8.44</c:v>
                </c:pt>
                <c:pt idx="11">
                  <c:v>8.4700000000000006</c:v>
                </c:pt>
                <c:pt idx="12">
                  <c:v>8.48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3749504"/>
        <c:axId val="383198336"/>
      </c:barChart>
      <c:lineChart>
        <c:grouping val="standard"/>
        <c:varyColors val="0"/>
        <c:ser>
          <c:idx val="1"/>
          <c:order val="1"/>
          <c:tx>
            <c:strRef>
              <c:f>'2015-1 Paul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'2015-1 Paul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'2015-1 Paul Praia da Vitória'!$C$5:$O$5</c:f>
              <c:numCache>
                <c:formatCode>0.000000</c:formatCode>
                <c:ptCount val="13"/>
                <c:pt idx="0">
                  <c:v>1.5981970000000001</c:v>
                </c:pt>
                <c:pt idx="1">
                  <c:v>0.19999900000000001</c:v>
                </c:pt>
                <c:pt idx="2">
                  <c:v>0.199989</c:v>
                </c:pt>
                <c:pt idx="3">
                  <c:v>0.199962</c:v>
                </c:pt>
                <c:pt idx="4">
                  <c:v>0.19991800000000001</c:v>
                </c:pt>
                <c:pt idx="5">
                  <c:v>0.19985800000000001</c:v>
                </c:pt>
                <c:pt idx="6">
                  <c:v>1.9978199999999999</c:v>
                </c:pt>
                <c:pt idx="7">
                  <c:v>1.699999</c:v>
                </c:pt>
                <c:pt idx="8">
                  <c:v>1.699916</c:v>
                </c:pt>
                <c:pt idx="9">
                  <c:v>1.699692</c:v>
                </c:pt>
                <c:pt idx="10">
                  <c:v>1.6993290000000001</c:v>
                </c:pt>
                <c:pt idx="11">
                  <c:v>1.6988270000000001</c:v>
                </c:pt>
                <c:pt idx="12">
                  <c:v>1.6981839999999999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'2015-1 Paul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'2015-1 Paul Praia da Vitória'!$C$12:$O$12</c:f>
              <c:numCache>
                <c:formatCode>General</c:formatCode>
                <c:ptCount val="13"/>
                <c:pt idx="0">
                  <c:v>16</c:v>
                </c:pt>
                <c:pt idx="1">
                  <c:v>15.6</c:v>
                </c:pt>
                <c:pt idx="2">
                  <c:v>15.6</c:v>
                </c:pt>
                <c:pt idx="3">
                  <c:v>15.9</c:v>
                </c:pt>
                <c:pt idx="4">
                  <c:v>16.399999999999999</c:v>
                </c:pt>
                <c:pt idx="5">
                  <c:v>16.8</c:v>
                </c:pt>
                <c:pt idx="6">
                  <c:v>17.600000000000001</c:v>
                </c:pt>
                <c:pt idx="7">
                  <c:v>17.7</c:v>
                </c:pt>
                <c:pt idx="8">
                  <c:v>17.5</c:v>
                </c:pt>
                <c:pt idx="9">
                  <c:v>17.8</c:v>
                </c:pt>
                <c:pt idx="10">
                  <c:v>17.7</c:v>
                </c:pt>
                <c:pt idx="11">
                  <c:v>17.7</c:v>
                </c:pt>
                <c:pt idx="12">
                  <c:v>17.7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749504"/>
        <c:axId val="383198336"/>
      </c:lineChart>
      <c:catAx>
        <c:axId val="38374950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831983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31983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8374950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052633311118238"/>
          <c:y val="0.44642958845830544"/>
          <c:w val="0.1815061832004542"/>
          <c:h val="0.1620736623608323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ORP (mV)</a:t>
            </a:r>
          </a:p>
        </c:rich>
      </c:tx>
      <c:layout>
        <c:manualLayout>
          <c:xMode val="edge"/>
          <c:yMode val="edge"/>
          <c:x val="0.38796984489088399"/>
          <c:y val="3.7036370453693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87969924812026E-2"/>
          <c:y val="0.22895698178721388"/>
          <c:w val="0.72030075187969922"/>
          <c:h val="0.683503930923594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'2015-1 Paul Praia da Vitória'!$B$13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'2015-1 Paul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'2015-1 Paul Praia da Vitória'!$C$13:$O$13</c:f>
              <c:numCache>
                <c:formatCode>General</c:formatCode>
                <c:ptCount val="13"/>
                <c:pt idx="0">
                  <c:v>-116.3</c:v>
                </c:pt>
                <c:pt idx="1">
                  <c:v>-125.2</c:v>
                </c:pt>
                <c:pt idx="2">
                  <c:v>-125.5</c:v>
                </c:pt>
                <c:pt idx="3">
                  <c:v>-120.8</c:v>
                </c:pt>
                <c:pt idx="4">
                  <c:v>-118.5</c:v>
                </c:pt>
                <c:pt idx="5">
                  <c:v>-116.2</c:v>
                </c:pt>
                <c:pt idx="6">
                  <c:v>-110.7</c:v>
                </c:pt>
                <c:pt idx="7">
                  <c:v>-103.4</c:v>
                </c:pt>
                <c:pt idx="8">
                  <c:v>-97.8</c:v>
                </c:pt>
                <c:pt idx="9">
                  <c:v>-109.4</c:v>
                </c:pt>
                <c:pt idx="10">
                  <c:v>-112.6</c:v>
                </c:pt>
                <c:pt idx="11">
                  <c:v>-114.3</c:v>
                </c:pt>
                <c:pt idx="12">
                  <c:v>-114.7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3975424"/>
        <c:axId val="383976960"/>
      </c:barChart>
      <c:lineChart>
        <c:grouping val="standard"/>
        <c:varyColors val="0"/>
        <c:ser>
          <c:idx val="0"/>
          <c:order val="0"/>
          <c:tx>
            <c:strRef>
              <c:f>'2015-1 Paul Praia da Vitória'!$B$5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#REF!$C$7:$O$7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'2015-1 Paul Praia da Vitória'!$C$5:$O$5</c:f>
              <c:numCache>
                <c:formatCode>0.000000</c:formatCode>
                <c:ptCount val="13"/>
                <c:pt idx="0">
                  <c:v>1.5981970000000001</c:v>
                </c:pt>
                <c:pt idx="1">
                  <c:v>0.19999900000000001</c:v>
                </c:pt>
                <c:pt idx="2">
                  <c:v>0.199989</c:v>
                </c:pt>
                <c:pt idx="3">
                  <c:v>0.199962</c:v>
                </c:pt>
                <c:pt idx="4">
                  <c:v>0.19991800000000001</c:v>
                </c:pt>
                <c:pt idx="5">
                  <c:v>0.19985800000000001</c:v>
                </c:pt>
                <c:pt idx="6">
                  <c:v>1.9978199999999999</c:v>
                </c:pt>
                <c:pt idx="7">
                  <c:v>1.699999</c:v>
                </c:pt>
                <c:pt idx="8">
                  <c:v>1.699916</c:v>
                </c:pt>
                <c:pt idx="9">
                  <c:v>1.699692</c:v>
                </c:pt>
                <c:pt idx="10">
                  <c:v>1.6993290000000001</c:v>
                </c:pt>
                <c:pt idx="11">
                  <c:v>1.6988270000000001</c:v>
                </c:pt>
                <c:pt idx="12">
                  <c:v>1.6981839999999999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'2015-1 Paul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'2015-1 Paul Praia da Vitória'!$C$14:$O$14</c:f>
              <c:numCache>
                <c:formatCode>General</c:formatCode>
                <c:ptCount val="13"/>
                <c:pt idx="0">
                  <c:v>16</c:v>
                </c:pt>
                <c:pt idx="1">
                  <c:v>15.6</c:v>
                </c:pt>
                <c:pt idx="2">
                  <c:v>15.6</c:v>
                </c:pt>
                <c:pt idx="3">
                  <c:v>15.9</c:v>
                </c:pt>
                <c:pt idx="4">
                  <c:v>16.399999999999999</c:v>
                </c:pt>
                <c:pt idx="5">
                  <c:v>16.8</c:v>
                </c:pt>
                <c:pt idx="6">
                  <c:v>17.600000000000001</c:v>
                </c:pt>
                <c:pt idx="7">
                  <c:v>17.7</c:v>
                </c:pt>
                <c:pt idx="8">
                  <c:v>17.5</c:v>
                </c:pt>
                <c:pt idx="9">
                  <c:v>17.8</c:v>
                </c:pt>
                <c:pt idx="10">
                  <c:v>17.7</c:v>
                </c:pt>
                <c:pt idx="11">
                  <c:v>17.7</c:v>
                </c:pt>
                <c:pt idx="12">
                  <c:v>17.7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975424"/>
        <c:axId val="383976960"/>
      </c:lineChart>
      <c:catAx>
        <c:axId val="38397542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839769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3976960"/>
        <c:scaling>
          <c:orientation val="minMax"/>
          <c:max val="30"/>
          <c:min val="-15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8397542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203015510911603"/>
          <c:y val="0.50505249343832026"/>
          <c:w val="0.18059999509407121"/>
          <c:h val="0.1807529058867641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pH</a:t>
            </a:r>
          </a:p>
        </c:rich>
      </c:tx>
      <c:layout>
        <c:manualLayout>
          <c:xMode val="edge"/>
          <c:yMode val="edge"/>
          <c:x val="0.43909770712623186"/>
          <c:y val="2.14286235053951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631578947368418E-2"/>
          <c:y val="0.20714321837196284"/>
          <c:w val="0.74285714285714288"/>
          <c:h val="0.564286698323622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'2015-1 Paul Praia da Vitória'!$B$33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'2015-1 Paul Praia da Vitória'!$C$29:$O$29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'2015-1 Paul Praia da Vitória'!$C$33:$O$33</c:f>
              <c:numCache>
                <c:formatCode>General</c:formatCode>
                <c:ptCount val="13"/>
                <c:pt idx="0">
                  <c:v>8.57</c:v>
                </c:pt>
                <c:pt idx="1">
                  <c:v>8.5500000000000007</c:v>
                </c:pt>
                <c:pt idx="2">
                  <c:v>8.6300000000000008</c:v>
                </c:pt>
                <c:pt idx="3">
                  <c:v>8.6199999999999992</c:v>
                </c:pt>
                <c:pt idx="4">
                  <c:v>8.8000000000000007</c:v>
                </c:pt>
                <c:pt idx="5">
                  <c:v>8.74</c:v>
                </c:pt>
                <c:pt idx="6">
                  <c:v>8.35</c:v>
                </c:pt>
                <c:pt idx="7">
                  <c:v>7.92</c:v>
                </c:pt>
                <c:pt idx="8">
                  <c:v>8.85</c:v>
                </c:pt>
                <c:pt idx="9">
                  <c:v>8.7799999999999994</c:v>
                </c:pt>
                <c:pt idx="10">
                  <c:v>8.8000000000000007</c:v>
                </c:pt>
                <c:pt idx="11">
                  <c:v>8.7899999999999991</c:v>
                </c:pt>
                <c:pt idx="12">
                  <c:v>8.7799999999999994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4021632"/>
        <c:axId val="384023168"/>
      </c:barChart>
      <c:lineChart>
        <c:grouping val="standard"/>
        <c:varyColors val="0"/>
        <c:ser>
          <c:idx val="1"/>
          <c:order val="1"/>
          <c:tx>
            <c:strRef>
              <c:f>'2015-1 Paul Praia da Vitória'!$B$27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'2015-1 Paul Praia da Vitória'!$C$29:$O$29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'2015-1 Paul Praia da Vitória'!$C$27:$O$27</c:f>
              <c:numCache>
                <c:formatCode>General</c:formatCode>
                <c:ptCount val="13"/>
                <c:pt idx="0">
                  <c:v>1.5981289999999999</c:v>
                </c:pt>
                <c:pt idx="1">
                  <c:v>0.19999900000000001</c:v>
                </c:pt>
                <c:pt idx="2">
                  <c:v>0.199987</c:v>
                </c:pt>
                <c:pt idx="3">
                  <c:v>0.199958</c:v>
                </c:pt>
                <c:pt idx="4">
                  <c:v>0.19991200000000001</c:v>
                </c:pt>
                <c:pt idx="5">
                  <c:v>0.199851</c:v>
                </c:pt>
                <c:pt idx="6">
                  <c:v>0.19977300000000001</c:v>
                </c:pt>
                <c:pt idx="7">
                  <c:v>1.699997</c:v>
                </c:pt>
                <c:pt idx="8">
                  <c:v>1.5670759999999999</c:v>
                </c:pt>
                <c:pt idx="9">
                  <c:v>1.699662</c:v>
                </c:pt>
                <c:pt idx="10">
                  <c:v>1.6992879999999999</c:v>
                </c:pt>
                <c:pt idx="11">
                  <c:v>1.698769</c:v>
                </c:pt>
                <c:pt idx="12">
                  <c:v>1.6981120000000001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'2015-1 Paul Praia da Vitória'!$C$29:$O$29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'2015-1 Paul Praia da Vitória'!$C$34:$O$34</c:f>
              <c:numCache>
                <c:formatCode>General</c:formatCode>
                <c:ptCount val="13"/>
                <c:pt idx="0">
                  <c:v>16</c:v>
                </c:pt>
                <c:pt idx="1">
                  <c:v>16.5</c:v>
                </c:pt>
                <c:pt idx="2">
                  <c:v>16.8</c:v>
                </c:pt>
                <c:pt idx="3">
                  <c:v>16.899999999999999</c:v>
                </c:pt>
                <c:pt idx="4">
                  <c:v>17.8</c:v>
                </c:pt>
                <c:pt idx="5">
                  <c:v>17.899999999999999</c:v>
                </c:pt>
                <c:pt idx="6">
                  <c:v>17.100000000000001</c:v>
                </c:pt>
                <c:pt idx="7">
                  <c:v>16.5</c:v>
                </c:pt>
                <c:pt idx="8">
                  <c:v>18.8</c:v>
                </c:pt>
                <c:pt idx="9">
                  <c:v>18.5</c:v>
                </c:pt>
                <c:pt idx="10">
                  <c:v>18.399999999999999</c:v>
                </c:pt>
                <c:pt idx="11">
                  <c:v>18</c:v>
                </c:pt>
                <c:pt idx="12">
                  <c:v>18.100000000000001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4021632"/>
        <c:axId val="384023168"/>
      </c:lineChart>
      <c:catAx>
        <c:axId val="38402163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84023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40231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840216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052625497284536"/>
          <c:y val="0.44642935258092742"/>
          <c:w val="0.18150629756186132"/>
          <c:h val="0.162073490813648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t>Valores de Temperatura (ºC)</a:t>
            </a:r>
          </a:p>
        </c:rich>
      </c:tx>
      <c:layout>
        <c:manualLayout>
          <c:xMode val="edge"/>
          <c:yMode val="edge"/>
          <c:x val="0.35766454010766902"/>
          <c:y val="3.64963503649635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2773767374092848E-2"/>
          <c:y val="0.24452598320238225"/>
          <c:w val="0.7386866579369995"/>
          <c:h val="0.52554838180810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'2013-3 Paul Praia da Vitória'!$B$17</c:f>
              <c:strCache>
                <c:ptCount val="1"/>
                <c:pt idx="0">
                  <c:v>Temp. (ºC)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'2013-3 Paul Praia da Vitória'!$C$25:$O$25</c:f>
              <c:numCache>
                <c:formatCode>h:mm</c:formatCode>
                <c:ptCount val="13"/>
                <c:pt idx="0">
                  <c:v>0.29444444444444445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'2013-3 Paul Praia da Vitória'!$C$55:$O$55</c:f>
              <c:numCache>
                <c:formatCode>General</c:formatCode>
                <c:ptCount val="13"/>
                <c:pt idx="0">
                  <c:v>18.2</c:v>
                </c:pt>
                <c:pt idx="1">
                  <c:v>18</c:v>
                </c:pt>
                <c:pt idx="2">
                  <c:v>17.899999999999999</c:v>
                </c:pt>
                <c:pt idx="3">
                  <c:v>19.3</c:v>
                </c:pt>
                <c:pt idx="4">
                  <c:v>19.600000000000001</c:v>
                </c:pt>
                <c:pt idx="5">
                  <c:v>20.7</c:v>
                </c:pt>
                <c:pt idx="6">
                  <c:v>22.2</c:v>
                </c:pt>
                <c:pt idx="7">
                  <c:v>22.7</c:v>
                </c:pt>
                <c:pt idx="8">
                  <c:v>23.1</c:v>
                </c:pt>
                <c:pt idx="9">
                  <c:v>22.4</c:v>
                </c:pt>
                <c:pt idx="10">
                  <c:v>22</c:v>
                </c:pt>
                <c:pt idx="11">
                  <c:v>22.9</c:v>
                </c:pt>
                <c:pt idx="12">
                  <c:v>22.6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7041792"/>
        <c:axId val="307043328"/>
      </c:barChart>
      <c:lineChart>
        <c:grouping val="standard"/>
        <c:varyColors val="0"/>
        <c:ser>
          <c:idx val="1"/>
          <c:order val="1"/>
          <c:tx>
            <c:strRef>
              <c:f>'2013-3 Paul Praia da Vitória'!$B$43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val>
            <c:numRef>
              <c:f>'2013-3 Paul Praia da Vitória'!$C$43:$O$43</c:f>
              <c:numCache>
                <c:formatCode>General</c:formatCode>
                <c:ptCount val="13"/>
                <c:pt idx="0">
                  <c:v>1.598706</c:v>
                </c:pt>
                <c:pt idx="1">
                  <c:v>1.5981240000000001</c:v>
                </c:pt>
                <c:pt idx="2">
                  <c:v>1.597302</c:v>
                </c:pt>
                <c:pt idx="3">
                  <c:v>0.499998</c:v>
                </c:pt>
                <c:pt idx="4">
                  <c:v>0.49996200000000002</c:v>
                </c:pt>
                <c:pt idx="5">
                  <c:v>0.499886</c:v>
                </c:pt>
                <c:pt idx="6">
                  <c:v>0.49976700000000002</c:v>
                </c:pt>
                <c:pt idx="7">
                  <c:v>0.49962099999999998</c:v>
                </c:pt>
                <c:pt idx="8">
                  <c:v>0.49942500000000001</c:v>
                </c:pt>
                <c:pt idx="9">
                  <c:v>1.599996</c:v>
                </c:pt>
                <c:pt idx="10">
                  <c:v>1.599899</c:v>
                </c:pt>
                <c:pt idx="11">
                  <c:v>1.599674</c:v>
                </c:pt>
                <c:pt idx="12">
                  <c:v>1.5993200000000001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7041792"/>
        <c:axId val="307043328"/>
      </c:lineChart>
      <c:catAx>
        <c:axId val="30704179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07043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70433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0704179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1751886123723583"/>
          <c:y val="0.43795697070712875"/>
          <c:w val="0.98978178822537688"/>
          <c:h val="0.5802931202942698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ORP (mV)</a:t>
            </a:r>
          </a:p>
        </c:rich>
      </c:tx>
      <c:layout>
        <c:manualLayout>
          <c:xMode val="edge"/>
          <c:yMode val="edge"/>
          <c:x val="0.38797003635415139"/>
          <c:y val="3.70369088479324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87969924812026E-2"/>
          <c:y val="0.22895698178721388"/>
          <c:w val="0.72030075187969922"/>
          <c:h val="0.683503930923594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'2015-1 Paul Praia da Vitória'!$B$35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'2015-1 Paul Praia da Vitória'!$C$29:$O$29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'2015-1 Paul Praia da Vitória'!$C$35:$O$35</c:f>
              <c:numCache>
                <c:formatCode>General</c:formatCode>
                <c:ptCount val="13"/>
                <c:pt idx="0">
                  <c:v>-120.3</c:v>
                </c:pt>
                <c:pt idx="1">
                  <c:v>-119</c:v>
                </c:pt>
                <c:pt idx="2">
                  <c:v>-123.5</c:v>
                </c:pt>
                <c:pt idx="3">
                  <c:v>-123.8</c:v>
                </c:pt>
                <c:pt idx="4">
                  <c:v>-131.19999999999999</c:v>
                </c:pt>
                <c:pt idx="5">
                  <c:v>-127.5</c:v>
                </c:pt>
                <c:pt idx="6">
                  <c:v>-99.9</c:v>
                </c:pt>
                <c:pt idx="7">
                  <c:v>-82.2</c:v>
                </c:pt>
                <c:pt idx="8">
                  <c:v>-136.5</c:v>
                </c:pt>
                <c:pt idx="9">
                  <c:v>-132.69999999999999</c:v>
                </c:pt>
                <c:pt idx="10">
                  <c:v>-132.9</c:v>
                </c:pt>
                <c:pt idx="11">
                  <c:v>-133.19999999999999</c:v>
                </c:pt>
                <c:pt idx="12">
                  <c:v>-133.4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3803776"/>
        <c:axId val="383805312"/>
      </c:barChart>
      <c:lineChart>
        <c:grouping val="standard"/>
        <c:varyColors val="0"/>
        <c:ser>
          <c:idx val="0"/>
          <c:order val="0"/>
          <c:tx>
            <c:strRef>
              <c:f>'2015-1 Paul Praia da Vitória'!$B$27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1.4372698751074007E-3"/>
                  <c:y val="0.12014357888044698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2059814407597482E-3"/>
                  <c:y val="0.1206129037301066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4767119682772346E-3"/>
                  <c:y val="0.1327094993173458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7.6028578794100604E-4"/>
                  <c:y val="0.12964016039771128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9.7816391061463773E-6"/>
                  <c:y val="0.11833402380431271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2.2166456361418538E-4"/>
                  <c:y val="0.1206907445622154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5529140922813189E-3"/>
                  <c:y val="0.1213558114206506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3216256579335563E-3"/>
                  <c:y val="0.1233760904230373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0903372235859404E-3"/>
                  <c:y val="0.10790009536316175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8.5889102086557183E-4"/>
                  <c:y val="0.11982863291957178"/>
                </c:manualLayout>
              </c:layout>
              <c:tx>
                <c:rich>
                  <a:bodyPr rot="-5400000" vert="horz"/>
                  <a:lstStyle/>
                  <a:p>
                    <a:pPr algn="ctr">
                      <a:defRPr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pt-PT"/>
                      <a:t>-109,4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300011390877242E-4"/>
                  <c:y val="0.11782007889608014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0144506363271775E-4"/>
                  <c:y val="0.11652935413605145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1.6709248350454248E-3"/>
                  <c:y val="0.11316233103002636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#REF!$C$29:$O$29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'2015-1 Paul Praia da Vitória'!$C$27:$O$27</c:f>
              <c:numCache>
                <c:formatCode>General</c:formatCode>
                <c:ptCount val="13"/>
                <c:pt idx="0">
                  <c:v>1.5981289999999999</c:v>
                </c:pt>
                <c:pt idx="1">
                  <c:v>0.19999900000000001</c:v>
                </c:pt>
                <c:pt idx="2">
                  <c:v>0.199987</c:v>
                </c:pt>
                <c:pt idx="3">
                  <c:v>0.199958</c:v>
                </c:pt>
                <c:pt idx="4">
                  <c:v>0.19991200000000001</c:v>
                </c:pt>
                <c:pt idx="5">
                  <c:v>0.199851</c:v>
                </c:pt>
                <c:pt idx="6">
                  <c:v>0.19977300000000001</c:v>
                </c:pt>
                <c:pt idx="7">
                  <c:v>1.699997</c:v>
                </c:pt>
                <c:pt idx="8">
                  <c:v>1.5670759999999999</c:v>
                </c:pt>
                <c:pt idx="9">
                  <c:v>1.699662</c:v>
                </c:pt>
                <c:pt idx="10">
                  <c:v>1.6992879999999999</c:v>
                </c:pt>
                <c:pt idx="11">
                  <c:v>1.698769</c:v>
                </c:pt>
                <c:pt idx="12">
                  <c:v>1.6981120000000001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'2015-1 Paul Praia da Vitória'!$C$29:$O$29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'2015-1 Paul Praia da Vitória'!$C$36:$O$36</c:f>
              <c:numCache>
                <c:formatCode>General</c:formatCode>
                <c:ptCount val="13"/>
                <c:pt idx="0">
                  <c:v>16</c:v>
                </c:pt>
                <c:pt idx="1">
                  <c:v>16.5</c:v>
                </c:pt>
                <c:pt idx="2">
                  <c:v>16.8</c:v>
                </c:pt>
                <c:pt idx="3">
                  <c:v>16.899999999999999</c:v>
                </c:pt>
                <c:pt idx="4">
                  <c:v>17.8</c:v>
                </c:pt>
                <c:pt idx="5">
                  <c:v>17.899999999999999</c:v>
                </c:pt>
                <c:pt idx="6">
                  <c:v>17.100000000000001</c:v>
                </c:pt>
                <c:pt idx="7">
                  <c:v>16.5</c:v>
                </c:pt>
                <c:pt idx="8">
                  <c:v>18.8</c:v>
                </c:pt>
                <c:pt idx="9">
                  <c:v>18.5</c:v>
                </c:pt>
                <c:pt idx="10">
                  <c:v>18.399999999999999</c:v>
                </c:pt>
                <c:pt idx="11">
                  <c:v>18</c:v>
                </c:pt>
                <c:pt idx="12">
                  <c:v>18.100000000000001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803776"/>
        <c:axId val="383805312"/>
      </c:lineChart>
      <c:catAx>
        <c:axId val="38380377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83805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3805312"/>
        <c:scaling>
          <c:orientation val="minMax"/>
          <c:max val="25"/>
          <c:min val="-15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8380377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202996364584867"/>
          <c:y val="0.5050526376510629"/>
          <c:w val="0.18059992500937383"/>
          <c:h val="0.1807527905165700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Condutividade (µs/cm)</a:t>
            </a:r>
          </a:p>
        </c:rich>
      </c:tx>
      <c:layout>
        <c:manualLayout>
          <c:xMode val="edge"/>
          <c:yMode val="edge"/>
          <c:x val="0.32119632790846714"/>
          <c:y val="2.713173747264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'2015-1 Paul Praia da Vitória'!$B$38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'2015-1 Paul Praia da Vitória'!$C$29:$O$29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'2015-1 Paul Praia da Vitória'!$C$38:$O$38</c:f>
              <c:numCache>
                <c:formatCode>General</c:formatCode>
                <c:ptCount val="13"/>
                <c:pt idx="0">
                  <c:v>41</c:v>
                </c:pt>
                <c:pt idx="1">
                  <c:v>40.9</c:v>
                </c:pt>
                <c:pt idx="2">
                  <c:v>41</c:v>
                </c:pt>
                <c:pt idx="3">
                  <c:v>40.9</c:v>
                </c:pt>
                <c:pt idx="4">
                  <c:v>40.9</c:v>
                </c:pt>
                <c:pt idx="5">
                  <c:v>40.9</c:v>
                </c:pt>
                <c:pt idx="6">
                  <c:v>49.7</c:v>
                </c:pt>
                <c:pt idx="7">
                  <c:v>53.6</c:v>
                </c:pt>
                <c:pt idx="8">
                  <c:v>41.4</c:v>
                </c:pt>
                <c:pt idx="9">
                  <c:v>41.4</c:v>
                </c:pt>
                <c:pt idx="10">
                  <c:v>41.4</c:v>
                </c:pt>
                <c:pt idx="11">
                  <c:v>41.3</c:v>
                </c:pt>
                <c:pt idx="12">
                  <c:v>41.3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4070400"/>
        <c:axId val="384071936"/>
      </c:barChart>
      <c:lineChart>
        <c:grouping val="standard"/>
        <c:varyColors val="0"/>
        <c:ser>
          <c:idx val="2"/>
          <c:order val="1"/>
          <c:tx>
            <c:strRef>
              <c:f>'2015-1 Paul Praia da Vitória'!$B$27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'2015-1 Paul Praia da Vitória'!$C$29:$O$29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'2015-1 Paul Praia da Vitória'!$C$27:$O$27</c:f>
              <c:numCache>
                <c:formatCode>General</c:formatCode>
                <c:ptCount val="13"/>
                <c:pt idx="0">
                  <c:v>1.5981289999999999</c:v>
                </c:pt>
                <c:pt idx="1">
                  <c:v>0.19999900000000001</c:v>
                </c:pt>
                <c:pt idx="2">
                  <c:v>0.199987</c:v>
                </c:pt>
                <c:pt idx="3">
                  <c:v>0.199958</c:v>
                </c:pt>
                <c:pt idx="4">
                  <c:v>0.19991200000000001</c:v>
                </c:pt>
                <c:pt idx="5">
                  <c:v>0.199851</c:v>
                </c:pt>
                <c:pt idx="6">
                  <c:v>0.19977300000000001</c:v>
                </c:pt>
                <c:pt idx="7">
                  <c:v>1.699997</c:v>
                </c:pt>
                <c:pt idx="8">
                  <c:v>1.5670759999999999</c:v>
                </c:pt>
                <c:pt idx="9">
                  <c:v>1.699662</c:v>
                </c:pt>
                <c:pt idx="10">
                  <c:v>1.6992879999999999</c:v>
                </c:pt>
                <c:pt idx="11">
                  <c:v>1.698769</c:v>
                </c:pt>
                <c:pt idx="12">
                  <c:v>1.6981120000000001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'2015-1 Paul Praia da Vitória'!$C$29:$O$29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'2015-1 Paul Praia da Vitória'!$C$39:$O$39</c:f>
              <c:numCache>
                <c:formatCode>General</c:formatCode>
                <c:ptCount val="13"/>
                <c:pt idx="0">
                  <c:v>16.3</c:v>
                </c:pt>
                <c:pt idx="1">
                  <c:v>16.3</c:v>
                </c:pt>
                <c:pt idx="2">
                  <c:v>16.600000000000001</c:v>
                </c:pt>
                <c:pt idx="3">
                  <c:v>16.7</c:v>
                </c:pt>
                <c:pt idx="4">
                  <c:v>17.899999999999999</c:v>
                </c:pt>
                <c:pt idx="5">
                  <c:v>17.899999999999999</c:v>
                </c:pt>
                <c:pt idx="6">
                  <c:v>16.5</c:v>
                </c:pt>
                <c:pt idx="7">
                  <c:v>16.2</c:v>
                </c:pt>
                <c:pt idx="8">
                  <c:v>18.600000000000001</c:v>
                </c:pt>
                <c:pt idx="9">
                  <c:v>18.3</c:v>
                </c:pt>
                <c:pt idx="10">
                  <c:v>18.2</c:v>
                </c:pt>
                <c:pt idx="11">
                  <c:v>17.8</c:v>
                </c:pt>
                <c:pt idx="12">
                  <c:v>17.7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4070400"/>
        <c:axId val="384071936"/>
      </c:lineChart>
      <c:catAx>
        <c:axId val="384070400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84071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40719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8407040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46414240988152"/>
          <c:y val="0.39147440380840648"/>
          <c:w val="0.18111428139911745"/>
          <c:h val="0.1271700922771472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Salinidade (ppm)</a:t>
            </a:r>
          </a:p>
        </c:rich>
      </c:tx>
      <c:layout>
        <c:manualLayout>
          <c:xMode val="edge"/>
          <c:yMode val="edge"/>
          <c:x val="0.37343958701994828"/>
          <c:y val="2.7131788814859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'2015-1 Paul Praia da Vitória'!$B$42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'2015-1 Paul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'2015-1 Paul Praia da Vitória'!$C$42:$O$42</c:f>
              <c:numCache>
                <c:formatCode>General</c:formatCode>
                <c:ptCount val="13"/>
                <c:pt idx="0">
                  <c:v>25.9</c:v>
                </c:pt>
                <c:pt idx="1">
                  <c:v>25.8</c:v>
                </c:pt>
                <c:pt idx="2">
                  <c:v>25.9</c:v>
                </c:pt>
                <c:pt idx="3">
                  <c:v>25.9</c:v>
                </c:pt>
                <c:pt idx="4">
                  <c:v>25.9</c:v>
                </c:pt>
                <c:pt idx="5">
                  <c:v>25.9</c:v>
                </c:pt>
                <c:pt idx="6">
                  <c:v>31.5</c:v>
                </c:pt>
                <c:pt idx="7">
                  <c:v>34.9</c:v>
                </c:pt>
                <c:pt idx="8">
                  <c:v>26.3</c:v>
                </c:pt>
                <c:pt idx="9">
                  <c:v>26.3</c:v>
                </c:pt>
                <c:pt idx="10">
                  <c:v>26.3</c:v>
                </c:pt>
                <c:pt idx="11">
                  <c:v>26.2</c:v>
                </c:pt>
                <c:pt idx="12">
                  <c:v>26.1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4264832"/>
        <c:axId val="384295296"/>
      </c:barChart>
      <c:lineChart>
        <c:grouping val="standard"/>
        <c:varyColors val="0"/>
        <c:ser>
          <c:idx val="2"/>
          <c:order val="1"/>
          <c:tx>
            <c:strRef>
              <c:f>'2015-1 Paul Praia da Vitória'!$B$27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'2015-1 Paul Praia da Vitória'!$C$29:$O$29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'2015-1 Paul Praia da Vitória'!$C$27:$O$27</c:f>
              <c:numCache>
                <c:formatCode>General</c:formatCode>
                <c:ptCount val="13"/>
                <c:pt idx="0">
                  <c:v>1.5981289999999999</c:v>
                </c:pt>
                <c:pt idx="1">
                  <c:v>0.19999900000000001</c:v>
                </c:pt>
                <c:pt idx="2">
                  <c:v>0.199987</c:v>
                </c:pt>
                <c:pt idx="3">
                  <c:v>0.199958</c:v>
                </c:pt>
                <c:pt idx="4">
                  <c:v>0.19991200000000001</c:v>
                </c:pt>
                <c:pt idx="5">
                  <c:v>0.199851</c:v>
                </c:pt>
                <c:pt idx="6">
                  <c:v>0.19977300000000001</c:v>
                </c:pt>
                <c:pt idx="7">
                  <c:v>1.699997</c:v>
                </c:pt>
                <c:pt idx="8">
                  <c:v>1.5670759999999999</c:v>
                </c:pt>
                <c:pt idx="9">
                  <c:v>1.699662</c:v>
                </c:pt>
                <c:pt idx="10">
                  <c:v>1.6992879999999999</c:v>
                </c:pt>
                <c:pt idx="11">
                  <c:v>1.698769</c:v>
                </c:pt>
                <c:pt idx="12">
                  <c:v>1.6981120000000001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'2015-1 Paul Praia da Vitória'!$C$29:$O$29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'2015-1 Paul Praia da Vitória'!$C$43:$O$43</c:f>
              <c:numCache>
                <c:formatCode>General</c:formatCode>
                <c:ptCount val="13"/>
                <c:pt idx="0">
                  <c:v>16.3</c:v>
                </c:pt>
                <c:pt idx="1">
                  <c:v>16.3</c:v>
                </c:pt>
                <c:pt idx="2">
                  <c:v>16.600000000000001</c:v>
                </c:pt>
                <c:pt idx="3">
                  <c:v>16.7</c:v>
                </c:pt>
                <c:pt idx="4">
                  <c:v>17.899999999999999</c:v>
                </c:pt>
                <c:pt idx="5">
                  <c:v>17.899999999999999</c:v>
                </c:pt>
                <c:pt idx="6">
                  <c:v>16.5</c:v>
                </c:pt>
                <c:pt idx="7">
                  <c:v>16.2</c:v>
                </c:pt>
                <c:pt idx="8">
                  <c:v>18.600000000000001</c:v>
                </c:pt>
                <c:pt idx="9">
                  <c:v>18.3</c:v>
                </c:pt>
                <c:pt idx="10">
                  <c:v>18.2</c:v>
                </c:pt>
                <c:pt idx="11">
                  <c:v>17.8</c:v>
                </c:pt>
                <c:pt idx="12">
                  <c:v>17.7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4264832"/>
        <c:axId val="384295296"/>
      </c:lineChart>
      <c:catAx>
        <c:axId val="38426483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842952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4295296"/>
        <c:scaling>
          <c:orientation val="minMax"/>
          <c:max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842648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46431356713888"/>
          <c:y val="0.39147461134665856"/>
          <c:w val="0.18111439689948261"/>
          <c:h val="0.1260286694932363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pH</a:t>
            </a:r>
          </a:p>
        </c:rich>
      </c:tx>
      <c:layout>
        <c:manualLayout>
          <c:xMode val="edge"/>
          <c:yMode val="edge"/>
          <c:x val="0.43909780508205704"/>
          <c:y val="2.14283354440834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631578947368418E-2"/>
          <c:y val="0.20714321837196284"/>
          <c:w val="0.74285714285714288"/>
          <c:h val="0.564286698323622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'2015-1 Paul Praia da Vitória'!$B$57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'2015-1 Paul Praia da Vitória'!$C$53:$O$53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'2015-1 Paul Praia da Vitória'!$C$57:$O$57</c:f>
              <c:numCache>
                <c:formatCode>General</c:formatCode>
                <c:ptCount val="13"/>
                <c:pt idx="0">
                  <c:v>8.93</c:v>
                </c:pt>
                <c:pt idx="1">
                  <c:v>8.93</c:v>
                </c:pt>
                <c:pt idx="2">
                  <c:v>8.9499999999999993</c:v>
                </c:pt>
                <c:pt idx="3">
                  <c:v>8.93</c:v>
                </c:pt>
                <c:pt idx="4">
                  <c:v>8.9700000000000006</c:v>
                </c:pt>
                <c:pt idx="5">
                  <c:v>8.9600000000000009</c:v>
                </c:pt>
                <c:pt idx="6">
                  <c:v>8.83</c:v>
                </c:pt>
                <c:pt idx="7">
                  <c:v>8.6</c:v>
                </c:pt>
                <c:pt idx="8">
                  <c:v>9</c:v>
                </c:pt>
                <c:pt idx="9">
                  <c:v>9.02</c:v>
                </c:pt>
                <c:pt idx="10">
                  <c:v>9.02</c:v>
                </c:pt>
                <c:pt idx="11">
                  <c:v>9.0500000000000007</c:v>
                </c:pt>
                <c:pt idx="12">
                  <c:v>9.09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4167936"/>
        <c:axId val="384169472"/>
      </c:barChart>
      <c:lineChart>
        <c:grouping val="standard"/>
        <c:varyColors val="0"/>
        <c:ser>
          <c:idx val="1"/>
          <c:order val="1"/>
          <c:tx>
            <c:strRef>
              <c:f>'2015-1 Paul Praia da Vitória'!$B$51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'2015-1 Paul Praia da Vitória'!$C$53:$O$53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'2015-1 Paul Praia da Vitória'!$C$51:$O$51</c:f>
              <c:numCache>
                <c:formatCode>General</c:formatCode>
                <c:ptCount val="13"/>
                <c:pt idx="0">
                  <c:v>1.5977330000000001</c:v>
                </c:pt>
                <c:pt idx="1">
                  <c:v>0.19999900000000001</c:v>
                </c:pt>
                <c:pt idx="2">
                  <c:v>0.199984</c:v>
                </c:pt>
                <c:pt idx="3">
                  <c:v>0.19995199999999999</c:v>
                </c:pt>
                <c:pt idx="4">
                  <c:v>0.199905</c:v>
                </c:pt>
                <c:pt idx="5">
                  <c:v>0.19984099999999999</c:v>
                </c:pt>
                <c:pt idx="6">
                  <c:v>0.19975999999999999</c:v>
                </c:pt>
                <c:pt idx="7">
                  <c:v>1.699991</c:v>
                </c:pt>
                <c:pt idx="8">
                  <c:v>1.699873</c:v>
                </c:pt>
                <c:pt idx="9">
                  <c:v>1.699614</c:v>
                </c:pt>
                <c:pt idx="10">
                  <c:v>1.699217</c:v>
                </c:pt>
                <c:pt idx="11">
                  <c:v>1.6986790000000001</c:v>
                </c:pt>
                <c:pt idx="12">
                  <c:v>1.698002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'2015-1 Paul Praia da Vitória'!$C$53:$O$53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'2015-1 Paul Praia da Vitória'!$C$58:$O$58</c:f>
              <c:numCache>
                <c:formatCode>General</c:formatCode>
                <c:ptCount val="13"/>
                <c:pt idx="0">
                  <c:v>16.399999999999999</c:v>
                </c:pt>
                <c:pt idx="1">
                  <c:v>16.3</c:v>
                </c:pt>
                <c:pt idx="2">
                  <c:v>16.7</c:v>
                </c:pt>
                <c:pt idx="3">
                  <c:v>16.8</c:v>
                </c:pt>
                <c:pt idx="4">
                  <c:v>17.7</c:v>
                </c:pt>
                <c:pt idx="5">
                  <c:v>18</c:v>
                </c:pt>
                <c:pt idx="6">
                  <c:v>17.2</c:v>
                </c:pt>
                <c:pt idx="7">
                  <c:v>18.2</c:v>
                </c:pt>
                <c:pt idx="8">
                  <c:v>19.100000000000001</c:v>
                </c:pt>
                <c:pt idx="9">
                  <c:v>19</c:v>
                </c:pt>
                <c:pt idx="10">
                  <c:v>18.8</c:v>
                </c:pt>
                <c:pt idx="11">
                  <c:v>18.899999999999999</c:v>
                </c:pt>
                <c:pt idx="12">
                  <c:v>18.8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4167936"/>
        <c:axId val="384169472"/>
      </c:lineChart>
      <c:catAx>
        <c:axId val="38416793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84169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41694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8416793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052637651062842"/>
          <c:y val="0.44642952847677259"/>
          <c:w val="0.18150615788411062"/>
          <c:h val="0.16207367435713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ORP (mV)</a:t>
            </a:r>
          </a:p>
        </c:rich>
      </c:tx>
      <c:layout>
        <c:manualLayout>
          <c:xMode val="edge"/>
          <c:yMode val="edge"/>
          <c:x val="0.38796988404618438"/>
          <c:y val="3.70369531146736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187969924812026E-2"/>
          <c:y val="0.22895698178721388"/>
          <c:w val="0.72030075187969922"/>
          <c:h val="0.6835039309235944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'2015-1 Paul Praia da Vitória'!$B$59</c:f>
              <c:strCache>
                <c:ptCount val="1"/>
                <c:pt idx="0">
                  <c:v>ORP (mV)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'2015-1 Paul Praia da Vitória'!$C$53:$O$53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'2015-1 Paul Praia da Vitória'!$C$59:$O$59</c:f>
              <c:numCache>
                <c:formatCode>General</c:formatCode>
                <c:ptCount val="13"/>
                <c:pt idx="0">
                  <c:v>-139.19999999999999</c:v>
                </c:pt>
                <c:pt idx="1">
                  <c:v>-140.69999999999999</c:v>
                </c:pt>
                <c:pt idx="2">
                  <c:v>-141.6</c:v>
                </c:pt>
                <c:pt idx="3">
                  <c:v>-140.5</c:v>
                </c:pt>
                <c:pt idx="4">
                  <c:v>-142.9</c:v>
                </c:pt>
                <c:pt idx="5">
                  <c:v>-143</c:v>
                </c:pt>
                <c:pt idx="6">
                  <c:v>-134.69999999999999</c:v>
                </c:pt>
                <c:pt idx="7">
                  <c:v>-122.8</c:v>
                </c:pt>
                <c:pt idx="8">
                  <c:v>-146.80000000000001</c:v>
                </c:pt>
                <c:pt idx="9">
                  <c:v>-146.9</c:v>
                </c:pt>
                <c:pt idx="10">
                  <c:v>-145.80000000000001</c:v>
                </c:pt>
                <c:pt idx="11">
                  <c:v>-147.19999999999999</c:v>
                </c:pt>
                <c:pt idx="12">
                  <c:v>-147.5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4283776"/>
        <c:axId val="384285312"/>
      </c:barChart>
      <c:lineChart>
        <c:grouping val="standard"/>
        <c:varyColors val="0"/>
        <c:ser>
          <c:idx val="0"/>
          <c:order val="0"/>
          <c:tx>
            <c:strRef>
              <c:f>'2015-1 Paul Praia da Vitória'!$B$51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#REF!$C$29:$O$29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'2015-1 Paul Praia da Vitória'!$C$51:$O$51</c:f>
              <c:numCache>
                <c:formatCode>General</c:formatCode>
                <c:ptCount val="13"/>
                <c:pt idx="0">
                  <c:v>1.5977330000000001</c:v>
                </c:pt>
                <c:pt idx="1">
                  <c:v>0.19999900000000001</c:v>
                </c:pt>
                <c:pt idx="2">
                  <c:v>0.199984</c:v>
                </c:pt>
                <c:pt idx="3">
                  <c:v>0.19995199999999999</c:v>
                </c:pt>
                <c:pt idx="4">
                  <c:v>0.199905</c:v>
                </c:pt>
                <c:pt idx="5">
                  <c:v>0.19984099999999999</c:v>
                </c:pt>
                <c:pt idx="6">
                  <c:v>0.19975999999999999</c:v>
                </c:pt>
                <c:pt idx="7">
                  <c:v>1.699991</c:v>
                </c:pt>
                <c:pt idx="8">
                  <c:v>1.699873</c:v>
                </c:pt>
                <c:pt idx="9">
                  <c:v>1.699614</c:v>
                </c:pt>
                <c:pt idx="10">
                  <c:v>1.699217</c:v>
                </c:pt>
                <c:pt idx="11">
                  <c:v>1.6986790000000001</c:v>
                </c:pt>
                <c:pt idx="12">
                  <c:v>1.698002</c:v>
                </c:pt>
              </c:numCache>
            </c:numRef>
          </c:val>
          <c:smooth val="0"/>
        </c:ser>
        <c:ser>
          <c:idx val="2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'2015-1 Paul Praia da Vitória'!$C$53:$O$53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'2015-1 Paul Praia da Vitória'!$C$60:$O$60</c:f>
              <c:numCache>
                <c:formatCode>General</c:formatCode>
                <c:ptCount val="13"/>
                <c:pt idx="0">
                  <c:v>16.399999999999999</c:v>
                </c:pt>
                <c:pt idx="1">
                  <c:v>16.3</c:v>
                </c:pt>
                <c:pt idx="2">
                  <c:v>16.7</c:v>
                </c:pt>
                <c:pt idx="3">
                  <c:v>16.8</c:v>
                </c:pt>
                <c:pt idx="4">
                  <c:v>17.7</c:v>
                </c:pt>
                <c:pt idx="5">
                  <c:v>18</c:v>
                </c:pt>
                <c:pt idx="6">
                  <c:v>17.2</c:v>
                </c:pt>
                <c:pt idx="7">
                  <c:v>18.2</c:v>
                </c:pt>
                <c:pt idx="8">
                  <c:v>19.100000000000001</c:v>
                </c:pt>
                <c:pt idx="9">
                  <c:v>19</c:v>
                </c:pt>
                <c:pt idx="10">
                  <c:v>18.8</c:v>
                </c:pt>
                <c:pt idx="11">
                  <c:v>18.899999999999999</c:v>
                </c:pt>
                <c:pt idx="12">
                  <c:v>18.8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4283776"/>
        <c:axId val="384285312"/>
      </c:lineChart>
      <c:catAx>
        <c:axId val="38428377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84285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4285312"/>
        <c:scaling>
          <c:orientation val="minMax"/>
          <c:max val="25"/>
          <c:min val="-15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8428377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203011595381558"/>
          <c:y val="0.50505258785097906"/>
          <c:w val="0.18059993674499608"/>
          <c:h val="0.180752657716346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Condutividade (µs/cm)</a:t>
            </a:r>
          </a:p>
        </c:rich>
      </c:tx>
      <c:layout>
        <c:manualLayout>
          <c:xMode val="edge"/>
          <c:yMode val="edge"/>
          <c:x val="0.32119619422572182"/>
          <c:y val="2.71315671176462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'2015-1 Paul Praia da Vitória'!$B$62</c:f>
              <c:strCache>
                <c:ptCount val="1"/>
                <c:pt idx="0">
                  <c:v>Cond. (µs/cm)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'2015-1 Paul Praia da Vitória'!$C$53:$O$53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'2015-1 Paul Praia da Vitória'!$C$62:$O$62</c:f>
              <c:numCache>
                <c:formatCode>General</c:formatCode>
                <c:ptCount val="13"/>
                <c:pt idx="0">
                  <c:v>37.6</c:v>
                </c:pt>
                <c:pt idx="1">
                  <c:v>37.6</c:v>
                </c:pt>
                <c:pt idx="2">
                  <c:v>37.700000000000003</c:v>
                </c:pt>
                <c:pt idx="3">
                  <c:v>37.6</c:v>
                </c:pt>
                <c:pt idx="4">
                  <c:v>38</c:v>
                </c:pt>
                <c:pt idx="5">
                  <c:v>37.700000000000003</c:v>
                </c:pt>
                <c:pt idx="6">
                  <c:v>38.5</c:v>
                </c:pt>
                <c:pt idx="7">
                  <c:v>50</c:v>
                </c:pt>
                <c:pt idx="8">
                  <c:v>38.4</c:v>
                </c:pt>
                <c:pt idx="9">
                  <c:v>38.6</c:v>
                </c:pt>
                <c:pt idx="10">
                  <c:v>38.299999999999997</c:v>
                </c:pt>
                <c:pt idx="11">
                  <c:v>38.9</c:v>
                </c:pt>
                <c:pt idx="12">
                  <c:v>38.9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4427904"/>
        <c:axId val="384429440"/>
      </c:barChart>
      <c:lineChart>
        <c:grouping val="standard"/>
        <c:varyColors val="0"/>
        <c:ser>
          <c:idx val="2"/>
          <c:order val="1"/>
          <c:tx>
            <c:strRef>
              <c:f>'2015-1 Paul Praia da Vitória'!$B$51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'2015-1 Paul Praia da Vitória'!$C$53:$O$53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'2015-1 Paul Praia da Vitória'!$C$51:$O$51</c:f>
              <c:numCache>
                <c:formatCode>General</c:formatCode>
                <c:ptCount val="13"/>
                <c:pt idx="0">
                  <c:v>1.5977330000000001</c:v>
                </c:pt>
                <c:pt idx="1">
                  <c:v>0.19999900000000001</c:v>
                </c:pt>
                <c:pt idx="2">
                  <c:v>0.199984</c:v>
                </c:pt>
                <c:pt idx="3">
                  <c:v>0.19995199999999999</c:v>
                </c:pt>
                <c:pt idx="4">
                  <c:v>0.199905</c:v>
                </c:pt>
                <c:pt idx="5">
                  <c:v>0.19984099999999999</c:v>
                </c:pt>
                <c:pt idx="6">
                  <c:v>0.19975999999999999</c:v>
                </c:pt>
                <c:pt idx="7">
                  <c:v>1.699991</c:v>
                </c:pt>
                <c:pt idx="8">
                  <c:v>1.699873</c:v>
                </c:pt>
                <c:pt idx="9">
                  <c:v>1.699614</c:v>
                </c:pt>
                <c:pt idx="10">
                  <c:v>1.699217</c:v>
                </c:pt>
                <c:pt idx="11">
                  <c:v>1.6986790000000001</c:v>
                </c:pt>
                <c:pt idx="12">
                  <c:v>1.698002</c:v>
                </c:pt>
              </c:numCache>
            </c:numRef>
          </c:val>
          <c:smooth val="0"/>
        </c:ser>
        <c:ser>
          <c:idx val="1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'2015-1 Paul Praia da Vitória'!$C$53:$O$53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'2015-1 Paul Praia da Vitória'!$C$63:$O$63</c:f>
              <c:numCache>
                <c:formatCode>General</c:formatCode>
                <c:ptCount val="13"/>
                <c:pt idx="0">
                  <c:v>16.2</c:v>
                </c:pt>
                <c:pt idx="1">
                  <c:v>15.9</c:v>
                </c:pt>
                <c:pt idx="2">
                  <c:v>16.5</c:v>
                </c:pt>
                <c:pt idx="3">
                  <c:v>16.7</c:v>
                </c:pt>
                <c:pt idx="4">
                  <c:v>17.399999999999999</c:v>
                </c:pt>
                <c:pt idx="5">
                  <c:v>17.899999999999999</c:v>
                </c:pt>
                <c:pt idx="6">
                  <c:v>17.399999999999999</c:v>
                </c:pt>
                <c:pt idx="7">
                  <c:v>17.7</c:v>
                </c:pt>
                <c:pt idx="8">
                  <c:v>18.899999999999999</c:v>
                </c:pt>
                <c:pt idx="9">
                  <c:v>18.8</c:v>
                </c:pt>
                <c:pt idx="10">
                  <c:v>18.600000000000001</c:v>
                </c:pt>
                <c:pt idx="11">
                  <c:v>18.7</c:v>
                </c:pt>
                <c:pt idx="12">
                  <c:v>18.7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4427904"/>
        <c:axId val="384429440"/>
      </c:lineChart>
      <c:catAx>
        <c:axId val="384427904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844294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44294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8442790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46423884514429"/>
          <c:y val="0.3914746015864039"/>
          <c:w val="0.18111433727034121"/>
          <c:h val="0.127170139644146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 orientation="portrait"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Salinidade (ppm)</a:t>
            </a:r>
          </a:p>
        </c:rich>
      </c:tx>
      <c:layout>
        <c:manualLayout>
          <c:xMode val="edge"/>
          <c:yMode val="edge"/>
          <c:x val="0.37343958701994828"/>
          <c:y val="2.71317177585811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'2015-1 Paul Praia da Vitória'!$B$66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'2015-1 Paul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'2015-1 Paul Praia da Vitória'!$C$66:$O$66</c:f>
              <c:numCache>
                <c:formatCode>General</c:formatCode>
                <c:ptCount val="13"/>
                <c:pt idx="0">
                  <c:v>23.5</c:v>
                </c:pt>
                <c:pt idx="1">
                  <c:v>23.6</c:v>
                </c:pt>
                <c:pt idx="2">
                  <c:v>23.7</c:v>
                </c:pt>
                <c:pt idx="3">
                  <c:v>23.6</c:v>
                </c:pt>
                <c:pt idx="4">
                  <c:v>23.9</c:v>
                </c:pt>
                <c:pt idx="5">
                  <c:v>23</c:v>
                </c:pt>
                <c:pt idx="6">
                  <c:v>24.2</c:v>
                </c:pt>
                <c:pt idx="7">
                  <c:v>27.9</c:v>
                </c:pt>
                <c:pt idx="8">
                  <c:v>24.2</c:v>
                </c:pt>
                <c:pt idx="9">
                  <c:v>24.4</c:v>
                </c:pt>
                <c:pt idx="10">
                  <c:v>24.3</c:v>
                </c:pt>
                <c:pt idx="11">
                  <c:v>24.5</c:v>
                </c:pt>
                <c:pt idx="12">
                  <c:v>24.4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4490496"/>
        <c:axId val="384586496"/>
      </c:barChart>
      <c:lineChart>
        <c:grouping val="standard"/>
        <c:varyColors val="0"/>
        <c:ser>
          <c:idx val="2"/>
          <c:order val="1"/>
          <c:tx>
            <c:strRef>
              <c:f>'2015-1 Paul Praia da Vitória'!$B$51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'2015-1 Paul Praia da Vitória'!$C$53:$O$53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'2015-1 Paul Praia da Vitória'!$C$51:$O$51</c:f>
              <c:numCache>
                <c:formatCode>General</c:formatCode>
                <c:ptCount val="13"/>
                <c:pt idx="0">
                  <c:v>1.5977330000000001</c:v>
                </c:pt>
                <c:pt idx="1">
                  <c:v>0.19999900000000001</c:v>
                </c:pt>
                <c:pt idx="2">
                  <c:v>0.199984</c:v>
                </c:pt>
                <c:pt idx="3">
                  <c:v>0.19995199999999999</c:v>
                </c:pt>
                <c:pt idx="4">
                  <c:v>0.199905</c:v>
                </c:pt>
                <c:pt idx="5">
                  <c:v>0.19984099999999999</c:v>
                </c:pt>
                <c:pt idx="6">
                  <c:v>0.19975999999999999</c:v>
                </c:pt>
                <c:pt idx="7">
                  <c:v>1.699991</c:v>
                </c:pt>
                <c:pt idx="8">
                  <c:v>1.699873</c:v>
                </c:pt>
                <c:pt idx="9">
                  <c:v>1.699614</c:v>
                </c:pt>
                <c:pt idx="10">
                  <c:v>1.699217</c:v>
                </c:pt>
                <c:pt idx="11">
                  <c:v>1.6986790000000001</c:v>
                </c:pt>
                <c:pt idx="12">
                  <c:v>1.698002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'2015-1 Paul Praia da Vitória'!$C$53:$O$53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'2015-1 Paul Praia da Vitória'!$C$67:$O$67</c:f>
              <c:numCache>
                <c:formatCode>General</c:formatCode>
                <c:ptCount val="13"/>
                <c:pt idx="0">
                  <c:v>16.2</c:v>
                </c:pt>
                <c:pt idx="1">
                  <c:v>15.9</c:v>
                </c:pt>
                <c:pt idx="2">
                  <c:v>16.5</c:v>
                </c:pt>
                <c:pt idx="3">
                  <c:v>16.7</c:v>
                </c:pt>
                <c:pt idx="4">
                  <c:v>17.399999999999999</c:v>
                </c:pt>
                <c:pt idx="5">
                  <c:v>17.899999999999999</c:v>
                </c:pt>
                <c:pt idx="6">
                  <c:v>17.399999999999999</c:v>
                </c:pt>
                <c:pt idx="7">
                  <c:v>17.7</c:v>
                </c:pt>
                <c:pt idx="8">
                  <c:v>18.899999999999999</c:v>
                </c:pt>
                <c:pt idx="9">
                  <c:v>18.8</c:v>
                </c:pt>
                <c:pt idx="10">
                  <c:v>18.600000000000001</c:v>
                </c:pt>
                <c:pt idx="11">
                  <c:v>18.7</c:v>
                </c:pt>
                <c:pt idx="12">
                  <c:v>18.7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4490496"/>
        <c:axId val="384586496"/>
      </c:lineChart>
      <c:catAx>
        <c:axId val="38449049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84586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4586496"/>
        <c:scaling>
          <c:orientation val="minMax"/>
          <c:max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8449049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46431356713888"/>
          <c:y val="0.39147465790077213"/>
          <c:w val="0.18111439689948261"/>
          <c:h val="0.126028591086308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TDS</a:t>
            </a:r>
          </a:p>
        </c:rich>
      </c:tx>
      <c:layout>
        <c:manualLayout>
          <c:xMode val="edge"/>
          <c:yMode val="edge"/>
          <c:x val="0.43373047900262468"/>
          <c:y val="2.71319146331198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'2015-1 Paul Praia da Vitória'!$B$40</c:f>
              <c:strCache>
                <c:ptCount val="1"/>
                <c:pt idx="0">
                  <c:v>TDS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'2015-1 Paul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'2015-1 Paul Praia da Vitória'!$C$40:$O$40</c:f>
              <c:numCache>
                <c:formatCode>General</c:formatCode>
                <c:ptCount val="13"/>
                <c:pt idx="0">
                  <c:v>40.700000000000003</c:v>
                </c:pt>
                <c:pt idx="1">
                  <c:v>40.9</c:v>
                </c:pt>
                <c:pt idx="2">
                  <c:v>41</c:v>
                </c:pt>
                <c:pt idx="3">
                  <c:v>41</c:v>
                </c:pt>
                <c:pt idx="4">
                  <c:v>40.9</c:v>
                </c:pt>
                <c:pt idx="5">
                  <c:v>40.799999999999997</c:v>
                </c:pt>
                <c:pt idx="6">
                  <c:v>49.9</c:v>
                </c:pt>
                <c:pt idx="7">
                  <c:v>53.6</c:v>
                </c:pt>
                <c:pt idx="8">
                  <c:v>41.5</c:v>
                </c:pt>
                <c:pt idx="9">
                  <c:v>41.4</c:v>
                </c:pt>
                <c:pt idx="10">
                  <c:v>41.4</c:v>
                </c:pt>
                <c:pt idx="11">
                  <c:v>41.3</c:v>
                </c:pt>
                <c:pt idx="12">
                  <c:v>41.2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4611456"/>
        <c:axId val="384612992"/>
      </c:barChart>
      <c:lineChart>
        <c:grouping val="standard"/>
        <c:varyColors val="0"/>
        <c:ser>
          <c:idx val="2"/>
          <c:order val="1"/>
          <c:tx>
            <c:strRef>
              <c:f>'2015-1 Paul Praia da Vitória'!$B$27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'2015-1 Paul Praia da Vitória'!$C$29:$O$29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'2015-1 Paul Praia da Vitória'!$C$27:$O$27</c:f>
              <c:numCache>
                <c:formatCode>General</c:formatCode>
                <c:ptCount val="13"/>
                <c:pt idx="0">
                  <c:v>1.5981289999999999</c:v>
                </c:pt>
                <c:pt idx="1">
                  <c:v>0.19999900000000001</c:v>
                </c:pt>
                <c:pt idx="2">
                  <c:v>0.199987</c:v>
                </c:pt>
                <c:pt idx="3">
                  <c:v>0.199958</c:v>
                </c:pt>
                <c:pt idx="4">
                  <c:v>0.19991200000000001</c:v>
                </c:pt>
                <c:pt idx="5">
                  <c:v>0.199851</c:v>
                </c:pt>
                <c:pt idx="6">
                  <c:v>0.19977300000000001</c:v>
                </c:pt>
                <c:pt idx="7">
                  <c:v>1.699997</c:v>
                </c:pt>
                <c:pt idx="8">
                  <c:v>1.5670759999999999</c:v>
                </c:pt>
                <c:pt idx="9">
                  <c:v>1.699662</c:v>
                </c:pt>
                <c:pt idx="10">
                  <c:v>1.6992879999999999</c:v>
                </c:pt>
                <c:pt idx="11">
                  <c:v>1.698769</c:v>
                </c:pt>
                <c:pt idx="12">
                  <c:v>1.6981120000000001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'2015-1 Paul Praia da Vitória'!$C$29:$O$29</c:f>
              <c:numCache>
                <c:formatCode>h:mm</c:formatCode>
                <c:ptCount val="13"/>
                <c:pt idx="0">
                  <c:v>0.2986111111111111</c:v>
                </c:pt>
                <c:pt idx="1">
                  <c:v>0.34027777777777773</c:v>
                </c:pt>
                <c:pt idx="2">
                  <c:v>0.38194444444444442</c:v>
                </c:pt>
                <c:pt idx="3">
                  <c:v>0.4236111111111111</c:v>
                </c:pt>
                <c:pt idx="4">
                  <c:v>0.46527777777777773</c:v>
                </c:pt>
                <c:pt idx="5">
                  <c:v>0.50694444444444442</c:v>
                </c:pt>
                <c:pt idx="6">
                  <c:v>0.54861111111111105</c:v>
                </c:pt>
                <c:pt idx="7">
                  <c:v>0.59027777777777779</c:v>
                </c:pt>
                <c:pt idx="8">
                  <c:v>0.63194444444444442</c:v>
                </c:pt>
                <c:pt idx="9">
                  <c:v>0.67361111111111116</c:v>
                </c:pt>
                <c:pt idx="10">
                  <c:v>0.71527777777777779</c:v>
                </c:pt>
                <c:pt idx="11">
                  <c:v>0.75694444444444453</c:v>
                </c:pt>
                <c:pt idx="12">
                  <c:v>0.79861111111111116</c:v>
                </c:pt>
              </c:numCache>
            </c:numRef>
          </c:cat>
          <c:val>
            <c:numRef>
              <c:f>'2015-1 Paul Praia da Vitória'!$C$41:$O$41</c:f>
              <c:numCache>
                <c:formatCode>General</c:formatCode>
                <c:ptCount val="13"/>
                <c:pt idx="0">
                  <c:v>16.3</c:v>
                </c:pt>
                <c:pt idx="1">
                  <c:v>16.3</c:v>
                </c:pt>
                <c:pt idx="2">
                  <c:v>16.600000000000001</c:v>
                </c:pt>
                <c:pt idx="3">
                  <c:v>16.7</c:v>
                </c:pt>
                <c:pt idx="4">
                  <c:v>17.899999999999999</c:v>
                </c:pt>
                <c:pt idx="5">
                  <c:v>17.899999999999999</c:v>
                </c:pt>
                <c:pt idx="6">
                  <c:v>16.5</c:v>
                </c:pt>
                <c:pt idx="7">
                  <c:v>16.2</c:v>
                </c:pt>
                <c:pt idx="8">
                  <c:v>18.600000000000001</c:v>
                </c:pt>
                <c:pt idx="9">
                  <c:v>18.3</c:v>
                </c:pt>
                <c:pt idx="10">
                  <c:v>18.2</c:v>
                </c:pt>
                <c:pt idx="11">
                  <c:v>17.8</c:v>
                </c:pt>
                <c:pt idx="12">
                  <c:v>17.7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4611456"/>
        <c:axId val="384612992"/>
      </c:lineChart>
      <c:catAx>
        <c:axId val="38461145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84612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4612992"/>
        <c:scaling>
          <c:orientation val="minMax"/>
          <c:max val="5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8461145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46423884514429"/>
          <c:y val="0.3914746370989341"/>
          <c:w val="0.18111433727034121"/>
          <c:h val="0.126028940260018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TDS</a:t>
            </a:r>
          </a:p>
        </c:rich>
      </c:tx>
      <c:layout>
        <c:manualLayout>
          <c:xMode val="edge"/>
          <c:yMode val="edge"/>
          <c:x val="0.4337305574359766"/>
          <c:y val="2.7131857136642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'2015-1 Paul Praia da Vitória'!$B$64</c:f>
              <c:strCache>
                <c:ptCount val="1"/>
                <c:pt idx="0">
                  <c:v>TDS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'2015-1 Paul Praia da Vitória'!$C$7:$O$7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'2015-1 Paul Praia da Vitória'!$C$64:$O$64</c:f>
              <c:numCache>
                <c:formatCode>General</c:formatCode>
                <c:ptCount val="13"/>
                <c:pt idx="0">
                  <c:v>37.6</c:v>
                </c:pt>
                <c:pt idx="1">
                  <c:v>37.799999999999997</c:v>
                </c:pt>
                <c:pt idx="2">
                  <c:v>37.799999999999997</c:v>
                </c:pt>
                <c:pt idx="3">
                  <c:v>37.9</c:v>
                </c:pt>
                <c:pt idx="4">
                  <c:v>38.1</c:v>
                </c:pt>
                <c:pt idx="5">
                  <c:v>37.200000000000003</c:v>
                </c:pt>
                <c:pt idx="6">
                  <c:v>38.5</c:v>
                </c:pt>
                <c:pt idx="7">
                  <c:v>45.4</c:v>
                </c:pt>
                <c:pt idx="8">
                  <c:v>38.4</c:v>
                </c:pt>
                <c:pt idx="9">
                  <c:v>38.4</c:v>
                </c:pt>
                <c:pt idx="10">
                  <c:v>38.5</c:v>
                </c:pt>
                <c:pt idx="11">
                  <c:v>38.799999999999997</c:v>
                </c:pt>
                <c:pt idx="12">
                  <c:v>38.9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4656896"/>
        <c:axId val="384658432"/>
      </c:barChart>
      <c:lineChart>
        <c:grouping val="standard"/>
        <c:varyColors val="0"/>
        <c:ser>
          <c:idx val="2"/>
          <c:order val="1"/>
          <c:tx>
            <c:strRef>
              <c:f>'2015-1 Paul Praia da Vitória'!$B$51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'2015-1 Paul Praia da Vitória'!$C$53:$O$53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'2015-1 Paul Praia da Vitória'!$C$51:$O$51</c:f>
              <c:numCache>
                <c:formatCode>General</c:formatCode>
                <c:ptCount val="13"/>
                <c:pt idx="0">
                  <c:v>1.5977330000000001</c:v>
                </c:pt>
                <c:pt idx="1">
                  <c:v>0.19999900000000001</c:v>
                </c:pt>
                <c:pt idx="2">
                  <c:v>0.199984</c:v>
                </c:pt>
                <c:pt idx="3">
                  <c:v>0.19995199999999999</c:v>
                </c:pt>
                <c:pt idx="4">
                  <c:v>0.199905</c:v>
                </c:pt>
                <c:pt idx="5">
                  <c:v>0.19984099999999999</c:v>
                </c:pt>
                <c:pt idx="6">
                  <c:v>0.19975999999999999</c:v>
                </c:pt>
                <c:pt idx="7">
                  <c:v>1.699991</c:v>
                </c:pt>
                <c:pt idx="8">
                  <c:v>1.699873</c:v>
                </c:pt>
                <c:pt idx="9">
                  <c:v>1.699614</c:v>
                </c:pt>
                <c:pt idx="10">
                  <c:v>1.699217</c:v>
                </c:pt>
                <c:pt idx="11">
                  <c:v>1.6986790000000001</c:v>
                </c:pt>
                <c:pt idx="12">
                  <c:v>1.698002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'2015-1 Paul Praia da Vitória'!$C$53:$O$53</c:f>
              <c:numCache>
                <c:formatCode>h:mm</c:formatCode>
                <c:ptCount val="13"/>
                <c:pt idx="0">
                  <c:v>0.30902777777777779</c:v>
                </c:pt>
                <c:pt idx="1">
                  <c:v>0.35069444444444442</c:v>
                </c:pt>
                <c:pt idx="2">
                  <c:v>0.3923611111111111</c:v>
                </c:pt>
                <c:pt idx="3">
                  <c:v>0.43402777777777773</c:v>
                </c:pt>
                <c:pt idx="4">
                  <c:v>0.47569444444444442</c:v>
                </c:pt>
                <c:pt idx="5">
                  <c:v>0.51736111111111105</c:v>
                </c:pt>
                <c:pt idx="6">
                  <c:v>0.55902777777777779</c:v>
                </c:pt>
                <c:pt idx="7">
                  <c:v>0.60069444444444442</c:v>
                </c:pt>
                <c:pt idx="8">
                  <c:v>0.64236111111111105</c:v>
                </c:pt>
                <c:pt idx="9">
                  <c:v>0.68402777777777779</c:v>
                </c:pt>
                <c:pt idx="10">
                  <c:v>0.72569444444444453</c:v>
                </c:pt>
                <c:pt idx="11">
                  <c:v>0.76736111111111116</c:v>
                </c:pt>
                <c:pt idx="12">
                  <c:v>0.80902777777777779</c:v>
                </c:pt>
              </c:numCache>
            </c:numRef>
          </c:cat>
          <c:val>
            <c:numRef>
              <c:f>'2015-1 Paul Praia da Vitória'!$C$65:$O$65</c:f>
              <c:numCache>
                <c:formatCode>General</c:formatCode>
                <c:ptCount val="13"/>
                <c:pt idx="0">
                  <c:v>16.2</c:v>
                </c:pt>
                <c:pt idx="1">
                  <c:v>15.9</c:v>
                </c:pt>
                <c:pt idx="2">
                  <c:v>16.5</c:v>
                </c:pt>
                <c:pt idx="3">
                  <c:v>16.7</c:v>
                </c:pt>
                <c:pt idx="4">
                  <c:v>17.399999999999999</c:v>
                </c:pt>
                <c:pt idx="5">
                  <c:v>17.899999999999999</c:v>
                </c:pt>
                <c:pt idx="6">
                  <c:v>17.399999999999999</c:v>
                </c:pt>
                <c:pt idx="7">
                  <c:v>17.7</c:v>
                </c:pt>
                <c:pt idx="8">
                  <c:v>18.899999999999999</c:v>
                </c:pt>
                <c:pt idx="9">
                  <c:v>18.8</c:v>
                </c:pt>
                <c:pt idx="10">
                  <c:v>18.600000000000001</c:v>
                </c:pt>
                <c:pt idx="11">
                  <c:v>18.7</c:v>
                </c:pt>
                <c:pt idx="12">
                  <c:v>18.7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4656896"/>
        <c:axId val="384658432"/>
      </c:lineChart>
      <c:catAx>
        <c:axId val="384656896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846584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4658432"/>
        <c:scaling>
          <c:orientation val="minMax"/>
          <c:max val="5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8465689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46431356713888"/>
          <c:y val="0.3914746015864039"/>
          <c:w val="0.18111439689948261"/>
          <c:h val="0.126028624874929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t-PT"/>
              <a:t>Valores de Salinidade (ppm)</a:t>
            </a:r>
          </a:p>
        </c:rich>
      </c:tx>
      <c:layout>
        <c:manualLayout>
          <c:xMode val="edge"/>
          <c:yMode val="edge"/>
          <c:x val="0.37343961235614775"/>
          <c:y val="2.71316967731974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840211750877505E-2"/>
          <c:y val="0.23643500346340338"/>
          <c:w val="0.74660743455327727"/>
          <c:h val="0.5155058272234860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'2015-1 Paul Pedreira Cabo Praia'!$B$20</c:f>
              <c:strCache>
                <c:ptCount val="1"/>
                <c:pt idx="0">
                  <c:v>Sal. (ppm)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808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'2015-1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'2015-1 Paul Pedreira Cabo Praia'!$C$20:$O$20</c:f>
              <c:numCache>
                <c:formatCode>General</c:formatCode>
                <c:ptCount val="13"/>
                <c:pt idx="5">
                  <c:v>26.7</c:v>
                </c:pt>
                <c:pt idx="6">
                  <c:v>27</c:v>
                </c:pt>
                <c:pt idx="7">
                  <c:v>27.1</c:v>
                </c:pt>
                <c:pt idx="8">
                  <c:v>29</c:v>
                </c:pt>
                <c:pt idx="9">
                  <c:v>27.3</c:v>
                </c:pt>
                <c:pt idx="10">
                  <c:v>27.8</c:v>
                </c:pt>
                <c:pt idx="11">
                  <c:v>28</c:v>
                </c:pt>
                <c:pt idx="12">
                  <c:v>27.9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7287552"/>
        <c:axId val="347293568"/>
      </c:barChart>
      <c:lineChart>
        <c:grouping val="standard"/>
        <c:varyColors val="0"/>
        <c:ser>
          <c:idx val="2"/>
          <c:order val="1"/>
          <c:tx>
            <c:strRef>
              <c:f>'2015-1 Paul Pedreira Cabo Praia'!$B$5</c:f>
              <c:strCache>
                <c:ptCount val="1"/>
                <c:pt idx="0">
                  <c:v>Variação da Maré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'2015-1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'2015-1 Paul Pedreira Cabo Praia'!$C$5:$O$5</c:f>
              <c:numCache>
                <c:formatCode>0.000000</c:formatCode>
                <c:ptCount val="13"/>
                <c:pt idx="0">
                  <c:v>1.898479</c:v>
                </c:pt>
                <c:pt idx="1">
                  <c:v>1.8977299999999999</c:v>
                </c:pt>
                <c:pt idx="2">
                  <c:v>0.19999900000000001</c:v>
                </c:pt>
                <c:pt idx="3">
                  <c:v>0.199986</c:v>
                </c:pt>
                <c:pt idx="4">
                  <c:v>0.19995599999999999</c:v>
                </c:pt>
                <c:pt idx="5">
                  <c:v>0.199909</c:v>
                </c:pt>
                <c:pt idx="6">
                  <c:v>0.199847</c:v>
                </c:pt>
                <c:pt idx="7">
                  <c:v>0.199768</c:v>
                </c:pt>
                <c:pt idx="8">
                  <c:v>1.799995</c:v>
                </c:pt>
                <c:pt idx="9">
                  <c:v>1.799884</c:v>
                </c:pt>
                <c:pt idx="10">
                  <c:v>1.7996270000000001</c:v>
                </c:pt>
                <c:pt idx="11">
                  <c:v>1.7992250000000001</c:v>
                </c:pt>
                <c:pt idx="12">
                  <c:v>1.7986759999999999</c:v>
                </c:pt>
              </c:numCache>
            </c:numRef>
          </c:val>
          <c:smooth val="0"/>
        </c:ser>
        <c:ser>
          <c:idx val="0"/>
          <c:order val="2"/>
          <c:tx>
            <c:v>Temperatura (ºC)</c:v>
          </c:tx>
          <c:spPr>
            <a:ln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numRef>
              <c:f>'2015-1 Paul Pedreira Cabo Praia'!$C$7:$O$7</c:f>
              <c:numCache>
                <c:formatCode>h:mm</c:formatCode>
                <c:ptCount val="13"/>
                <c:pt idx="0">
                  <c:v>0.29166666666666669</c:v>
                </c:pt>
                <c:pt idx="1">
                  <c:v>0.33333333333333331</c:v>
                </c:pt>
                <c:pt idx="2">
                  <c:v>0.375</c:v>
                </c:pt>
                <c:pt idx="3">
                  <c:v>0.41666666666666669</c:v>
                </c:pt>
                <c:pt idx="4">
                  <c:v>0.45833333333333331</c:v>
                </c:pt>
                <c:pt idx="5">
                  <c:v>0.5</c:v>
                </c:pt>
                <c:pt idx="6">
                  <c:v>0.54166666666666663</c:v>
                </c:pt>
                <c:pt idx="7">
                  <c:v>0.58333333333333337</c:v>
                </c:pt>
                <c:pt idx="8">
                  <c:v>0.625</c:v>
                </c:pt>
                <c:pt idx="9">
                  <c:v>0.66666666666666663</c:v>
                </c:pt>
                <c:pt idx="10">
                  <c:v>0.70833333333333337</c:v>
                </c:pt>
                <c:pt idx="11">
                  <c:v>0.75</c:v>
                </c:pt>
                <c:pt idx="12">
                  <c:v>0.79166666666666663</c:v>
                </c:pt>
              </c:numCache>
            </c:numRef>
          </c:cat>
          <c:val>
            <c:numRef>
              <c:f>'2015-1 Paul Pedreira Cabo Praia'!$C$21:$O$21</c:f>
              <c:numCache>
                <c:formatCode>General</c:formatCode>
                <c:ptCount val="13"/>
                <c:pt idx="5">
                  <c:v>18.7</c:v>
                </c:pt>
                <c:pt idx="6">
                  <c:v>16.899999999999999</c:v>
                </c:pt>
                <c:pt idx="7">
                  <c:v>17.2</c:v>
                </c:pt>
                <c:pt idx="8">
                  <c:v>17.100000000000001</c:v>
                </c:pt>
                <c:pt idx="9">
                  <c:v>18.5</c:v>
                </c:pt>
                <c:pt idx="10">
                  <c:v>18</c:v>
                </c:pt>
                <c:pt idx="11">
                  <c:v>18</c:v>
                </c:pt>
                <c:pt idx="12">
                  <c:v>17.3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7287552"/>
        <c:axId val="347293568"/>
      </c:lineChart>
      <c:catAx>
        <c:axId val="347287552"/>
        <c:scaling>
          <c:orientation val="minMax"/>
        </c:scaling>
        <c:delete val="0"/>
        <c:axPos val="b"/>
        <c:numFmt formatCode="h:mm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t-PT"/>
          </a:p>
        </c:txPr>
        <c:crossAx val="3472935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7293568"/>
        <c:scaling>
          <c:orientation val="minMax"/>
          <c:max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472875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46440541086218"/>
          <c:y val="0.39147475683186661"/>
          <c:w val="0.181114476075106"/>
          <c:h val="0.1260284082136791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" r="0.75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.xml"/><Relationship Id="rId13" Type="http://schemas.openxmlformats.org/officeDocument/2006/relationships/chart" Target="../charts/chart9.xml"/><Relationship Id="rId3" Type="http://schemas.openxmlformats.org/officeDocument/2006/relationships/image" Target="../media/image3.png"/><Relationship Id="rId7" Type="http://schemas.openxmlformats.org/officeDocument/2006/relationships/chart" Target="../charts/chart3.xml"/><Relationship Id="rId12" Type="http://schemas.openxmlformats.org/officeDocument/2006/relationships/chart" Target="../charts/chart8.xml"/><Relationship Id="rId2" Type="http://schemas.openxmlformats.org/officeDocument/2006/relationships/image" Target="../media/image2.png"/><Relationship Id="rId16" Type="http://schemas.openxmlformats.org/officeDocument/2006/relationships/chart" Target="../charts/chart12.xml"/><Relationship Id="rId1" Type="http://schemas.openxmlformats.org/officeDocument/2006/relationships/image" Target="../media/image1.png"/><Relationship Id="rId6" Type="http://schemas.openxmlformats.org/officeDocument/2006/relationships/chart" Target="../charts/chart2.xml"/><Relationship Id="rId11" Type="http://schemas.openxmlformats.org/officeDocument/2006/relationships/chart" Target="../charts/chart7.xml"/><Relationship Id="rId5" Type="http://schemas.openxmlformats.org/officeDocument/2006/relationships/chart" Target="../charts/chart1.xml"/><Relationship Id="rId15" Type="http://schemas.openxmlformats.org/officeDocument/2006/relationships/chart" Target="../charts/chart11.xml"/><Relationship Id="rId10" Type="http://schemas.openxmlformats.org/officeDocument/2006/relationships/chart" Target="../charts/chart6.xml"/><Relationship Id="rId4" Type="http://schemas.openxmlformats.org/officeDocument/2006/relationships/image" Target="../media/image4.png"/><Relationship Id="rId9" Type="http://schemas.openxmlformats.org/officeDocument/2006/relationships/chart" Target="../charts/chart5.xml"/><Relationship Id="rId14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2.xml"/><Relationship Id="rId13" Type="http://schemas.openxmlformats.org/officeDocument/2006/relationships/chart" Target="../charts/chart107.xml"/><Relationship Id="rId3" Type="http://schemas.openxmlformats.org/officeDocument/2006/relationships/image" Target="../media/image1.png"/><Relationship Id="rId7" Type="http://schemas.openxmlformats.org/officeDocument/2006/relationships/chart" Target="../charts/chart101.xml"/><Relationship Id="rId12" Type="http://schemas.openxmlformats.org/officeDocument/2006/relationships/chart" Target="../charts/chart106.xml"/><Relationship Id="rId2" Type="http://schemas.openxmlformats.org/officeDocument/2006/relationships/chart" Target="../charts/chart100.xml"/><Relationship Id="rId1" Type="http://schemas.openxmlformats.org/officeDocument/2006/relationships/chart" Target="../charts/chart99.xml"/><Relationship Id="rId6" Type="http://schemas.openxmlformats.org/officeDocument/2006/relationships/image" Target="../media/image4.png"/><Relationship Id="rId11" Type="http://schemas.openxmlformats.org/officeDocument/2006/relationships/chart" Target="../charts/chart105.xml"/><Relationship Id="rId5" Type="http://schemas.openxmlformats.org/officeDocument/2006/relationships/image" Target="../media/image3.png"/><Relationship Id="rId10" Type="http://schemas.openxmlformats.org/officeDocument/2006/relationships/chart" Target="../charts/chart104.xml"/><Relationship Id="rId4" Type="http://schemas.openxmlformats.org/officeDocument/2006/relationships/image" Target="../media/image2.png"/><Relationship Id="rId9" Type="http://schemas.openxmlformats.org/officeDocument/2006/relationships/chart" Target="../charts/chart103.xml"/><Relationship Id="rId14" Type="http://schemas.openxmlformats.org/officeDocument/2006/relationships/chart" Target="../charts/chart10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2.xml"/><Relationship Id="rId13" Type="http://schemas.openxmlformats.org/officeDocument/2006/relationships/chart" Target="../charts/chart117.xml"/><Relationship Id="rId18" Type="http://schemas.openxmlformats.org/officeDocument/2006/relationships/chart" Target="../charts/chart122.xml"/><Relationship Id="rId26" Type="http://schemas.openxmlformats.org/officeDocument/2006/relationships/chart" Target="../charts/chart130.xml"/><Relationship Id="rId3" Type="http://schemas.openxmlformats.org/officeDocument/2006/relationships/image" Target="../media/image5.png"/><Relationship Id="rId21" Type="http://schemas.openxmlformats.org/officeDocument/2006/relationships/chart" Target="../charts/chart125.xml"/><Relationship Id="rId7" Type="http://schemas.openxmlformats.org/officeDocument/2006/relationships/chart" Target="../charts/chart111.xml"/><Relationship Id="rId12" Type="http://schemas.openxmlformats.org/officeDocument/2006/relationships/chart" Target="../charts/chart116.xml"/><Relationship Id="rId17" Type="http://schemas.openxmlformats.org/officeDocument/2006/relationships/chart" Target="../charts/chart121.xml"/><Relationship Id="rId25" Type="http://schemas.openxmlformats.org/officeDocument/2006/relationships/chart" Target="../charts/chart129.xml"/><Relationship Id="rId2" Type="http://schemas.openxmlformats.org/officeDocument/2006/relationships/chart" Target="../charts/chart110.xml"/><Relationship Id="rId16" Type="http://schemas.openxmlformats.org/officeDocument/2006/relationships/chart" Target="../charts/chart120.xml"/><Relationship Id="rId20" Type="http://schemas.openxmlformats.org/officeDocument/2006/relationships/chart" Target="../charts/chart124.xml"/><Relationship Id="rId1" Type="http://schemas.openxmlformats.org/officeDocument/2006/relationships/chart" Target="../charts/chart109.xml"/><Relationship Id="rId6" Type="http://schemas.openxmlformats.org/officeDocument/2006/relationships/image" Target="../media/image9.png"/><Relationship Id="rId11" Type="http://schemas.openxmlformats.org/officeDocument/2006/relationships/chart" Target="../charts/chart115.xml"/><Relationship Id="rId24" Type="http://schemas.openxmlformats.org/officeDocument/2006/relationships/chart" Target="../charts/chart128.xml"/><Relationship Id="rId5" Type="http://schemas.openxmlformats.org/officeDocument/2006/relationships/image" Target="../media/image8.png"/><Relationship Id="rId15" Type="http://schemas.openxmlformats.org/officeDocument/2006/relationships/chart" Target="../charts/chart119.xml"/><Relationship Id="rId23" Type="http://schemas.openxmlformats.org/officeDocument/2006/relationships/chart" Target="../charts/chart127.xml"/><Relationship Id="rId28" Type="http://schemas.openxmlformats.org/officeDocument/2006/relationships/chart" Target="../charts/chart132.xml"/><Relationship Id="rId10" Type="http://schemas.openxmlformats.org/officeDocument/2006/relationships/chart" Target="../charts/chart114.xml"/><Relationship Id="rId19" Type="http://schemas.openxmlformats.org/officeDocument/2006/relationships/chart" Target="../charts/chart123.xml"/><Relationship Id="rId4" Type="http://schemas.openxmlformats.org/officeDocument/2006/relationships/image" Target="../media/image2.png"/><Relationship Id="rId9" Type="http://schemas.openxmlformats.org/officeDocument/2006/relationships/chart" Target="../charts/chart113.xml"/><Relationship Id="rId14" Type="http://schemas.openxmlformats.org/officeDocument/2006/relationships/chart" Target="../charts/chart118.xml"/><Relationship Id="rId22" Type="http://schemas.openxmlformats.org/officeDocument/2006/relationships/chart" Target="../charts/chart126.xml"/><Relationship Id="rId27" Type="http://schemas.openxmlformats.org/officeDocument/2006/relationships/chart" Target="../charts/chart13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image" Target="../media/image3.png"/><Relationship Id="rId7" Type="http://schemas.openxmlformats.org/officeDocument/2006/relationships/chart" Target="../charts/chart15.xml"/><Relationship Id="rId12" Type="http://schemas.openxmlformats.org/officeDocument/2006/relationships/chart" Target="../charts/chart20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14.xml"/><Relationship Id="rId11" Type="http://schemas.openxmlformats.org/officeDocument/2006/relationships/chart" Target="../charts/chart19.xml"/><Relationship Id="rId5" Type="http://schemas.openxmlformats.org/officeDocument/2006/relationships/chart" Target="../charts/chart13.xml"/><Relationship Id="rId10" Type="http://schemas.openxmlformats.org/officeDocument/2006/relationships/chart" Target="../charts/chart18.xml"/><Relationship Id="rId4" Type="http://schemas.openxmlformats.org/officeDocument/2006/relationships/image" Target="../media/image4.png"/><Relationship Id="rId9" Type="http://schemas.openxmlformats.org/officeDocument/2006/relationships/chart" Target="../charts/chart17.xml"/></Relationships>
</file>

<file path=xl/drawings/_rels/drawing2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6.xml"/><Relationship Id="rId13" Type="http://schemas.openxmlformats.org/officeDocument/2006/relationships/chart" Target="../charts/chart141.xml"/><Relationship Id="rId3" Type="http://schemas.openxmlformats.org/officeDocument/2006/relationships/image" Target="../media/image1.png"/><Relationship Id="rId7" Type="http://schemas.openxmlformats.org/officeDocument/2006/relationships/chart" Target="../charts/chart135.xml"/><Relationship Id="rId12" Type="http://schemas.openxmlformats.org/officeDocument/2006/relationships/chart" Target="../charts/chart140.xml"/><Relationship Id="rId2" Type="http://schemas.openxmlformats.org/officeDocument/2006/relationships/chart" Target="../charts/chart134.xml"/><Relationship Id="rId16" Type="http://schemas.openxmlformats.org/officeDocument/2006/relationships/chart" Target="../charts/chart144.xml"/><Relationship Id="rId1" Type="http://schemas.openxmlformats.org/officeDocument/2006/relationships/chart" Target="../charts/chart133.xml"/><Relationship Id="rId6" Type="http://schemas.openxmlformats.org/officeDocument/2006/relationships/image" Target="../media/image10.png"/><Relationship Id="rId11" Type="http://schemas.openxmlformats.org/officeDocument/2006/relationships/chart" Target="../charts/chart139.xml"/><Relationship Id="rId5" Type="http://schemas.openxmlformats.org/officeDocument/2006/relationships/image" Target="../media/image4.png"/><Relationship Id="rId15" Type="http://schemas.openxmlformats.org/officeDocument/2006/relationships/chart" Target="../charts/chart143.xml"/><Relationship Id="rId10" Type="http://schemas.openxmlformats.org/officeDocument/2006/relationships/chart" Target="../charts/chart138.xml"/><Relationship Id="rId4" Type="http://schemas.openxmlformats.org/officeDocument/2006/relationships/image" Target="../media/image2.png"/><Relationship Id="rId9" Type="http://schemas.openxmlformats.org/officeDocument/2006/relationships/chart" Target="../charts/chart137.xml"/><Relationship Id="rId14" Type="http://schemas.openxmlformats.org/officeDocument/2006/relationships/chart" Target="../charts/chart142.xml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9.xml"/><Relationship Id="rId3" Type="http://schemas.openxmlformats.org/officeDocument/2006/relationships/image" Target="../media/image1.png"/><Relationship Id="rId7" Type="http://schemas.openxmlformats.org/officeDocument/2006/relationships/chart" Target="../charts/chart148.xml"/><Relationship Id="rId2" Type="http://schemas.openxmlformats.org/officeDocument/2006/relationships/chart" Target="../charts/chart146.xml"/><Relationship Id="rId1" Type="http://schemas.openxmlformats.org/officeDocument/2006/relationships/chart" Target="../charts/chart145.xml"/><Relationship Id="rId6" Type="http://schemas.openxmlformats.org/officeDocument/2006/relationships/chart" Target="../charts/chart147.xml"/><Relationship Id="rId5" Type="http://schemas.openxmlformats.org/officeDocument/2006/relationships/image" Target="../media/image4.png"/><Relationship Id="rId4" Type="http://schemas.openxmlformats.org/officeDocument/2006/relationships/image" Target="../media/image2.png"/><Relationship Id="rId9" Type="http://schemas.openxmlformats.org/officeDocument/2006/relationships/chart" Target="../charts/chart150.xml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4.xml"/><Relationship Id="rId13" Type="http://schemas.openxmlformats.org/officeDocument/2006/relationships/chart" Target="../charts/chart159.xml"/><Relationship Id="rId18" Type="http://schemas.openxmlformats.org/officeDocument/2006/relationships/chart" Target="../charts/chart164.xml"/><Relationship Id="rId26" Type="http://schemas.openxmlformats.org/officeDocument/2006/relationships/chart" Target="../charts/chart172.xml"/><Relationship Id="rId3" Type="http://schemas.openxmlformats.org/officeDocument/2006/relationships/image" Target="../media/image5.png"/><Relationship Id="rId21" Type="http://schemas.openxmlformats.org/officeDocument/2006/relationships/chart" Target="../charts/chart167.xml"/><Relationship Id="rId7" Type="http://schemas.openxmlformats.org/officeDocument/2006/relationships/chart" Target="../charts/chart153.xml"/><Relationship Id="rId12" Type="http://schemas.openxmlformats.org/officeDocument/2006/relationships/chart" Target="../charts/chart158.xml"/><Relationship Id="rId17" Type="http://schemas.openxmlformats.org/officeDocument/2006/relationships/chart" Target="../charts/chart163.xml"/><Relationship Id="rId25" Type="http://schemas.openxmlformats.org/officeDocument/2006/relationships/chart" Target="../charts/chart171.xml"/><Relationship Id="rId2" Type="http://schemas.openxmlformats.org/officeDocument/2006/relationships/chart" Target="../charts/chart152.xml"/><Relationship Id="rId16" Type="http://schemas.openxmlformats.org/officeDocument/2006/relationships/chart" Target="../charts/chart162.xml"/><Relationship Id="rId20" Type="http://schemas.openxmlformats.org/officeDocument/2006/relationships/chart" Target="../charts/chart166.xml"/><Relationship Id="rId1" Type="http://schemas.openxmlformats.org/officeDocument/2006/relationships/chart" Target="../charts/chart151.xml"/><Relationship Id="rId6" Type="http://schemas.openxmlformats.org/officeDocument/2006/relationships/image" Target="../media/image9.png"/><Relationship Id="rId11" Type="http://schemas.openxmlformats.org/officeDocument/2006/relationships/chart" Target="../charts/chart157.xml"/><Relationship Id="rId24" Type="http://schemas.openxmlformats.org/officeDocument/2006/relationships/chart" Target="../charts/chart170.xml"/><Relationship Id="rId5" Type="http://schemas.openxmlformats.org/officeDocument/2006/relationships/image" Target="../media/image8.png"/><Relationship Id="rId15" Type="http://schemas.openxmlformats.org/officeDocument/2006/relationships/chart" Target="../charts/chart161.xml"/><Relationship Id="rId23" Type="http://schemas.openxmlformats.org/officeDocument/2006/relationships/chart" Target="../charts/chart169.xml"/><Relationship Id="rId28" Type="http://schemas.openxmlformats.org/officeDocument/2006/relationships/chart" Target="../charts/chart174.xml"/><Relationship Id="rId10" Type="http://schemas.openxmlformats.org/officeDocument/2006/relationships/chart" Target="../charts/chart156.xml"/><Relationship Id="rId19" Type="http://schemas.openxmlformats.org/officeDocument/2006/relationships/chart" Target="../charts/chart165.xml"/><Relationship Id="rId4" Type="http://schemas.openxmlformats.org/officeDocument/2006/relationships/image" Target="../media/image2.png"/><Relationship Id="rId9" Type="http://schemas.openxmlformats.org/officeDocument/2006/relationships/chart" Target="../charts/chart155.xml"/><Relationship Id="rId14" Type="http://schemas.openxmlformats.org/officeDocument/2006/relationships/chart" Target="../charts/chart160.xml"/><Relationship Id="rId22" Type="http://schemas.openxmlformats.org/officeDocument/2006/relationships/chart" Target="../charts/chart168.xml"/><Relationship Id="rId27" Type="http://schemas.openxmlformats.org/officeDocument/2006/relationships/chart" Target="../charts/chart173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.xml"/><Relationship Id="rId13" Type="http://schemas.openxmlformats.org/officeDocument/2006/relationships/chart" Target="../charts/chart29.xml"/><Relationship Id="rId3" Type="http://schemas.openxmlformats.org/officeDocument/2006/relationships/image" Target="../media/image3.png"/><Relationship Id="rId7" Type="http://schemas.openxmlformats.org/officeDocument/2006/relationships/chart" Target="../charts/chart23.xml"/><Relationship Id="rId12" Type="http://schemas.openxmlformats.org/officeDocument/2006/relationships/chart" Target="../charts/chart28.xml"/><Relationship Id="rId2" Type="http://schemas.openxmlformats.org/officeDocument/2006/relationships/image" Target="../media/image2.png"/><Relationship Id="rId16" Type="http://schemas.openxmlformats.org/officeDocument/2006/relationships/chart" Target="../charts/chart32.xml"/><Relationship Id="rId1" Type="http://schemas.openxmlformats.org/officeDocument/2006/relationships/image" Target="../media/image1.png"/><Relationship Id="rId6" Type="http://schemas.openxmlformats.org/officeDocument/2006/relationships/chart" Target="../charts/chart22.xml"/><Relationship Id="rId11" Type="http://schemas.openxmlformats.org/officeDocument/2006/relationships/chart" Target="../charts/chart27.xml"/><Relationship Id="rId5" Type="http://schemas.openxmlformats.org/officeDocument/2006/relationships/chart" Target="../charts/chart21.xml"/><Relationship Id="rId15" Type="http://schemas.openxmlformats.org/officeDocument/2006/relationships/chart" Target="../charts/chart31.xml"/><Relationship Id="rId10" Type="http://schemas.openxmlformats.org/officeDocument/2006/relationships/chart" Target="../charts/chart26.xml"/><Relationship Id="rId4" Type="http://schemas.openxmlformats.org/officeDocument/2006/relationships/image" Target="../media/image4.png"/><Relationship Id="rId9" Type="http://schemas.openxmlformats.org/officeDocument/2006/relationships/chart" Target="../charts/chart25.xml"/><Relationship Id="rId14" Type="http://schemas.openxmlformats.org/officeDocument/2006/relationships/chart" Target="../charts/chart30.xml"/></Relationships>
</file>

<file path=xl/drawings/_rels/drawing3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9.xml"/><Relationship Id="rId3" Type="http://schemas.openxmlformats.org/officeDocument/2006/relationships/image" Target="../media/image1.png"/><Relationship Id="rId7" Type="http://schemas.openxmlformats.org/officeDocument/2006/relationships/chart" Target="../charts/chart178.xml"/><Relationship Id="rId2" Type="http://schemas.openxmlformats.org/officeDocument/2006/relationships/chart" Target="../charts/chart176.xml"/><Relationship Id="rId1" Type="http://schemas.openxmlformats.org/officeDocument/2006/relationships/chart" Target="../charts/chart175.xml"/><Relationship Id="rId6" Type="http://schemas.openxmlformats.org/officeDocument/2006/relationships/chart" Target="../charts/chart177.xml"/><Relationship Id="rId5" Type="http://schemas.openxmlformats.org/officeDocument/2006/relationships/image" Target="../media/image4.png"/><Relationship Id="rId4" Type="http://schemas.openxmlformats.org/officeDocument/2006/relationships/image" Target="../media/image2.png"/><Relationship Id="rId9" Type="http://schemas.openxmlformats.org/officeDocument/2006/relationships/chart" Target="../charts/chart180.xml"/></Relationships>
</file>

<file path=xl/drawings/_rels/drawing3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4.xml"/><Relationship Id="rId13" Type="http://schemas.openxmlformats.org/officeDocument/2006/relationships/chart" Target="../charts/chart189.xml"/><Relationship Id="rId3" Type="http://schemas.openxmlformats.org/officeDocument/2006/relationships/image" Target="../media/image1.png"/><Relationship Id="rId7" Type="http://schemas.openxmlformats.org/officeDocument/2006/relationships/chart" Target="../charts/chart183.xml"/><Relationship Id="rId12" Type="http://schemas.openxmlformats.org/officeDocument/2006/relationships/chart" Target="../charts/chart188.xml"/><Relationship Id="rId2" Type="http://schemas.openxmlformats.org/officeDocument/2006/relationships/chart" Target="../charts/chart182.xml"/><Relationship Id="rId16" Type="http://schemas.openxmlformats.org/officeDocument/2006/relationships/chart" Target="../charts/chart192.xml"/><Relationship Id="rId1" Type="http://schemas.openxmlformats.org/officeDocument/2006/relationships/chart" Target="../charts/chart181.xml"/><Relationship Id="rId6" Type="http://schemas.openxmlformats.org/officeDocument/2006/relationships/image" Target="../media/image10.png"/><Relationship Id="rId11" Type="http://schemas.openxmlformats.org/officeDocument/2006/relationships/chart" Target="../charts/chart187.xml"/><Relationship Id="rId5" Type="http://schemas.openxmlformats.org/officeDocument/2006/relationships/image" Target="../media/image4.png"/><Relationship Id="rId15" Type="http://schemas.openxmlformats.org/officeDocument/2006/relationships/chart" Target="../charts/chart191.xml"/><Relationship Id="rId10" Type="http://schemas.openxmlformats.org/officeDocument/2006/relationships/chart" Target="../charts/chart186.xml"/><Relationship Id="rId4" Type="http://schemas.openxmlformats.org/officeDocument/2006/relationships/image" Target="../media/image2.png"/><Relationship Id="rId9" Type="http://schemas.openxmlformats.org/officeDocument/2006/relationships/chart" Target="../charts/chart185.xml"/><Relationship Id="rId14" Type="http://schemas.openxmlformats.org/officeDocument/2006/relationships/chart" Target="../charts/chart190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3" Type="http://schemas.openxmlformats.org/officeDocument/2006/relationships/image" Target="../media/image3.png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5" Type="http://schemas.openxmlformats.org/officeDocument/2006/relationships/chart" Target="../charts/chart33.xml"/><Relationship Id="rId10" Type="http://schemas.openxmlformats.org/officeDocument/2006/relationships/chart" Target="../charts/chart38.xml"/><Relationship Id="rId4" Type="http://schemas.openxmlformats.org/officeDocument/2006/relationships/image" Target="../media/image4.png"/><Relationship Id="rId9" Type="http://schemas.openxmlformats.org/officeDocument/2006/relationships/chart" Target="../charts/chart37.xml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6.xml"/><Relationship Id="rId13" Type="http://schemas.openxmlformats.org/officeDocument/2006/relationships/chart" Target="../charts/chart201.xml"/><Relationship Id="rId18" Type="http://schemas.openxmlformats.org/officeDocument/2006/relationships/chart" Target="../charts/chart206.xml"/><Relationship Id="rId26" Type="http://schemas.openxmlformats.org/officeDocument/2006/relationships/chart" Target="../charts/chart214.xml"/><Relationship Id="rId3" Type="http://schemas.openxmlformats.org/officeDocument/2006/relationships/image" Target="../media/image5.png"/><Relationship Id="rId21" Type="http://schemas.openxmlformats.org/officeDocument/2006/relationships/chart" Target="../charts/chart209.xml"/><Relationship Id="rId7" Type="http://schemas.openxmlformats.org/officeDocument/2006/relationships/chart" Target="../charts/chart195.xml"/><Relationship Id="rId12" Type="http://schemas.openxmlformats.org/officeDocument/2006/relationships/chart" Target="../charts/chart200.xml"/><Relationship Id="rId17" Type="http://schemas.openxmlformats.org/officeDocument/2006/relationships/chart" Target="../charts/chart205.xml"/><Relationship Id="rId25" Type="http://schemas.openxmlformats.org/officeDocument/2006/relationships/chart" Target="../charts/chart213.xml"/><Relationship Id="rId2" Type="http://schemas.openxmlformats.org/officeDocument/2006/relationships/chart" Target="../charts/chart194.xml"/><Relationship Id="rId16" Type="http://schemas.openxmlformats.org/officeDocument/2006/relationships/chart" Target="../charts/chart204.xml"/><Relationship Id="rId20" Type="http://schemas.openxmlformats.org/officeDocument/2006/relationships/chart" Target="../charts/chart208.xml"/><Relationship Id="rId1" Type="http://schemas.openxmlformats.org/officeDocument/2006/relationships/chart" Target="../charts/chart193.xml"/><Relationship Id="rId6" Type="http://schemas.openxmlformats.org/officeDocument/2006/relationships/image" Target="../media/image9.png"/><Relationship Id="rId11" Type="http://schemas.openxmlformats.org/officeDocument/2006/relationships/chart" Target="../charts/chart199.xml"/><Relationship Id="rId24" Type="http://schemas.openxmlformats.org/officeDocument/2006/relationships/chart" Target="../charts/chart212.xml"/><Relationship Id="rId5" Type="http://schemas.openxmlformats.org/officeDocument/2006/relationships/image" Target="../media/image8.png"/><Relationship Id="rId15" Type="http://schemas.openxmlformats.org/officeDocument/2006/relationships/chart" Target="../charts/chart203.xml"/><Relationship Id="rId23" Type="http://schemas.openxmlformats.org/officeDocument/2006/relationships/chart" Target="../charts/chart211.xml"/><Relationship Id="rId28" Type="http://schemas.openxmlformats.org/officeDocument/2006/relationships/chart" Target="../charts/chart216.xml"/><Relationship Id="rId10" Type="http://schemas.openxmlformats.org/officeDocument/2006/relationships/chart" Target="../charts/chart198.xml"/><Relationship Id="rId19" Type="http://schemas.openxmlformats.org/officeDocument/2006/relationships/chart" Target="../charts/chart207.xml"/><Relationship Id="rId4" Type="http://schemas.openxmlformats.org/officeDocument/2006/relationships/image" Target="../media/image2.png"/><Relationship Id="rId9" Type="http://schemas.openxmlformats.org/officeDocument/2006/relationships/chart" Target="../charts/chart197.xml"/><Relationship Id="rId14" Type="http://schemas.openxmlformats.org/officeDocument/2006/relationships/chart" Target="../charts/chart202.xml"/><Relationship Id="rId22" Type="http://schemas.openxmlformats.org/officeDocument/2006/relationships/chart" Target="../charts/chart210.xml"/><Relationship Id="rId27" Type="http://schemas.openxmlformats.org/officeDocument/2006/relationships/chart" Target="../charts/chart215.xml"/></Relationships>
</file>

<file path=xl/drawings/_rels/drawing4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1.xml"/><Relationship Id="rId3" Type="http://schemas.openxmlformats.org/officeDocument/2006/relationships/image" Target="../media/image1.png"/><Relationship Id="rId7" Type="http://schemas.openxmlformats.org/officeDocument/2006/relationships/chart" Target="../charts/chart220.xml"/><Relationship Id="rId2" Type="http://schemas.openxmlformats.org/officeDocument/2006/relationships/chart" Target="../charts/chart218.xml"/><Relationship Id="rId1" Type="http://schemas.openxmlformats.org/officeDocument/2006/relationships/chart" Target="../charts/chart217.xml"/><Relationship Id="rId6" Type="http://schemas.openxmlformats.org/officeDocument/2006/relationships/chart" Target="../charts/chart219.xml"/><Relationship Id="rId5" Type="http://schemas.openxmlformats.org/officeDocument/2006/relationships/image" Target="../media/image4.png"/><Relationship Id="rId4" Type="http://schemas.openxmlformats.org/officeDocument/2006/relationships/image" Target="../media/image2.png"/><Relationship Id="rId9" Type="http://schemas.openxmlformats.org/officeDocument/2006/relationships/chart" Target="../charts/chart222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4.xml"/><Relationship Id="rId13" Type="http://schemas.openxmlformats.org/officeDocument/2006/relationships/chart" Target="../charts/chart49.xml"/><Relationship Id="rId3" Type="http://schemas.openxmlformats.org/officeDocument/2006/relationships/image" Target="../media/image6.png"/><Relationship Id="rId7" Type="http://schemas.openxmlformats.org/officeDocument/2006/relationships/image" Target="../media/image4.png"/><Relationship Id="rId12" Type="http://schemas.openxmlformats.org/officeDocument/2006/relationships/chart" Target="../charts/chart48.xml"/><Relationship Id="rId17" Type="http://schemas.openxmlformats.org/officeDocument/2006/relationships/chart" Target="../charts/chart53.xml"/><Relationship Id="rId2" Type="http://schemas.openxmlformats.org/officeDocument/2006/relationships/image" Target="../media/image2.png"/><Relationship Id="rId16" Type="http://schemas.openxmlformats.org/officeDocument/2006/relationships/chart" Target="../charts/chart52.xml"/><Relationship Id="rId1" Type="http://schemas.openxmlformats.org/officeDocument/2006/relationships/image" Target="../media/image5.png"/><Relationship Id="rId6" Type="http://schemas.openxmlformats.org/officeDocument/2006/relationships/chart" Target="../charts/chart43.xml"/><Relationship Id="rId11" Type="http://schemas.openxmlformats.org/officeDocument/2006/relationships/chart" Target="../charts/chart47.xml"/><Relationship Id="rId5" Type="http://schemas.openxmlformats.org/officeDocument/2006/relationships/chart" Target="../charts/chart42.xml"/><Relationship Id="rId15" Type="http://schemas.openxmlformats.org/officeDocument/2006/relationships/chart" Target="../charts/chart51.xml"/><Relationship Id="rId10" Type="http://schemas.openxmlformats.org/officeDocument/2006/relationships/chart" Target="../charts/chart46.xml"/><Relationship Id="rId4" Type="http://schemas.openxmlformats.org/officeDocument/2006/relationships/image" Target="../media/image7.png"/><Relationship Id="rId9" Type="http://schemas.openxmlformats.org/officeDocument/2006/relationships/chart" Target="../charts/chart45.xml"/><Relationship Id="rId14" Type="http://schemas.openxmlformats.org/officeDocument/2006/relationships/chart" Target="../charts/chart50.xml"/></Relationships>
</file>

<file path=xl/drawings/_rels/drawing5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6.xml"/><Relationship Id="rId13" Type="http://schemas.openxmlformats.org/officeDocument/2006/relationships/chart" Target="../charts/chart231.xml"/><Relationship Id="rId3" Type="http://schemas.openxmlformats.org/officeDocument/2006/relationships/image" Target="../media/image1.png"/><Relationship Id="rId7" Type="http://schemas.openxmlformats.org/officeDocument/2006/relationships/chart" Target="../charts/chart225.xml"/><Relationship Id="rId12" Type="http://schemas.openxmlformats.org/officeDocument/2006/relationships/chart" Target="../charts/chart230.xml"/><Relationship Id="rId2" Type="http://schemas.openxmlformats.org/officeDocument/2006/relationships/chart" Target="../charts/chart224.xml"/><Relationship Id="rId16" Type="http://schemas.openxmlformats.org/officeDocument/2006/relationships/chart" Target="../charts/chart234.xml"/><Relationship Id="rId1" Type="http://schemas.openxmlformats.org/officeDocument/2006/relationships/chart" Target="../charts/chart223.xml"/><Relationship Id="rId6" Type="http://schemas.openxmlformats.org/officeDocument/2006/relationships/image" Target="../media/image10.png"/><Relationship Id="rId11" Type="http://schemas.openxmlformats.org/officeDocument/2006/relationships/chart" Target="../charts/chart229.xml"/><Relationship Id="rId5" Type="http://schemas.openxmlformats.org/officeDocument/2006/relationships/image" Target="../media/image4.png"/><Relationship Id="rId15" Type="http://schemas.openxmlformats.org/officeDocument/2006/relationships/chart" Target="../charts/chart233.xml"/><Relationship Id="rId10" Type="http://schemas.openxmlformats.org/officeDocument/2006/relationships/chart" Target="../charts/chart228.xml"/><Relationship Id="rId4" Type="http://schemas.openxmlformats.org/officeDocument/2006/relationships/image" Target="../media/image2.png"/><Relationship Id="rId9" Type="http://schemas.openxmlformats.org/officeDocument/2006/relationships/chart" Target="../charts/chart227.xml"/><Relationship Id="rId14" Type="http://schemas.openxmlformats.org/officeDocument/2006/relationships/chart" Target="../charts/chart232.xml"/></Relationships>
</file>

<file path=xl/drawings/_rels/drawing5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38.xml"/><Relationship Id="rId13" Type="http://schemas.openxmlformats.org/officeDocument/2006/relationships/chart" Target="../charts/chart243.xml"/><Relationship Id="rId18" Type="http://schemas.openxmlformats.org/officeDocument/2006/relationships/chart" Target="../charts/chart248.xml"/><Relationship Id="rId26" Type="http://schemas.openxmlformats.org/officeDocument/2006/relationships/chart" Target="../charts/chart256.xml"/><Relationship Id="rId3" Type="http://schemas.openxmlformats.org/officeDocument/2006/relationships/image" Target="../media/image5.png"/><Relationship Id="rId21" Type="http://schemas.openxmlformats.org/officeDocument/2006/relationships/chart" Target="../charts/chart251.xml"/><Relationship Id="rId7" Type="http://schemas.openxmlformats.org/officeDocument/2006/relationships/chart" Target="../charts/chart237.xml"/><Relationship Id="rId12" Type="http://schemas.openxmlformats.org/officeDocument/2006/relationships/chart" Target="../charts/chart242.xml"/><Relationship Id="rId17" Type="http://schemas.openxmlformats.org/officeDocument/2006/relationships/chart" Target="../charts/chart247.xml"/><Relationship Id="rId25" Type="http://schemas.openxmlformats.org/officeDocument/2006/relationships/chart" Target="../charts/chart255.xml"/><Relationship Id="rId2" Type="http://schemas.openxmlformats.org/officeDocument/2006/relationships/chart" Target="../charts/chart236.xml"/><Relationship Id="rId16" Type="http://schemas.openxmlformats.org/officeDocument/2006/relationships/chart" Target="../charts/chart246.xml"/><Relationship Id="rId20" Type="http://schemas.openxmlformats.org/officeDocument/2006/relationships/chart" Target="../charts/chart250.xml"/><Relationship Id="rId1" Type="http://schemas.openxmlformats.org/officeDocument/2006/relationships/chart" Target="../charts/chart235.xml"/><Relationship Id="rId6" Type="http://schemas.openxmlformats.org/officeDocument/2006/relationships/image" Target="../media/image9.png"/><Relationship Id="rId11" Type="http://schemas.openxmlformats.org/officeDocument/2006/relationships/chart" Target="../charts/chart241.xml"/><Relationship Id="rId24" Type="http://schemas.openxmlformats.org/officeDocument/2006/relationships/chart" Target="../charts/chart254.xml"/><Relationship Id="rId5" Type="http://schemas.openxmlformats.org/officeDocument/2006/relationships/image" Target="../media/image8.png"/><Relationship Id="rId15" Type="http://schemas.openxmlformats.org/officeDocument/2006/relationships/chart" Target="../charts/chart245.xml"/><Relationship Id="rId23" Type="http://schemas.openxmlformats.org/officeDocument/2006/relationships/chart" Target="../charts/chart253.xml"/><Relationship Id="rId28" Type="http://schemas.openxmlformats.org/officeDocument/2006/relationships/chart" Target="../charts/chart258.xml"/><Relationship Id="rId10" Type="http://schemas.openxmlformats.org/officeDocument/2006/relationships/chart" Target="../charts/chart240.xml"/><Relationship Id="rId19" Type="http://schemas.openxmlformats.org/officeDocument/2006/relationships/chart" Target="../charts/chart249.xml"/><Relationship Id="rId4" Type="http://schemas.openxmlformats.org/officeDocument/2006/relationships/image" Target="../media/image2.png"/><Relationship Id="rId9" Type="http://schemas.openxmlformats.org/officeDocument/2006/relationships/chart" Target="../charts/chart239.xml"/><Relationship Id="rId14" Type="http://schemas.openxmlformats.org/officeDocument/2006/relationships/chart" Target="../charts/chart244.xml"/><Relationship Id="rId22" Type="http://schemas.openxmlformats.org/officeDocument/2006/relationships/chart" Target="../charts/chart252.xml"/><Relationship Id="rId27" Type="http://schemas.openxmlformats.org/officeDocument/2006/relationships/chart" Target="../charts/chart257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7.xml"/><Relationship Id="rId13" Type="http://schemas.openxmlformats.org/officeDocument/2006/relationships/chart" Target="../charts/chart62.xml"/><Relationship Id="rId3" Type="http://schemas.openxmlformats.org/officeDocument/2006/relationships/image" Target="../media/image3.png"/><Relationship Id="rId7" Type="http://schemas.openxmlformats.org/officeDocument/2006/relationships/chart" Target="../charts/chart56.xml"/><Relationship Id="rId12" Type="http://schemas.openxmlformats.org/officeDocument/2006/relationships/chart" Target="../charts/chart61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55.xml"/><Relationship Id="rId11" Type="http://schemas.openxmlformats.org/officeDocument/2006/relationships/chart" Target="../charts/chart60.xml"/><Relationship Id="rId5" Type="http://schemas.openxmlformats.org/officeDocument/2006/relationships/chart" Target="../charts/chart54.xml"/><Relationship Id="rId10" Type="http://schemas.openxmlformats.org/officeDocument/2006/relationships/chart" Target="../charts/chart59.xml"/><Relationship Id="rId4" Type="http://schemas.openxmlformats.org/officeDocument/2006/relationships/image" Target="../media/image4.png"/><Relationship Id="rId9" Type="http://schemas.openxmlformats.org/officeDocument/2006/relationships/chart" Target="../charts/chart58.xml"/></Relationships>
</file>

<file path=xl/drawings/_rels/drawing6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3.xml"/><Relationship Id="rId3" Type="http://schemas.openxmlformats.org/officeDocument/2006/relationships/image" Target="../media/image1.png"/><Relationship Id="rId7" Type="http://schemas.openxmlformats.org/officeDocument/2006/relationships/chart" Target="../charts/chart262.xml"/><Relationship Id="rId2" Type="http://schemas.openxmlformats.org/officeDocument/2006/relationships/chart" Target="../charts/chart260.xml"/><Relationship Id="rId1" Type="http://schemas.openxmlformats.org/officeDocument/2006/relationships/chart" Target="../charts/chart259.xml"/><Relationship Id="rId6" Type="http://schemas.openxmlformats.org/officeDocument/2006/relationships/chart" Target="../charts/chart261.xml"/><Relationship Id="rId5" Type="http://schemas.openxmlformats.org/officeDocument/2006/relationships/image" Target="../media/image4.png"/><Relationship Id="rId4" Type="http://schemas.openxmlformats.org/officeDocument/2006/relationships/image" Target="../media/image2.png"/><Relationship Id="rId9" Type="http://schemas.openxmlformats.org/officeDocument/2006/relationships/chart" Target="../charts/chart264.xml"/></Relationships>
</file>

<file path=xl/drawings/_rels/drawing6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8.xml"/><Relationship Id="rId13" Type="http://schemas.openxmlformats.org/officeDocument/2006/relationships/chart" Target="../charts/chart273.xml"/><Relationship Id="rId3" Type="http://schemas.openxmlformats.org/officeDocument/2006/relationships/image" Target="../media/image1.png"/><Relationship Id="rId7" Type="http://schemas.openxmlformats.org/officeDocument/2006/relationships/chart" Target="../charts/chart267.xml"/><Relationship Id="rId12" Type="http://schemas.openxmlformats.org/officeDocument/2006/relationships/chart" Target="../charts/chart272.xml"/><Relationship Id="rId2" Type="http://schemas.openxmlformats.org/officeDocument/2006/relationships/chart" Target="../charts/chart266.xml"/><Relationship Id="rId16" Type="http://schemas.openxmlformats.org/officeDocument/2006/relationships/chart" Target="../charts/chart276.xml"/><Relationship Id="rId1" Type="http://schemas.openxmlformats.org/officeDocument/2006/relationships/chart" Target="../charts/chart265.xml"/><Relationship Id="rId6" Type="http://schemas.openxmlformats.org/officeDocument/2006/relationships/image" Target="../media/image10.png"/><Relationship Id="rId11" Type="http://schemas.openxmlformats.org/officeDocument/2006/relationships/chart" Target="../charts/chart271.xml"/><Relationship Id="rId5" Type="http://schemas.openxmlformats.org/officeDocument/2006/relationships/image" Target="../media/image4.png"/><Relationship Id="rId15" Type="http://schemas.openxmlformats.org/officeDocument/2006/relationships/chart" Target="../charts/chart275.xml"/><Relationship Id="rId10" Type="http://schemas.openxmlformats.org/officeDocument/2006/relationships/chart" Target="../charts/chart270.xml"/><Relationship Id="rId4" Type="http://schemas.openxmlformats.org/officeDocument/2006/relationships/image" Target="../media/image2.png"/><Relationship Id="rId9" Type="http://schemas.openxmlformats.org/officeDocument/2006/relationships/chart" Target="../charts/chart269.xml"/><Relationship Id="rId14" Type="http://schemas.openxmlformats.org/officeDocument/2006/relationships/chart" Target="../charts/chart274.xml"/></Relationships>
</file>

<file path=xl/drawings/_rels/drawing6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0.xml"/><Relationship Id="rId13" Type="http://schemas.openxmlformats.org/officeDocument/2006/relationships/chart" Target="../charts/chart285.xml"/><Relationship Id="rId18" Type="http://schemas.openxmlformats.org/officeDocument/2006/relationships/chart" Target="../charts/chart290.xml"/><Relationship Id="rId26" Type="http://schemas.openxmlformats.org/officeDocument/2006/relationships/chart" Target="../charts/chart298.xml"/><Relationship Id="rId3" Type="http://schemas.openxmlformats.org/officeDocument/2006/relationships/image" Target="../media/image5.png"/><Relationship Id="rId21" Type="http://schemas.openxmlformats.org/officeDocument/2006/relationships/chart" Target="../charts/chart293.xml"/><Relationship Id="rId7" Type="http://schemas.openxmlformats.org/officeDocument/2006/relationships/chart" Target="../charts/chart279.xml"/><Relationship Id="rId12" Type="http://schemas.openxmlformats.org/officeDocument/2006/relationships/chart" Target="../charts/chart284.xml"/><Relationship Id="rId17" Type="http://schemas.openxmlformats.org/officeDocument/2006/relationships/chart" Target="../charts/chart289.xml"/><Relationship Id="rId25" Type="http://schemas.openxmlformats.org/officeDocument/2006/relationships/chart" Target="../charts/chart297.xml"/><Relationship Id="rId2" Type="http://schemas.openxmlformats.org/officeDocument/2006/relationships/chart" Target="../charts/chart278.xml"/><Relationship Id="rId16" Type="http://schemas.openxmlformats.org/officeDocument/2006/relationships/chart" Target="../charts/chart288.xml"/><Relationship Id="rId20" Type="http://schemas.openxmlformats.org/officeDocument/2006/relationships/chart" Target="../charts/chart292.xml"/><Relationship Id="rId1" Type="http://schemas.openxmlformats.org/officeDocument/2006/relationships/chart" Target="../charts/chart277.xml"/><Relationship Id="rId6" Type="http://schemas.openxmlformats.org/officeDocument/2006/relationships/image" Target="../media/image9.png"/><Relationship Id="rId11" Type="http://schemas.openxmlformats.org/officeDocument/2006/relationships/chart" Target="../charts/chart283.xml"/><Relationship Id="rId24" Type="http://schemas.openxmlformats.org/officeDocument/2006/relationships/chart" Target="../charts/chart296.xml"/><Relationship Id="rId5" Type="http://schemas.openxmlformats.org/officeDocument/2006/relationships/image" Target="../media/image8.png"/><Relationship Id="rId15" Type="http://schemas.openxmlformats.org/officeDocument/2006/relationships/chart" Target="../charts/chart287.xml"/><Relationship Id="rId23" Type="http://schemas.openxmlformats.org/officeDocument/2006/relationships/chart" Target="../charts/chart295.xml"/><Relationship Id="rId28" Type="http://schemas.openxmlformats.org/officeDocument/2006/relationships/chart" Target="../charts/chart300.xml"/><Relationship Id="rId10" Type="http://schemas.openxmlformats.org/officeDocument/2006/relationships/chart" Target="../charts/chart282.xml"/><Relationship Id="rId19" Type="http://schemas.openxmlformats.org/officeDocument/2006/relationships/chart" Target="../charts/chart291.xml"/><Relationship Id="rId4" Type="http://schemas.openxmlformats.org/officeDocument/2006/relationships/image" Target="../media/image2.png"/><Relationship Id="rId9" Type="http://schemas.openxmlformats.org/officeDocument/2006/relationships/chart" Target="../charts/chart281.xml"/><Relationship Id="rId14" Type="http://schemas.openxmlformats.org/officeDocument/2006/relationships/chart" Target="../charts/chart286.xml"/><Relationship Id="rId22" Type="http://schemas.openxmlformats.org/officeDocument/2006/relationships/chart" Target="../charts/chart294.xml"/><Relationship Id="rId27" Type="http://schemas.openxmlformats.org/officeDocument/2006/relationships/chart" Target="../charts/chart299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5.xml"/><Relationship Id="rId13" Type="http://schemas.openxmlformats.org/officeDocument/2006/relationships/chart" Target="../charts/chart70.xml"/><Relationship Id="rId3" Type="http://schemas.openxmlformats.org/officeDocument/2006/relationships/image" Target="../media/image6.png"/><Relationship Id="rId7" Type="http://schemas.openxmlformats.org/officeDocument/2006/relationships/image" Target="../media/image4.png"/><Relationship Id="rId12" Type="http://schemas.openxmlformats.org/officeDocument/2006/relationships/chart" Target="../charts/chart69.xml"/><Relationship Id="rId17" Type="http://schemas.openxmlformats.org/officeDocument/2006/relationships/chart" Target="../charts/chart74.xml"/><Relationship Id="rId2" Type="http://schemas.openxmlformats.org/officeDocument/2006/relationships/image" Target="../media/image2.png"/><Relationship Id="rId16" Type="http://schemas.openxmlformats.org/officeDocument/2006/relationships/chart" Target="../charts/chart73.xml"/><Relationship Id="rId1" Type="http://schemas.openxmlformats.org/officeDocument/2006/relationships/image" Target="../media/image5.png"/><Relationship Id="rId6" Type="http://schemas.openxmlformats.org/officeDocument/2006/relationships/chart" Target="../charts/chart64.xml"/><Relationship Id="rId11" Type="http://schemas.openxmlformats.org/officeDocument/2006/relationships/chart" Target="../charts/chart68.xml"/><Relationship Id="rId5" Type="http://schemas.openxmlformats.org/officeDocument/2006/relationships/chart" Target="../charts/chart63.xml"/><Relationship Id="rId15" Type="http://schemas.openxmlformats.org/officeDocument/2006/relationships/chart" Target="../charts/chart72.xml"/><Relationship Id="rId10" Type="http://schemas.openxmlformats.org/officeDocument/2006/relationships/chart" Target="../charts/chart67.xml"/><Relationship Id="rId4" Type="http://schemas.openxmlformats.org/officeDocument/2006/relationships/image" Target="../media/image7.png"/><Relationship Id="rId9" Type="http://schemas.openxmlformats.org/officeDocument/2006/relationships/chart" Target="../charts/chart66.xml"/><Relationship Id="rId14" Type="http://schemas.openxmlformats.org/officeDocument/2006/relationships/chart" Target="../charts/chart71.xml"/></Relationships>
</file>

<file path=xl/drawings/_rels/drawing7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05.xml"/><Relationship Id="rId3" Type="http://schemas.openxmlformats.org/officeDocument/2006/relationships/image" Target="../media/image1.png"/><Relationship Id="rId7" Type="http://schemas.openxmlformats.org/officeDocument/2006/relationships/chart" Target="../charts/chart304.xml"/><Relationship Id="rId2" Type="http://schemas.openxmlformats.org/officeDocument/2006/relationships/chart" Target="../charts/chart302.xml"/><Relationship Id="rId1" Type="http://schemas.openxmlformats.org/officeDocument/2006/relationships/chart" Target="../charts/chart301.xml"/><Relationship Id="rId6" Type="http://schemas.openxmlformats.org/officeDocument/2006/relationships/chart" Target="../charts/chart303.xml"/><Relationship Id="rId5" Type="http://schemas.openxmlformats.org/officeDocument/2006/relationships/image" Target="../media/image4.png"/><Relationship Id="rId4" Type="http://schemas.openxmlformats.org/officeDocument/2006/relationships/image" Target="../media/image2.png"/><Relationship Id="rId9" Type="http://schemas.openxmlformats.org/officeDocument/2006/relationships/chart" Target="../charts/chart306.xml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10.xml"/><Relationship Id="rId13" Type="http://schemas.openxmlformats.org/officeDocument/2006/relationships/chart" Target="../charts/chart315.xml"/><Relationship Id="rId3" Type="http://schemas.openxmlformats.org/officeDocument/2006/relationships/image" Target="../media/image1.png"/><Relationship Id="rId7" Type="http://schemas.openxmlformats.org/officeDocument/2006/relationships/chart" Target="../charts/chart309.xml"/><Relationship Id="rId12" Type="http://schemas.openxmlformats.org/officeDocument/2006/relationships/chart" Target="../charts/chart314.xml"/><Relationship Id="rId2" Type="http://schemas.openxmlformats.org/officeDocument/2006/relationships/chart" Target="../charts/chart308.xml"/><Relationship Id="rId16" Type="http://schemas.openxmlformats.org/officeDocument/2006/relationships/chart" Target="../charts/chart318.xml"/><Relationship Id="rId1" Type="http://schemas.openxmlformats.org/officeDocument/2006/relationships/chart" Target="../charts/chart307.xml"/><Relationship Id="rId6" Type="http://schemas.openxmlformats.org/officeDocument/2006/relationships/image" Target="../media/image10.png"/><Relationship Id="rId11" Type="http://schemas.openxmlformats.org/officeDocument/2006/relationships/chart" Target="../charts/chart313.xml"/><Relationship Id="rId5" Type="http://schemas.openxmlformats.org/officeDocument/2006/relationships/image" Target="../media/image4.png"/><Relationship Id="rId15" Type="http://schemas.openxmlformats.org/officeDocument/2006/relationships/chart" Target="../charts/chart317.xml"/><Relationship Id="rId10" Type="http://schemas.openxmlformats.org/officeDocument/2006/relationships/chart" Target="../charts/chart312.xml"/><Relationship Id="rId4" Type="http://schemas.openxmlformats.org/officeDocument/2006/relationships/image" Target="../media/image2.png"/><Relationship Id="rId9" Type="http://schemas.openxmlformats.org/officeDocument/2006/relationships/chart" Target="../charts/chart311.xml"/><Relationship Id="rId14" Type="http://schemas.openxmlformats.org/officeDocument/2006/relationships/chart" Target="../charts/chart316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8.xml"/><Relationship Id="rId13" Type="http://schemas.openxmlformats.org/officeDocument/2006/relationships/chart" Target="../charts/chart83.xml"/><Relationship Id="rId3" Type="http://schemas.openxmlformats.org/officeDocument/2006/relationships/image" Target="../media/image3.png"/><Relationship Id="rId7" Type="http://schemas.openxmlformats.org/officeDocument/2006/relationships/chart" Target="../charts/chart77.xml"/><Relationship Id="rId12" Type="http://schemas.openxmlformats.org/officeDocument/2006/relationships/chart" Target="../charts/chart82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76.xml"/><Relationship Id="rId11" Type="http://schemas.openxmlformats.org/officeDocument/2006/relationships/chart" Target="../charts/chart81.xml"/><Relationship Id="rId5" Type="http://schemas.openxmlformats.org/officeDocument/2006/relationships/chart" Target="../charts/chart75.xml"/><Relationship Id="rId10" Type="http://schemas.openxmlformats.org/officeDocument/2006/relationships/chart" Target="../charts/chart80.xml"/><Relationship Id="rId4" Type="http://schemas.openxmlformats.org/officeDocument/2006/relationships/image" Target="../media/image4.png"/><Relationship Id="rId9" Type="http://schemas.openxmlformats.org/officeDocument/2006/relationships/chart" Target="../charts/chart79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7.xml"/><Relationship Id="rId13" Type="http://schemas.openxmlformats.org/officeDocument/2006/relationships/chart" Target="../charts/chart92.xml"/><Relationship Id="rId18" Type="http://schemas.openxmlformats.org/officeDocument/2006/relationships/chart" Target="../charts/chart97.xml"/><Relationship Id="rId3" Type="http://schemas.openxmlformats.org/officeDocument/2006/relationships/image" Target="../media/image1.png"/><Relationship Id="rId7" Type="http://schemas.openxmlformats.org/officeDocument/2006/relationships/chart" Target="../charts/chart86.xml"/><Relationship Id="rId12" Type="http://schemas.openxmlformats.org/officeDocument/2006/relationships/chart" Target="../charts/chart91.xml"/><Relationship Id="rId17" Type="http://schemas.openxmlformats.org/officeDocument/2006/relationships/chart" Target="../charts/chart96.xml"/><Relationship Id="rId2" Type="http://schemas.openxmlformats.org/officeDocument/2006/relationships/chart" Target="../charts/chart85.xml"/><Relationship Id="rId16" Type="http://schemas.openxmlformats.org/officeDocument/2006/relationships/chart" Target="../charts/chart95.xml"/><Relationship Id="rId1" Type="http://schemas.openxmlformats.org/officeDocument/2006/relationships/chart" Target="../charts/chart84.xml"/><Relationship Id="rId6" Type="http://schemas.openxmlformats.org/officeDocument/2006/relationships/image" Target="../media/image4.png"/><Relationship Id="rId11" Type="http://schemas.openxmlformats.org/officeDocument/2006/relationships/chart" Target="../charts/chart90.xml"/><Relationship Id="rId5" Type="http://schemas.openxmlformats.org/officeDocument/2006/relationships/image" Target="../media/image7.png"/><Relationship Id="rId15" Type="http://schemas.openxmlformats.org/officeDocument/2006/relationships/chart" Target="../charts/chart94.xml"/><Relationship Id="rId10" Type="http://schemas.openxmlformats.org/officeDocument/2006/relationships/chart" Target="../charts/chart89.xml"/><Relationship Id="rId19" Type="http://schemas.openxmlformats.org/officeDocument/2006/relationships/chart" Target="../charts/chart98.xml"/><Relationship Id="rId4" Type="http://schemas.openxmlformats.org/officeDocument/2006/relationships/image" Target="../media/image2.png"/><Relationship Id="rId9" Type="http://schemas.openxmlformats.org/officeDocument/2006/relationships/chart" Target="../charts/chart88.xml"/><Relationship Id="rId14" Type="http://schemas.openxmlformats.org/officeDocument/2006/relationships/chart" Target="../charts/chart9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47625</xdr:rowOff>
    </xdr:from>
    <xdr:to>
      <xdr:col>1</xdr:col>
      <xdr:colOff>257175</xdr:colOff>
      <xdr:row>2</xdr:row>
      <xdr:rowOff>123825</xdr:rowOff>
    </xdr:to>
    <xdr:pic>
      <xdr:nvPicPr>
        <xdr:cNvPr id="2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209550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285750</xdr:colOff>
      <xdr:row>1</xdr:row>
      <xdr:rowOff>47625</xdr:rowOff>
    </xdr:from>
    <xdr:to>
      <xdr:col>1</xdr:col>
      <xdr:colOff>600075</xdr:colOff>
      <xdr:row>2</xdr:row>
      <xdr:rowOff>123825</xdr:rowOff>
    </xdr:to>
    <xdr:pic>
      <xdr:nvPicPr>
        <xdr:cNvPr id="3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2095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581025</xdr:colOff>
      <xdr:row>0</xdr:row>
      <xdr:rowOff>133350</xdr:rowOff>
    </xdr:from>
    <xdr:ext cx="552450" cy="457200"/>
    <xdr:pic>
      <xdr:nvPicPr>
        <xdr:cNvPr id="4" name="Picture 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133350"/>
          <a:ext cx="5524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28575</xdr:colOff>
      <xdr:row>19</xdr:row>
      <xdr:rowOff>66675</xdr:rowOff>
    </xdr:from>
    <xdr:to>
      <xdr:col>1</xdr:col>
      <xdr:colOff>257175</xdr:colOff>
      <xdr:row>20</xdr:row>
      <xdr:rowOff>142875</xdr:rowOff>
    </xdr:to>
    <xdr:pic>
      <xdr:nvPicPr>
        <xdr:cNvPr id="5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267652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285750</xdr:colOff>
      <xdr:row>19</xdr:row>
      <xdr:rowOff>66675</xdr:rowOff>
    </xdr:from>
    <xdr:to>
      <xdr:col>1</xdr:col>
      <xdr:colOff>600075</xdr:colOff>
      <xdr:row>20</xdr:row>
      <xdr:rowOff>142875</xdr:rowOff>
    </xdr:to>
    <xdr:pic>
      <xdr:nvPicPr>
        <xdr:cNvPr id="6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267652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581025</xdr:colOff>
      <xdr:row>18</xdr:row>
      <xdr:rowOff>142875</xdr:rowOff>
    </xdr:from>
    <xdr:ext cx="552450" cy="466725"/>
    <xdr:pic>
      <xdr:nvPicPr>
        <xdr:cNvPr id="7" name="Picture 6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2590800"/>
          <a:ext cx="5524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19</xdr:col>
      <xdr:colOff>161925</xdr:colOff>
      <xdr:row>0</xdr:row>
      <xdr:rowOff>47625</xdr:rowOff>
    </xdr:from>
    <xdr:to>
      <xdr:col>29</xdr:col>
      <xdr:colOff>485775</xdr:colOff>
      <xdr:row>18</xdr:row>
      <xdr:rowOff>95250</xdr:rowOff>
    </xdr:to>
    <xdr:grpSp>
      <xdr:nvGrpSpPr>
        <xdr:cNvPr id="8" name="Group 80"/>
        <xdr:cNvGrpSpPr>
          <a:grpSpLocks/>
        </xdr:cNvGrpSpPr>
      </xdr:nvGrpSpPr>
      <xdr:grpSpPr bwMode="auto">
        <a:xfrm>
          <a:off x="10287000" y="47625"/>
          <a:ext cx="6419850" cy="2647950"/>
          <a:chOff x="709" y="24"/>
          <a:chExt cx="674" cy="282"/>
        </a:xfrm>
      </xdr:grpSpPr>
      <xdr:graphicFrame macro="">
        <xdr:nvGraphicFramePr>
          <xdr:cNvPr id="9" name="Gráfico 8"/>
          <xdr:cNvGraphicFramePr>
            <a:graphicFrameLocks/>
          </xdr:cNvGraphicFramePr>
        </xdr:nvGraphicFramePr>
        <xdr:xfrm>
          <a:off x="709" y="24"/>
          <a:ext cx="674" cy="2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sp macro="" textlink="">
        <xdr:nvSpPr>
          <xdr:cNvPr id="10" name="Text Box 9"/>
          <xdr:cNvSpPr txBox="1">
            <a:spLocks noChangeArrowheads="1"/>
          </xdr:cNvSpPr>
        </xdr:nvSpPr>
        <xdr:spPr bwMode="auto">
          <a:xfrm>
            <a:off x="938" y="57"/>
            <a:ext cx="245" cy="22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J</a:t>
            </a:r>
          </a:p>
        </xdr:txBody>
      </xdr:sp>
    </xdr:grpSp>
    <xdr:clientData/>
  </xdr:twoCellAnchor>
  <xdr:twoCellAnchor>
    <xdr:from>
      <xdr:col>19</xdr:col>
      <xdr:colOff>171450</xdr:colOff>
      <xdr:row>19</xdr:row>
      <xdr:rowOff>19050</xdr:rowOff>
    </xdr:from>
    <xdr:to>
      <xdr:col>29</xdr:col>
      <xdr:colOff>504825</xdr:colOff>
      <xdr:row>40</xdr:row>
      <xdr:rowOff>104775</xdr:rowOff>
    </xdr:to>
    <xdr:grpSp>
      <xdr:nvGrpSpPr>
        <xdr:cNvPr id="11" name="Group 110"/>
        <xdr:cNvGrpSpPr>
          <a:grpSpLocks/>
        </xdr:cNvGrpSpPr>
      </xdr:nvGrpSpPr>
      <xdr:grpSpPr bwMode="auto">
        <a:xfrm>
          <a:off x="10296525" y="2790825"/>
          <a:ext cx="6429375" cy="3257550"/>
          <a:chOff x="1081" y="299"/>
          <a:chExt cx="675" cy="308"/>
        </a:xfrm>
      </xdr:grpSpPr>
      <xdr:graphicFrame macro="">
        <xdr:nvGraphicFramePr>
          <xdr:cNvPr id="12" name="Gráfico 11"/>
          <xdr:cNvGraphicFramePr>
            <a:graphicFrameLocks/>
          </xdr:cNvGraphicFramePr>
        </xdr:nvGraphicFramePr>
        <xdr:xfrm>
          <a:off x="1081" y="299"/>
          <a:ext cx="675" cy="30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sp macro="" textlink="">
        <xdr:nvSpPr>
          <xdr:cNvPr id="13" name="Text Box 12"/>
          <xdr:cNvSpPr txBox="1">
            <a:spLocks noChangeArrowheads="1"/>
          </xdr:cNvSpPr>
        </xdr:nvSpPr>
        <xdr:spPr bwMode="auto">
          <a:xfrm>
            <a:off x="1298" y="339"/>
            <a:ext cx="244" cy="36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J</a:t>
            </a:r>
          </a:p>
        </xdr:txBody>
      </xdr:sp>
    </xdr:grpSp>
    <xdr:clientData/>
  </xdr:twoCellAnchor>
  <xdr:twoCellAnchor>
    <xdr:from>
      <xdr:col>19</xdr:col>
      <xdr:colOff>152400</xdr:colOff>
      <xdr:row>42</xdr:row>
      <xdr:rowOff>209550</xdr:rowOff>
    </xdr:from>
    <xdr:to>
      <xdr:col>29</xdr:col>
      <xdr:colOff>457200</xdr:colOff>
      <xdr:row>60</xdr:row>
      <xdr:rowOff>142875</xdr:rowOff>
    </xdr:to>
    <xdr:grpSp>
      <xdr:nvGrpSpPr>
        <xdr:cNvPr id="14" name="Group 83"/>
        <xdr:cNvGrpSpPr>
          <a:grpSpLocks/>
        </xdr:cNvGrpSpPr>
      </xdr:nvGrpSpPr>
      <xdr:grpSpPr bwMode="auto">
        <a:xfrm>
          <a:off x="10277475" y="6391275"/>
          <a:ext cx="6400800" cy="2638425"/>
          <a:chOff x="709" y="640"/>
          <a:chExt cx="672" cy="283"/>
        </a:xfrm>
      </xdr:grpSpPr>
      <xdr:graphicFrame macro="">
        <xdr:nvGraphicFramePr>
          <xdr:cNvPr id="15" name="Gráfico 19"/>
          <xdr:cNvGraphicFramePr>
            <a:graphicFrameLocks/>
          </xdr:cNvGraphicFramePr>
        </xdr:nvGraphicFramePr>
        <xdr:xfrm>
          <a:off x="709" y="640"/>
          <a:ext cx="672" cy="28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sp macro="" textlink="">
        <xdr:nvSpPr>
          <xdr:cNvPr id="16" name="Text Box 20"/>
          <xdr:cNvSpPr txBox="1">
            <a:spLocks noChangeArrowheads="1"/>
          </xdr:cNvSpPr>
        </xdr:nvSpPr>
        <xdr:spPr bwMode="auto">
          <a:xfrm>
            <a:off x="924" y="678"/>
            <a:ext cx="245" cy="23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J</a:t>
            </a:r>
          </a:p>
        </xdr:txBody>
      </xdr:sp>
    </xdr:grpSp>
    <xdr:clientData/>
  </xdr:twoCellAnchor>
  <xdr:twoCellAnchor>
    <xdr:from>
      <xdr:col>35</xdr:col>
      <xdr:colOff>95250</xdr:colOff>
      <xdr:row>0</xdr:row>
      <xdr:rowOff>57150</xdr:rowOff>
    </xdr:from>
    <xdr:to>
      <xdr:col>45</xdr:col>
      <xdr:colOff>523875</xdr:colOff>
      <xdr:row>18</xdr:row>
      <xdr:rowOff>104775</xdr:rowOff>
    </xdr:to>
    <xdr:grpSp>
      <xdr:nvGrpSpPr>
        <xdr:cNvPr id="17" name="Group 90"/>
        <xdr:cNvGrpSpPr>
          <a:grpSpLocks/>
        </xdr:cNvGrpSpPr>
      </xdr:nvGrpSpPr>
      <xdr:grpSpPr bwMode="auto">
        <a:xfrm>
          <a:off x="19973925" y="57150"/>
          <a:ext cx="6524625" cy="2647950"/>
          <a:chOff x="2097" y="8"/>
          <a:chExt cx="685" cy="282"/>
        </a:xfrm>
      </xdr:grpSpPr>
      <xdr:graphicFrame macro="">
        <xdr:nvGraphicFramePr>
          <xdr:cNvPr id="18" name="Gráfico 22"/>
          <xdr:cNvGraphicFramePr>
            <a:graphicFrameLocks/>
          </xdr:cNvGraphicFramePr>
        </xdr:nvGraphicFramePr>
        <xdr:xfrm>
          <a:off x="2097" y="8"/>
          <a:ext cx="685" cy="2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sp macro="" textlink="">
        <xdr:nvSpPr>
          <xdr:cNvPr id="19" name="Text Box 23"/>
          <xdr:cNvSpPr txBox="1">
            <a:spLocks noChangeArrowheads="1"/>
          </xdr:cNvSpPr>
        </xdr:nvSpPr>
        <xdr:spPr bwMode="auto">
          <a:xfrm>
            <a:off x="2327" y="42"/>
            <a:ext cx="245" cy="23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A</a:t>
            </a:r>
          </a:p>
        </xdr:txBody>
      </xdr:sp>
    </xdr:grpSp>
    <xdr:clientData/>
  </xdr:twoCellAnchor>
  <xdr:twoCellAnchor>
    <xdr:from>
      <xdr:col>35</xdr:col>
      <xdr:colOff>104775</xdr:colOff>
      <xdr:row>19</xdr:row>
      <xdr:rowOff>28575</xdr:rowOff>
    </xdr:from>
    <xdr:to>
      <xdr:col>45</xdr:col>
      <xdr:colOff>514350</xdr:colOff>
      <xdr:row>39</xdr:row>
      <xdr:rowOff>133350</xdr:rowOff>
    </xdr:to>
    <xdr:grpSp>
      <xdr:nvGrpSpPr>
        <xdr:cNvPr id="20" name="Group 91"/>
        <xdr:cNvGrpSpPr>
          <a:grpSpLocks/>
        </xdr:cNvGrpSpPr>
      </xdr:nvGrpSpPr>
      <xdr:grpSpPr bwMode="auto">
        <a:xfrm>
          <a:off x="19983450" y="2800350"/>
          <a:ext cx="6505575" cy="3105150"/>
          <a:chOff x="2098" y="300"/>
          <a:chExt cx="683" cy="292"/>
        </a:xfrm>
      </xdr:grpSpPr>
      <xdr:graphicFrame macro="">
        <xdr:nvGraphicFramePr>
          <xdr:cNvPr id="21" name="Gráfico 25"/>
          <xdr:cNvGraphicFramePr>
            <a:graphicFrameLocks/>
          </xdr:cNvGraphicFramePr>
        </xdr:nvGraphicFramePr>
        <xdr:xfrm>
          <a:off x="2098" y="300"/>
          <a:ext cx="683" cy="29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sp macro="" textlink="">
        <xdr:nvSpPr>
          <xdr:cNvPr id="22" name="Text Box 26"/>
          <xdr:cNvSpPr txBox="1">
            <a:spLocks noChangeArrowheads="1"/>
          </xdr:cNvSpPr>
        </xdr:nvSpPr>
        <xdr:spPr bwMode="auto">
          <a:xfrm>
            <a:off x="2302" y="339"/>
            <a:ext cx="276" cy="24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A</a:t>
            </a:r>
          </a:p>
        </xdr:txBody>
      </xdr:sp>
    </xdr:grpSp>
    <xdr:clientData/>
  </xdr:twoCellAnchor>
  <xdr:twoCellAnchor>
    <xdr:from>
      <xdr:col>35</xdr:col>
      <xdr:colOff>104775</xdr:colOff>
      <xdr:row>42</xdr:row>
      <xdr:rowOff>76200</xdr:rowOff>
    </xdr:from>
    <xdr:to>
      <xdr:col>45</xdr:col>
      <xdr:colOff>581025</xdr:colOff>
      <xdr:row>60</xdr:row>
      <xdr:rowOff>85725</xdr:rowOff>
    </xdr:to>
    <xdr:graphicFrame macro="">
      <xdr:nvGraphicFramePr>
        <xdr:cNvPr id="23" name="Gráfico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38</xdr:col>
      <xdr:colOff>200025</xdr:colOff>
      <xdr:row>44</xdr:row>
      <xdr:rowOff>85725</xdr:rowOff>
    </xdr:from>
    <xdr:to>
      <xdr:col>42</xdr:col>
      <xdr:colOff>400050</xdr:colOff>
      <xdr:row>46</xdr:row>
      <xdr:rowOff>66675</xdr:rowOff>
    </xdr:to>
    <xdr:sp macro="" textlink="">
      <xdr:nvSpPr>
        <xdr:cNvPr id="24" name="Text Box 33"/>
        <xdr:cNvSpPr txBox="1">
          <a:spLocks noChangeArrowheads="1"/>
        </xdr:cNvSpPr>
      </xdr:nvSpPr>
      <xdr:spPr bwMode="auto">
        <a:xfrm>
          <a:off x="23364825" y="6172200"/>
          <a:ext cx="2638425" cy="2095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A</a:t>
          </a:r>
        </a:p>
      </xdr:txBody>
    </xdr:sp>
    <xdr:clientData/>
  </xdr:twoCellAnchor>
  <xdr:twoCellAnchor>
    <xdr:from>
      <xdr:col>1</xdr:col>
      <xdr:colOff>28575</xdr:colOff>
      <xdr:row>39</xdr:row>
      <xdr:rowOff>66675</xdr:rowOff>
    </xdr:from>
    <xdr:to>
      <xdr:col>1</xdr:col>
      <xdr:colOff>257175</xdr:colOff>
      <xdr:row>40</xdr:row>
      <xdr:rowOff>142875</xdr:rowOff>
    </xdr:to>
    <xdr:pic>
      <xdr:nvPicPr>
        <xdr:cNvPr id="25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551497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285750</xdr:colOff>
      <xdr:row>39</xdr:row>
      <xdr:rowOff>66675</xdr:rowOff>
    </xdr:from>
    <xdr:to>
      <xdr:col>1</xdr:col>
      <xdr:colOff>600075</xdr:colOff>
      <xdr:row>40</xdr:row>
      <xdr:rowOff>142875</xdr:rowOff>
    </xdr:to>
    <xdr:pic>
      <xdr:nvPicPr>
        <xdr:cNvPr id="26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55149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581025</xdr:colOff>
      <xdr:row>38</xdr:row>
      <xdr:rowOff>142875</xdr:rowOff>
    </xdr:from>
    <xdr:ext cx="552450" cy="466725"/>
    <xdr:pic>
      <xdr:nvPicPr>
        <xdr:cNvPr id="27" name="Picture 36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5429250"/>
          <a:ext cx="5524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51</xdr:col>
      <xdr:colOff>123825</xdr:colOff>
      <xdr:row>0</xdr:row>
      <xdr:rowOff>104775</xdr:rowOff>
    </xdr:from>
    <xdr:to>
      <xdr:col>61</xdr:col>
      <xdr:colOff>552450</xdr:colOff>
      <xdr:row>19</xdr:row>
      <xdr:rowOff>0</xdr:rowOff>
    </xdr:to>
    <xdr:grpSp>
      <xdr:nvGrpSpPr>
        <xdr:cNvPr id="28" name="Group 100"/>
        <xdr:cNvGrpSpPr>
          <a:grpSpLocks/>
        </xdr:cNvGrpSpPr>
      </xdr:nvGrpSpPr>
      <xdr:grpSpPr bwMode="auto">
        <a:xfrm>
          <a:off x="29756100" y="104775"/>
          <a:ext cx="6524625" cy="2667000"/>
          <a:chOff x="3124" y="15"/>
          <a:chExt cx="685" cy="282"/>
        </a:xfrm>
      </xdr:grpSpPr>
      <xdr:graphicFrame macro="">
        <xdr:nvGraphicFramePr>
          <xdr:cNvPr id="29" name="Gráfico 47"/>
          <xdr:cNvGraphicFramePr>
            <a:graphicFrameLocks/>
          </xdr:cNvGraphicFramePr>
        </xdr:nvGraphicFramePr>
        <xdr:xfrm>
          <a:off x="3124" y="15"/>
          <a:ext cx="685" cy="2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sp macro="" textlink="">
        <xdr:nvSpPr>
          <xdr:cNvPr id="30" name="Text Box 48"/>
          <xdr:cNvSpPr txBox="1">
            <a:spLocks noChangeArrowheads="1"/>
          </xdr:cNvSpPr>
        </xdr:nvSpPr>
        <xdr:spPr bwMode="auto">
          <a:xfrm>
            <a:off x="3347" y="49"/>
            <a:ext cx="245" cy="24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D</a:t>
            </a:r>
          </a:p>
        </xdr:txBody>
      </xdr:sp>
    </xdr:grpSp>
    <xdr:clientData/>
  </xdr:twoCellAnchor>
  <xdr:twoCellAnchor>
    <xdr:from>
      <xdr:col>51</xdr:col>
      <xdr:colOff>104775</xdr:colOff>
      <xdr:row>19</xdr:row>
      <xdr:rowOff>114300</xdr:rowOff>
    </xdr:from>
    <xdr:to>
      <xdr:col>61</xdr:col>
      <xdr:colOff>552450</xdr:colOff>
      <xdr:row>40</xdr:row>
      <xdr:rowOff>123825</xdr:rowOff>
    </xdr:to>
    <xdr:grpSp>
      <xdr:nvGrpSpPr>
        <xdr:cNvPr id="31" name="Group 101"/>
        <xdr:cNvGrpSpPr>
          <a:grpSpLocks/>
        </xdr:cNvGrpSpPr>
      </xdr:nvGrpSpPr>
      <xdr:grpSpPr bwMode="auto">
        <a:xfrm>
          <a:off x="29737050" y="2886075"/>
          <a:ext cx="6543675" cy="3181350"/>
          <a:chOff x="3122" y="309"/>
          <a:chExt cx="687" cy="300"/>
        </a:xfrm>
      </xdr:grpSpPr>
      <xdr:graphicFrame macro="">
        <xdr:nvGraphicFramePr>
          <xdr:cNvPr id="32" name="Gráfico 50"/>
          <xdr:cNvGraphicFramePr>
            <a:graphicFrameLocks/>
          </xdr:cNvGraphicFramePr>
        </xdr:nvGraphicFramePr>
        <xdr:xfrm>
          <a:off x="3122" y="309"/>
          <a:ext cx="687" cy="3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sp macro="" textlink="">
        <xdr:nvSpPr>
          <xdr:cNvPr id="33" name="Text Box 51"/>
          <xdr:cNvSpPr txBox="1">
            <a:spLocks noChangeArrowheads="1"/>
          </xdr:cNvSpPr>
        </xdr:nvSpPr>
        <xdr:spPr bwMode="auto">
          <a:xfrm>
            <a:off x="3327" y="349"/>
            <a:ext cx="278" cy="25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D</a:t>
            </a:r>
          </a:p>
        </xdr:txBody>
      </xdr:sp>
    </xdr:grpSp>
    <xdr:clientData/>
  </xdr:twoCellAnchor>
  <xdr:twoCellAnchor>
    <xdr:from>
      <xdr:col>51</xdr:col>
      <xdr:colOff>114300</xdr:colOff>
      <xdr:row>42</xdr:row>
      <xdr:rowOff>38100</xdr:rowOff>
    </xdr:from>
    <xdr:to>
      <xdr:col>61</xdr:col>
      <xdr:colOff>542925</xdr:colOff>
      <xdr:row>59</xdr:row>
      <xdr:rowOff>104775</xdr:rowOff>
    </xdr:to>
    <xdr:grpSp>
      <xdr:nvGrpSpPr>
        <xdr:cNvPr id="34" name="Group 102"/>
        <xdr:cNvGrpSpPr>
          <a:grpSpLocks/>
        </xdr:cNvGrpSpPr>
      </xdr:nvGrpSpPr>
      <xdr:grpSpPr bwMode="auto">
        <a:xfrm>
          <a:off x="29746575" y="6219825"/>
          <a:ext cx="6524625" cy="2609850"/>
          <a:chOff x="3123" y="625"/>
          <a:chExt cx="685" cy="278"/>
        </a:xfrm>
      </xdr:grpSpPr>
      <xdr:graphicFrame macro="">
        <xdr:nvGraphicFramePr>
          <xdr:cNvPr id="35" name="Gráfico 57"/>
          <xdr:cNvGraphicFramePr>
            <a:graphicFrameLocks/>
          </xdr:cNvGraphicFramePr>
        </xdr:nvGraphicFramePr>
        <xdr:xfrm>
          <a:off x="3123" y="625"/>
          <a:ext cx="685" cy="27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sp macro="" textlink="">
        <xdr:nvSpPr>
          <xdr:cNvPr id="36" name="Text Box 58"/>
          <xdr:cNvSpPr txBox="1">
            <a:spLocks noChangeArrowheads="1"/>
          </xdr:cNvSpPr>
        </xdr:nvSpPr>
        <xdr:spPr bwMode="auto">
          <a:xfrm>
            <a:off x="3326" y="662"/>
            <a:ext cx="278" cy="23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D</a:t>
            </a:r>
          </a:p>
        </xdr:txBody>
      </xdr:sp>
    </xdr:grpSp>
    <xdr:clientData/>
  </xdr:twoCellAnchor>
  <xdr:twoCellAnchor>
    <xdr:from>
      <xdr:col>19</xdr:col>
      <xdr:colOff>142875</xdr:colOff>
      <xdr:row>61</xdr:row>
      <xdr:rowOff>38100</xdr:rowOff>
    </xdr:from>
    <xdr:to>
      <xdr:col>29</xdr:col>
      <xdr:colOff>409575</xdr:colOff>
      <xdr:row>76</xdr:row>
      <xdr:rowOff>85725</xdr:rowOff>
    </xdr:to>
    <xdr:grpSp>
      <xdr:nvGrpSpPr>
        <xdr:cNvPr id="37" name="Group 108"/>
        <xdr:cNvGrpSpPr>
          <a:grpSpLocks/>
        </xdr:cNvGrpSpPr>
      </xdr:nvGrpSpPr>
      <xdr:grpSpPr bwMode="auto">
        <a:xfrm>
          <a:off x="10267950" y="9105900"/>
          <a:ext cx="6362700" cy="2514600"/>
          <a:chOff x="1078" y="934"/>
          <a:chExt cx="668" cy="282"/>
        </a:xfrm>
      </xdr:grpSpPr>
      <xdr:graphicFrame macro="">
        <xdr:nvGraphicFramePr>
          <xdr:cNvPr id="38" name="Gráfico 15"/>
          <xdr:cNvGraphicFramePr>
            <a:graphicFrameLocks/>
          </xdr:cNvGraphicFramePr>
        </xdr:nvGraphicFramePr>
        <xdr:xfrm>
          <a:off x="1078" y="934"/>
          <a:ext cx="668" cy="2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  <xdr:sp macro="" textlink="">
        <xdr:nvSpPr>
          <xdr:cNvPr id="39" name="Text Box 16"/>
          <xdr:cNvSpPr txBox="1">
            <a:spLocks noChangeArrowheads="1"/>
          </xdr:cNvSpPr>
        </xdr:nvSpPr>
        <xdr:spPr bwMode="auto">
          <a:xfrm>
            <a:off x="1271" y="970"/>
            <a:ext cx="271" cy="24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J</a:t>
            </a:r>
          </a:p>
        </xdr:txBody>
      </xdr:sp>
      <xdr:sp macro="" textlink="">
        <xdr:nvSpPr>
          <xdr:cNvPr id="40" name="Line 17"/>
          <xdr:cNvSpPr>
            <a:spLocks noChangeShapeType="1"/>
          </xdr:cNvSpPr>
        </xdr:nvSpPr>
        <xdr:spPr bwMode="auto">
          <a:xfrm>
            <a:off x="1120" y="1045"/>
            <a:ext cx="498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41" name="Rectangle 85"/>
          <xdr:cNvSpPr>
            <a:spLocks noChangeArrowheads="1"/>
          </xdr:cNvSpPr>
        </xdr:nvSpPr>
        <xdr:spPr bwMode="auto">
          <a:xfrm>
            <a:off x="1653" y="1108"/>
            <a:ext cx="93" cy="4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pt-PT" sz="8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Sal. (ppm) água  mar</a:t>
            </a:r>
          </a:p>
        </xdr:txBody>
      </xdr:sp>
      <xdr:sp macro="" textlink="">
        <xdr:nvSpPr>
          <xdr:cNvPr id="42" name="Line 86"/>
          <xdr:cNvSpPr>
            <a:spLocks noChangeShapeType="1"/>
          </xdr:cNvSpPr>
        </xdr:nvSpPr>
        <xdr:spPr bwMode="auto">
          <a:xfrm>
            <a:off x="1626" y="1117"/>
            <a:ext cx="29" cy="0"/>
          </a:xfrm>
          <a:prstGeom prst="line">
            <a:avLst/>
          </a:prstGeom>
          <a:noFill/>
          <a:ln w="15875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45</xdr:col>
      <xdr:colOff>323850</xdr:colOff>
      <xdr:row>152</xdr:row>
      <xdr:rowOff>47625</xdr:rowOff>
    </xdr:from>
    <xdr:to>
      <xdr:col>45</xdr:col>
      <xdr:colOff>600075</xdr:colOff>
      <xdr:row>152</xdr:row>
      <xdr:rowOff>47625</xdr:rowOff>
    </xdr:to>
    <xdr:sp macro="" textlink="">
      <xdr:nvSpPr>
        <xdr:cNvPr id="43" name="Line 92"/>
        <xdr:cNvSpPr>
          <a:spLocks noChangeShapeType="1"/>
        </xdr:cNvSpPr>
      </xdr:nvSpPr>
      <xdr:spPr bwMode="auto">
        <a:xfrm>
          <a:off x="27755850" y="23421975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35</xdr:col>
      <xdr:colOff>95250</xdr:colOff>
      <xdr:row>61</xdr:row>
      <xdr:rowOff>85725</xdr:rowOff>
    </xdr:from>
    <xdr:to>
      <xdr:col>45</xdr:col>
      <xdr:colOff>600075</xdr:colOff>
      <xdr:row>75</xdr:row>
      <xdr:rowOff>123825</xdr:rowOff>
    </xdr:to>
    <xdr:grpSp>
      <xdr:nvGrpSpPr>
        <xdr:cNvPr id="44" name="Group 106"/>
        <xdr:cNvGrpSpPr>
          <a:grpSpLocks/>
        </xdr:cNvGrpSpPr>
      </xdr:nvGrpSpPr>
      <xdr:grpSpPr bwMode="auto">
        <a:xfrm>
          <a:off x="19973925" y="9153525"/>
          <a:ext cx="6600825" cy="2333625"/>
          <a:chOff x="2097" y="939"/>
          <a:chExt cx="693" cy="263"/>
        </a:xfrm>
      </xdr:grpSpPr>
      <xdr:graphicFrame macro="">
        <xdr:nvGraphicFramePr>
          <xdr:cNvPr id="45" name="Gráfico 28"/>
          <xdr:cNvGraphicFramePr>
            <a:graphicFrameLocks/>
          </xdr:cNvGraphicFramePr>
        </xdr:nvGraphicFramePr>
        <xdr:xfrm>
          <a:off x="2097" y="939"/>
          <a:ext cx="691" cy="26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sp macro="" textlink="">
        <xdr:nvSpPr>
          <xdr:cNvPr id="46" name="Text Box 29"/>
          <xdr:cNvSpPr txBox="1">
            <a:spLocks noChangeArrowheads="1"/>
          </xdr:cNvSpPr>
        </xdr:nvSpPr>
        <xdr:spPr bwMode="auto">
          <a:xfrm>
            <a:off x="2297" y="973"/>
            <a:ext cx="280" cy="21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A</a:t>
            </a:r>
          </a:p>
        </xdr:txBody>
      </xdr:sp>
      <xdr:sp macro="" textlink="">
        <xdr:nvSpPr>
          <xdr:cNvPr id="47" name="Line 30"/>
          <xdr:cNvSpPr>
            <a:spLocks noChangeShapeType="1"/>
          </xdr:cNvSpPr>
        </xdr:nvSpPr>
        <xdr:spPr bwMode="auto">
          <a:xfrm>
            <a:off x="2145" y="1035"/>
            <a:ext cx="519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grpSp>
        <xdr:nvGrpSpPr>
          <xdr:cNvPr id="48" name="Group 96"/>
          <xdr:cNvGrpSpPr>
            <a:grpSpLocks/>
          </xdr:cNvGrpSpPr>
        </xdr:nvGrpSpPr>
        <xdr:grpSpPr bwMode="auto">
          <a:xfrm>
            <a:off x="2670" y="1101"/>
            <a:ext cx="120" cy="44"/>
            <a:chOff x="1642" y="1233"/>
            <a:chExt cx="120" cy="44"/>
          </a:xfrm>
        </xdr:grpSpPr>
        <xdr:sp macro="" textlink="">
          <xdr:nvSpPr>
            <xdr:cNvPr id="49" name="Rectangle 94"/>
            <xdr:cNvSpPr>
              <a:spLocks noChangeArrowheads="1"/>
            </xdr:cNvSpPr>
          </xdr:nvSpPr>
          <xdr:spPr bwMode="auto">
            <a:xfrm>
              <a:off x="1669" y="1233"/>
              <a:ext cx="93" cy="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Sal. (ppm) água  mar</a:t>
              </a:r>
            </a:p>
          </xdr:txBody>
        </xdr:sp>
        <xdr:sp macro="" textlink="">
          <xdr:nvSpPr>
            <xdr:cNvPr id="50" name="Line 95"/>
            <xdr:cNvSpPr>
              <a:spLocks noChangeShapeType="1"/>
            </xdr:cNvSpPr>
          </xdr:nvSpPr>
          <xdr:spPr bwMode="auto">
            <a:xfrm>
              <a:off x="1642" y="1242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</xdr:grpSp>
    <xdr:clientData/>
  </xdr:twoCellAnchor>
  <xdr:twoCellAnchor>
    <xdr:from>
      <xdr:col>51</xdr:col>
      <xdr:colOff>114300</xdr:colOff>
      <xdr:row>60</xdr:row>
      <xdr:rowOff>66675</xdr:rowOff>
    </xdr:from>
    <xdr:to>
      <xdr:col>62</xdr:col>
      <xdr:colOff>19050</xdr:colOff>
      <xdr:row>74</xdr:row>
      <xdr:rowOff>114300</xdr:rowOff>
    </xdr:to>
    <xdr:grpSp>
      <xdr:nvGrpSpPr>
        <xdr:cNvPr id="51" name="Group 107"/>
        <xdr:cNvGrpSpPr>
          <a:grpSpLocks/>
        </xdr:cNvGrpSpPr>
      </xdr:nvGrpSpPr>
      <xdr:grpSpPr bwMode="auto">
        <a:xfrm>
          <a:off x="29746575" y="8953500"/>
          <a:ext cx="6610350" cy="2362200"/>
          <a:chOff x="3123" y="918"/>
          <a:chExt cx="694" cy="266"/>
        </a:xfrm>
      </xdr:grpSpPr>
      <xdr:graphicFrame macro="">
        <xdr:nvGraphicFramePr>
          <xdr:cNvPr id="52" name="Gráfico 53"/>
          <xdr:cNvGraphicFramePr>
            <a:graphicFrameLocks/>
          </xdr:cNvGraphicFramePr>
        </xdr:nvGraphicFramePr>
        <xdr:xfrm>
          <a:off x="3123" y="918"/>
          <a:ext cx="691" cy="26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  <xdr:sp macro="" textlink="">
        <xdr:nvSpPr>
          <xdr:cNvPr id="53" name="Text Box 54"/>
          <xdr:cNvSpPr txBox="1">
            <a:spLocks noChangeArrowheads="1"/>
          </xdr:cNvSpPr>
        </xdr:nvSpPr>
        <xdr:spPr bwMode="auto">
          <a:xfrm>
            <a:off x="3321" y="952"/>
            <a:ext cx="276" cy="21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D</a:t>
            </a:r>
          </a:p>
        </xdr:txBody>
      </xdr:sp>
      <xdr:sp macro="" textlink="">
        <xdr:nvSpPr>
          <xdr:cNvPr id="54" name="Line 55"/>
          <xdr:cNvSpPr>
            <a:spLocks noChangeShapeType="1"/>
          </xdr:cNvSpPr>
        </xdr:nvSpPr>
        <xdr:spPr bwMode="auto">
          <a:xfrm>
            <a:off x="3170" y="1014"/>
            <a:ext cx="514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grpSp>
        <xdr:nvGrpSpPr>
          <xdr:cNvPr id="55" name="Group 103"/>
          <xdr:cNvGrpSpPr>
            <a:grpSpLocks/>
          </xdr:cNvGrpSpPr>
        </xdr:nvGrpSpPr>
        <xdr:grpSpPr bwMode="auto">
          <a:xfrm>
            <a:off x="3697" y="1078"/>
            <a:ext cx="120" cy="44"/>
            <a:chOff x="1642" y="1233"/>
            <a:chExt cx="120" cy="44"/>
          </a:xfrm>
        </xdr:grpSpPr>
        <xdr:sp macro="" textlink="">
          <xdr:nvSpPr>
            <xdr:cNvPr id="56" name="Rectangle 104"/>
            <xdr:cNvSpPr>
              <a:spLocks noChangeArrowheads="1"/>
            </xdr:cNvSpPr>
          </xdr:nvSpPr>
          <xdr:spPr bwMode="auto">
            <a:xfrm>
              <a:off x="1669" y="1233"/>
              <a:ext cx="93" cy="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Sal. (ppm) água  mar</a:t>
              </a:r>
            </a:p>
          </xdr:txBody>
        </xdr:sp>
        <xdr:sp macro="" textlink="">
          <xdr:nvSpPr>
            <xdr:cNvPr id="57" name="Line 105"/>
            <xdr:cNvSpPr>
              <a:spLocks noChangeShapeType="1"/>
            </xdr:cNvSpPr>
          </xdr:nvSpPr>
          <xdr:spPr bwMode="auto">
            <a:xfrm>
              <a:off x="1642" y="1242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</xdr:grp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0.31114</cdr:x>
      <cdr:y>0.07994</cdr:y>
    </cdr:from>
    <cdr:to>
      <cdr:x>0.7168</cdr:x>
      <cdr:y>0.1668</cdr:y>
    </cdr:to>
    <cdr:sp macro="" textlink="">
      <cdr:nvSpPr>
        <cdr:cNvPr id="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66503" y="339761"/>
          <a:ext cx="2563946" cy="369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J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0.31139</cdr:x>
      <cdr:y>0.07994</cdr:y>
    </cdr:from>
    <cdr:to>
      <cdr:x>0.71803</cdr:x>
      <cdr:y>0.1668</cdr:y>
    </cdr:to>
    <cdr:sp macro="" textlink="">
      <cdr:nvSpPr>
        <cdr:cNvPr id="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66503" y="339761"/>
          <a:ext cx="2563946" cy="369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A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0.31139</cdr:x>
      <cdr:y>0.07994</cdr:y>
    </cdr:from>
    <cdr:to>
      <cdr:x>0.71803</cdr:x>
      <cdr:y>0.1668</cdr:y>
    </cdr:to>
    <cdr:sp macro="" textlink="">
      <cdr:nvSpPr>
        <cdr:cNvPr id="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66503" y="339761"/>
          <a:ext cx="2563946" cy="369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D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0.31139</cdr:x>
      <cdr:y>0.07994</cdr:y>
    </cdr:from>
    <cdr:to>
      <cdr:x>0.71803</cdr:x>
      <cdr:y>0.1668</cdr:y>
    </cdr:to>
    <cdr:sp macro="" textlink="">
      <cdr:nvSpPr>
        <cdr:cNvPr id="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66503" y="339761"/>
          <a:ext cx="2563946" cy="369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A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0.31139</cdr:x>
      <cdr:y>0.07994</cdr:y>
    </cdr:from>
    <cdr:to>
      <cdr:x>0.71803</cdr:x>
      <cdr:y>0.1668</cdr:y>
    </cdr:to>
    <cdr:sp macro="" textlink="">
      <cdr:nvSpPr>
        <cdr:cNvPr id="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66503" y="339761"/>
          <a:ext cx="2563946" cy="369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D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266700</xdr:colOff>
      <xdr:row>108</xdr:row>
      <xdr:rowOff>19050</xdr:rowOff>
    </xdr:from>
    <xdr:to>
      <xdr:col>29</xdr:col>
      <xdr:colOff>361950</xdr:colOff>
      <xdr:row>126</xdr:row>
      <xdr:rowOff>142875</xdr:rowOff>
    </xdr:to>
    <xdr:graphicFrame macro="">
      <xdr:nvGraphicFramePr>
        <xdr:cNvPr id="2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276225</xdr:colOff>
      <xdr:row>76</xdr:row>
      <xdr:rowOff>0</xdr:rowOff>
    </xdr:from>
    <xdr:to>
      <xdr:col>29</xdr:col>
      <xdr:colOff>314325</xdr:colOff>
      <xdr:row>94</xdr:row>
      <xdr:rowOff>28575</xdr:rowOff>
    </xdr:to>
    <xdr:graphicFrame macro="">
      <xdr:nvGraphicFramePr>
        <xdr:cNvPr id="3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1</xdr:row>
      <xdr:rowOff>47625</xdr:rowOff>
    </xdr:from>
    <xdr:to>
      <xdr:col>1</xdr:col>
      <xdr:colOff>304800</xdr:colOff>
      <xdr:row>2</xdr:row>
      <xdr:rowOff>123825</xdr:rowOff>
    </xdr:to>
    <xdr:pic>
      <xdr:nvPicPr>
        <xdr:cNvPr id="4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6667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333375</xdr:colOff>
      <xdr:row>1</xdr:row>
      <xdr:rowOff>47625</xdr:rowOff>
    </xdr:from>
    <xdr:to>
      <xdr:col>1</xdr:col>
      <xdr:colOff>647700</xdr:colOff>
      <xdr:row>2</xdr:row>
      <xdr:rowOff>123825</xdr:rowOff>
    </xdr:to>
    <xdr:pic>
      <xdr:nvPicPr>
        <xdr:cNvPr id="5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66675"/>
          <a:ext cx="2762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628650</xdr:colOff>
      <xdr:row>0</xdr:row>
      <xdr:rowOff>180975</xdr:rowOff>
    </xdr:from>
    <xdr:ext cx="553520" cy="456665"/>
    <xdr:pic>
      <xdr:nvPicPr>
        <xdr:cNvPr id="6" name="Picture 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9050"/>
          <a:ext cx="553520" cy="4566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95250</xdr:colOff>
      <xdr:row>22</xdr:row>
      <xdr:rowOff>47625</xdr:rowOff>
    </xdr:from>
    <xdr:to>
      <xdr:col>1</xdr:col>
      <xdr:colOff>323850</xdr:colOff>
      <xdr:row>23</xdr:row>
      <xdr:rowOff>123825</xdr:rowOff>
    </xdr:to>
    <xdr:pic>
      <xdr:nvPicPr>
        <xdr:cNvPr id="7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300037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352425</xdr:colOff>
      <xdr:row>22</xdr:row>
      <xdr:rowOff>47625</xdr:rowOff>
    </xdr:from>
    <xdr:to>
      <xdr:col>1</xdr:col>
      <xdr:colOff>666750</xdr:colOff>
      <xdr:row>23</xdr:row>
      <xdr:rowOff>123825</xdr:rowOff>
    </xdr:to>
    <xdr:pic>
      <xdr:nvPicPr>
        <xdr:cNvPr id="8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3000375"/>
          <a:ext cx="257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647700</xdr:colOff>
      <xdr:row>22</xdr:row>
      <xdr:rowOff>0</xdr:rowOff>
    </xdr:from>
    <xdr:ext cx="553520" cy="463835"/>
    <xdr:pic>
      <xdr:nvPicPr>
        <xdr:cNvPr id="9" name="Picture 6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952750"/>
          <a:ext cx="553520" cy="4638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19</xdr:col>
      <xdr:colOff>238125</xdr:colOff>
      <xdr:row>43</xdr:row>
      <xdr:rowOff>95250</xdr:rowOff>
    </xdr:from>
    <xdr:to>
      <xdr:col>29</xdr:col>
      <xdr:colOff>276225</xdr:colOff>
      <xdr:row>61</xdr:row>
      <xdr:rowOff>114300</xdr:rowOff>
    </xdr:to>
    <xdr:graphicFrame macro="">
      <xdr:nvGraphicFramePr>
        <xdr:cNvPr id="10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238125</xdr:colOff>
      <xdr:row>1</xdr:row>
      <xdr:rowOff>0</xdr:rowOff>
    </xdr:from>
    <xdr:to>
      <xdr:col>29</xdr:col>
      <xdr:colOff>361950</xdr:colOff>
      <xdr:row>21</xdr:row>
      <xdr:rowOff>0</xdr:rowOff>
    </xdr:to>
    <xdr:grpSp>
      <xdr:nvGrpSpPr>
        <xdr:cNvPr id="11" name="Grupo 5"/>
        <xdr:cNvGrpSpPr>
          <a:grpSpLocks/>
        </xdr:cNvGrpSpPr>
      </xdr:nvGrpSpPr>
      <xdr:grpSpPr bwMode="auto">
        <a:xfrm>
          <a:off x="10662114" y="21404"/>
          <a:ext cx="6224106" cy="2782585"/>
          <a:chOff x="10372725" y="66675"/>
          <a:chExt cx="6438900" cy="2667000"/>
        </a:xfrm>
      </xdr:grpSpPr>
      <xdr:grpSp>
        <xdr:nvGrpSpPr>
          <xdr:cNvPr id="12" name="Group 111"/>
          <xdr:cNvGrpSpPr>
            <a:grpSpLocks/>
          </xdr:cNvGrpSpPr>
        </xdr:nvGrpSpPr>
        <xdr:grpSpPr bwMode="auto">
          <a:xfrm>
            <a:off x="10372725" y="66675"/>
            <a:ext cx="6334125" cy="2667000"/>
            <a:chOff x="1080" y="7"/>
            <a:chExt cx="674" cy="282"/>
          </a:xfrm>
        </xdr:grpSpPr>
        <xdr:graphicFrame macro="">
          <xdr:nvGraphicFramePr>
            <xdr:cNvPr id="17" name="Gráfico 8"/>
            <xdr:cNvGraphicFramePr>
              <a:graphicFrameLocks/>
            </xdr:cNvGraphicFramePr>
          </xdr:nvGraphicFramePr>
          <xdr:xfrm>
            <a:off x="1080" y="7"/>
            <a:ext cx="674" cy="282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8"/>
            </a:graphicData>
          </a:graphic>
        </xdr:graphicFrame>
        <xdr:sp macro="" textlink="">
          <xdr:nvSpPr>
            <xdr:cNvPr id="18" name="Text Box 9"/>
            <xdr:cNvSpPr txBox="1">
              <a:spLocks noChangeArrowheads="1"/>
            </xdr:cNvSpPr>
          </xdr:nvSpPr>
          <xdr:spPr bwMode="auto">
            <a:xfrm>
              <a:off x="1298" y="33"/>
              <a:ext cx="236" cy="23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pt-PT" sz="800" b="0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Paul da Pedreira do Cabo da Praia </a:t>
              </a:r>
              <a:r>
                <a:rPr lang="pt-PT" sz="800" b="1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| Ponto 1</a:t>
              </a:r>
            </a:p>
          </xdr:txBody>
        </xdr:sp>
      </xdr:grpSp>
      <xdr:grpSp>
        <xdr:nvGrpSpPr>
          <xdr:cNvPr id="13" name="Group 145"/>
          <xdr:cNvGrpSpPr>
            <a:grpSpLocks/>
          </xdr:cNvGrpSpPr>
        </xdr:nvGrpSpPr>
        <xdr:grpSpPr bwMode="auto">
          <a:xfrm>
            <a:off x="15601950" y="1677699"/>
            <a:ext cx="1209675" cy="438150"/>
            <a:chOff x="1623" y="1111"/>
            <a:chExt cx="127" cy="44"/>
          </a:xfrm>
        </xdr:grpSpPr>
        <xdr:sp macro="" textlink="">
          <xdr:nvSpPr>
            <xdr:cNvPr id="15" name="Rectangle 146"/>
            <xdr:cNvSpPr>
              <a:spLocks noChangeArrowheads="1"/>
            </xdr:cNvSpPr>
          </xdr:nvSpPr>
          <xdr:spPr bwMode="auto">
            <a:xfrm>
              <a:off x="1657" y="1111"/>
              <a:ext cx="93" cy="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pH água mar</a:t>
              </a:r>
            </a:p>
          </xdr:txBody>
        </xdr:sp>
        <xdr:sp macro="" textlink="">
          <xdr:nvSpPr>
            <xdr:cNvPr id="16" name="Line 147"/>
            <xdr:cNvSpPr>
              <a:spLocks noChangeShapeType="1"/>
            </xdr:cNvSpPr>
          </xdr:nvSpPr>
          <xdr:spPr bwMode="auto">
            <a:xfrm>
              <a:off x="1623" y="1117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14" name="Line 148"/>
          <xdr:cNvSpPr>
            <a:spLocks noChangeShapeType="1"/>
          </xdr:cNvSpPr>
        </xdr:nvSpPr>
        <xdr:spPr bwMode="auto">
          <a:xfrm>
            <a:off x="10709720" y="1524755"/>
            <a:ext cx="4714875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19</xdr:col>
      <xdr:colOff>247650</xdr:colOff>
      <xdr:row>21</xdr:row>
      <xdr:rowOff>104775</xdr:rowOff>
    </xdr:from>
    <xdr:to>
      <xdr:col>29</xdr:col>
      <xdr:colOff>314325</xdr:colOff>
      <xdr:row>41</xdr:row>
      <xdr:rowOff>76200</xdr:rowOff>
    </xdr:to>
    <xdr:graphicFrame macro="">
      <xdr:nvGraphicFramePr>
        <xdr:cNvPr id="19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20</xdr:col>
      <xdr:colOff>66675</xdr:colOff>
      <xdr:row>113</xdr:row>
      <xdr:rowOff>152400</xdr:rowOff>
    </xdr:from>
    <xdr:to>
      <xdr:col>27</xdr:col>
      <xdr:colOff>400050</xdr:colOff>
      <xdr:row>113</xdr:row>
      <xdr:rowOff>152400</xdr:rowOff>
    </xdr:to>
    <xdr:sp macro="" textlink="">
      <xdr:nvSpPr>
        <xdr:cNvPr id="20" name="Line 148"/>
        <xdr:cNvSpPr>
          <a:spLocks noChangeShapeType="1"/>
        </xdr:cNvSpPr>
      </xdr:nvSpPr>
      <xdr:spPr bwMode="auto">
        <a:xfrm flipV="1">
          <a:off x="12258675" y="17516475"/>
          <a:ext cx="460057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200025</xdr:colOff>
      <xdr:row>0</xdr:row>
      <xdr:rowOff>19050</xdr:rowOff>
    </xdr:from>
    <xdr:to>
      <xdr:col>40</xdr:col>
      <xdr:colOff>123825</xdr:colOff>
      <xdr:row>20</xdr:row>
      <xdr:rowOff>104775</xdr:rowOff>
    </xdr:to>
    <xdr:graphicFrame macro="">
      <xdr:nvGraphicFramePr>
        <xdr:cNvPr id="21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39</xdr:col>
      <xdr:colOff>82485</xdr:colOff>
      <xdr:row>13</xdr:row>
      <xdr:rowOff>113326</xdr:rowOff>
    </xdr:from>
    <xdr:to>
      <xdr:col>40</xdr:col>
      <xdr:colOff>358876</xdr:colOff>
      <xdr:row>17</xdr:row>
      <xdr:rowOff>78808</xdr:rowOff>
    </xdr:to>
    <xdr:sp macro="" textlink="">
      <xdr:nvSpPr>
        <xdr:cNvPr id="22" name="Rectangle 146"/>
        <xdr:cNvSpPr>
          <a:spLocks noChangeArrowheads="1"/>
        </xdr:cNvSpPr>
      </xdr:nvSpPr>
      <xdr:spPr bwMode="auto">
        <a:xfrm>
          <a:off x="23856885" y="1704001"/>
          <a:ext cx="885991" cy="51793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pH água mar</a:t>
          </a:r>
        </a:p>
      </xdr:txBody>
    </xdr:sp>
    <xdr:clientData/>
  </xdr:twoCellAnchor>
  <xdr:twoCellAnchor>
    <xdr:from>
      <xdr:col>38</xdr:col>
      <xdr:colOff>342900</xdr:colOff>
      <xdr:row>13</xdr:row>
      <xdr:rowOff>152400</xdr:rowOff>
    </xdr:from>
    <xdr:to>
      <xdr:col>39</xdr:col>
      <xdr:colOff>9525</xdr:colOff>
      <xdr:row>13</xdr:row>
      <xdr:rowOff>152400</xdr:rowOff>
    </xdr:to>
    <xdr:sp macro="" textlink="">
      <xdr:nvSpPr>
        <xdr:cNvPr id="23" name="Line 147"/>
        <xdr:cNvSpPr>
          <a:spLocks noChangeShapeType="1"/>
        </xdr:cNvSpPr>
      </xdr:nvSpPr>
      <xdr:spPr bwMode="auto">
        <a:xfrm>
          <a:off x="23507700" y="1743075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533400</xdr:colOff>
      <xdr:row>13</xdr:row>
      <xdr:rowOff>19050</xdr:rowOff>
    </xdr:from>
    <xdr:to>
      <xdr:col>38</xdr:col>
      <xdr:colOff>190500</xdr:colOff>
      <xdr:row>13</xdr:row>
      <xdr:rowOff>19050</xdr:rowOff>
    </xdr:to>
    <xdr:sp macro="" textlink="">
      <xdr:nvSpPr>
        <xdr:cNvPr id="24" name="Line 148"/>
        <xdr:cNvSpPr>
          <a:spLocks noChangeShapeType="1"/>
        </xdr:cNvSpPr>
      </xdr:nvSpPr>
      <xdr:spPr bwMode="auto">
        <a:xfrm>
          <a:off x="18821400" y="1609725"/>
          <a:ext cx="453390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209550</xdr:colOff>
      <xdr:row>21</xdr:row>
      <xdr:rowOff>95250</xdr:rowOff>
    </xdr:from>
    <xdr:to>
      <xdr:col>40</xdr:col>
      <xdr:colOff>142875</xdr:colOff>
      <xdr:row>40</xdr:row>
      <xdr:rowOff>57150</xdr:rowOff>
    </xdr:to>
    <xdr:graphicFrame macro="">
      <xdr:nvGraphicFramePr>
        <xdr:cNvPr id="25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30</xdr:col>
      <xdr:colOff>171450</xdr:colOff>
      <xdr:row>43</xdr:row>
      <xdr:rowOff>114300</xdr:rowOff>
    </xdr:from>
    <xdr:to>
      <xdr:col>40</xdr:col>
      <xdr:colOff>266700</xdr:colOff>
      <xdr:row>61</xdr:row>
      <xdr:rowOff>114300</xdr:rowOff>
    </xdr:to>
    <xdr:graphicFrame macro="">
      <xdr:nvGraphicFramePr>
        <xdr:cNvPr id="26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28</xdr:col>
      <xdr:colOff>181939</xdr:colOff>
      <xdr:row>117</xdr:row>
      <xdr:rowOff>203343</xdr:rowOff>
    </xdr:from>
    <xdr:to>
      <xdr:col>29</xdr:col>
      <xdr:colOff>448800</xdr:colOff>
      <xdr:row>122</xdr:row>
      <xdr:rowOff>15835</xdr:rowOff>
    </xdr:to>
    <xdr:sp macro="" textlink="">
      <xdr:nvSpPr>
        <xdr:cNvPr id="27" name="Rectangle 85"/>
        <xdr:cNvSpPr>
          <a:spLocks noChangeArrowheads="1"/>
        </xdr:cNvSpPr>
      </xdr:nvSpPr>
      <xdr:spPr bwMode="auto">
        <a:xfrm>
          <a:off x="17250739" y="18215118"/>
          <a:ext cx="876461" cy="7554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Sal. (ppm) água  mar</a:t>
          </a:r>
        </a:p>
      </xdr:txBody>
    </xdr:sp>
    <xdr:clientData/>
  </xdr:twoCellAnchor>
  <xdr:twoCellAnchor>
    <xdr:from>
      <xdr:col>27</xdr:col>
      <xdr:colOff>466725</xdr:colOff>
      <xdr:row>117</xdr:row>
      <xdr:rowOff>276225</xdr:rowOff>
    </xdr:from>
    <xdr:to>
      <xdr:col>28</xdr:col>
      <xdr:colOff>133350</xdr:colOff>
      <xdr:row>117</xdr:row>
      <xdr:rowOff>276225</xdr:rowOff>
    </xdr:to>
    <xdr:sp macro="" textlink="">
      <xdr:nvSpPr>
        <xdr:cNvPr id="28" name="Line 86"/>
        <xdr:cNvSpPr>
          <a:spLocks noChangeShapeType="1"/>
        </xdr:cNvSpPr>
      </xdr:nvSpPr>
      <xdr:spPr bwMode="auto">
        <a:xfrm>
          <a:off x="16925925" y="18288000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142875</xdr:colOff>
      <xdr:row>107</xdr:row>
      <xdr:rowOff>285750</xdr:rowOff>
    </xdr:from>
    <xdr:to>
      <xdr:col>40</xdr:col>
      <xdr:colOff>361950</xdr:colOff>
      <xdr:row>126</xdr:row>
      <xdr:rowOff>142875</xdr:rowOff>
    </xdr:to>
    <xdr:graphicFrame macro="">
      <xdr:nvGraphicFramePr>
        <xdr:cNvPr id="29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552450</xdr:colOff>
      <xdr:row>114</xdr:row>
      <xdr:rowOff>0</xdr:rowOff>
    </xdr:from>
    <xdr:to>
      <xdr:col>38</xdr:col>
      <xdr:colOff>390525</xdr:colOff>
      <xdr:row>114</xdr:row>
      <xdr:rowOff>0</xdr:rowOff>
    </xdr:to>
    <xdr:sp macro="" textlink="">
      <xdr:nvSpPr>
        <xdr:cNvPr id="30" name="Line 148"/>
        <xdr:cNvSpPr>
          <a:spLocks noChangeShapeType="1"/>
        </xdr:cNvSpPr>
      </xdr:nvSpPr>
      <xdr:spPr bwMode="auto">
        <a:xfrm>
          <a:off x="18840450" y="17526000"/>
          <a:ext cx="471487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39</xdr:col>
      <xdr:colOff>203341</xdr:colOff>
      <xdr:row>117</xdr:row>
      <xdr:rowOff>214045</xdr:rowOff>
    </xdr:from>
    <xdr:to>
      <xdr:col>40</xdr:col>
      <xdr:colOff>470202</xdr:colOff>
      <xdr:row>122</xdr:row>
      <xdr:rowOff>26537</xdr:rowOff>
    </xdr:to>
    <xdr:sp macro="" textlink="">
      <xdr:nvSpPr>
        <xdr:cNvPr id="31" name="Rectangle 85"/>
        <xdr:cNvSpPr>
          <a:spLocks noChangeArrowheads="1"/>
        </xdr:cNvSpPr>
      </xdr:nvSpPr>
      <xdr:spPr bwMode="auto">
        <a:xfrm>
          <a:off x="23977741" y="18225820"/>
          <a:ext cx="876461" cy="7554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Sal. (ppm) água  mar</a:t>
          </a:r>
        </a:p>
      </xdr:txBody>
    </xdr:sp>
    <xdr:clientData/>
  </xdr:twoCellAnchor>
  <xdr:twoCellAnchor>
    <xdr:from>
      <xdr:col>38</xdr:col>
      <xdr:colOff>495300</xdr:colOff>
      <xdr:row>117</xdr:row>
      <xdr:rowOff>276225</xdr:rowOff>
    </xdr:from>
    <xdr:to>
      <xdr:col>39</xdr:col>
      <xdr:colOff>161925</xdr:colOff>
      <xdr:row>117</xdr:row>
      <xdr:rowOff>276225</xdr:rowOff>
    </xdr:to>
    <xdr:sp macro="" textlink="">
      <xdr:nvSpPr>
        <xdr:cNvPr id="32" name="Line 86"/>
        <xdr:cNvSpPr>
          <a:spLocks noChangeShapeType="1"/>
        </xdr:cNvSpPr>
      </xdr:nvSpPr>
      <xdr:spPr bwMode="auto">
        <a:xfrm>
          <a:off x="23660100" y="18288000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209550</xdr:colOff>
      <xdr:row>76</xdr:row>
      <xdr:rowOff>28575</xdr:rowOff>
    </xdr:from>
    <xdr:to>
      <xdr:col>40</xdr:col>
      <xdr:colOff>257175</xdr:colOff>
      <xdr:row>94</xdr:row>
      <xdr:rowOff>28575</xdr:rowOff>
    </xdr:to>
    <xdr:graphicFrame macro="">
      <xdr:nvGraphicFramePr>
        <xdr:cNvPr id="33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22</xdr:col>
      <xdr:colOff>321067</xdr:colOff>
      <xdr:row>23</xdr:row>
      <xdr:rowOff>117724</xdr:rowOff>
    </xdr:from>
    <xdr:to>
      <xdr:col>26</xdr:col>
      <xdr:colOff>184950</xdr:colOff>
      <xdr:row>25</xdr:row>
      <xdr:rowOff>141425</xdr:rowOff>
    </xdr:to>
    <xdr:sp macro="" textlink="">
      <xdr:nvSpPr>
        <xdr:cNvPr id="34" name="Text Box 9"/>
        <xdr:cNvSpPr txBox="1">
          <a:spLocks noChangeArrowheads="1"/>
        </xdr:cNvSpPr>
      </xdr:nvSpPr>
      <xdr:spPr bwMode="auto">
        <a:xfrm>
          <a:off x="13732267" y="3241924"/>
          <a:ext cx="2302283" cy="261826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22</xdr:col>
      <xdr:colOff>288962</xdr:colOff>
      <xdr:row>45</xdr:row>
      <xdr:rowOff>53509</xdr:rowOff>
    </xdr:from>
    <xdr:to>
      <xdr:col>26</xdr:col>
      <xdr:colOff>152845</xdr:colOff>
      <xdr:row>47</xdr:row>
      <xdr:rowOff>77209</xdr:rowOff>
    </xdr:to>
    <xdr:sp macro="" textlink="">
      <xdr:nvSpPr>
        <xdr:cNvPr id="35" name="Text Box 9"/>
        <xdr:cNvSpPr txBox="1">
          <a:spLocks noChangeArrowheads="1"/>
        </xdr:cNvSpPr>
      </xdr:nvSpPr>
      <xdr:spPr bwMode="auto">
        <a:xfrm>
          <a:off x="13700162" y="6273334"/>
          <a:ext cx="2302283" cy="3475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22</xdr:col>
      <xdr:colOff>535113</xdr:colOff>
      <xdr:row>110</xdr:row>
      <xdr:rowOff>42809</xdr:rowOff>
    </xdr:from>
    <xdr:to>
      <xdr:col>26</xdr:col>
      <xdr:colOff>398996</xdr:colOff>
      <xdr:row>111</xdr:row>
      <xdr:rowOff>141425</xdr:rowOff>
    </xdr:to>
    <xdr:sp macro="" textlink="">
      <xdr:nvSpPr>
        <xdr:cNvPr id="36" name="Text Box 9"/>
        <xdr:cNvSpPr txBox="1">
          <a:spLocks noChangeArrowheads="1"/>
        </xdr:cNvSpPr>
      </xdr:nvSpPr>
      <xdr:spPr bwMode="auto">
        <a:xfrm>
          <a:off x="13946313" y="16921109"/>
          <a:ext cx="2302283" cy="260541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22</xdr:col>
      <xdr:colOff>524410</xdr:colOff>
      <xdr:row>78</xdr:row>
      <xdr:rowOff>10703</xdr:rowOff>
    </xdr:from>
    <xdr:to>
      <xdr:col>26</xdr:col>
      <xdr:colOff>388293</xdr:colOff>
      <xdr:row>79</xdr:row>
      <xdr:rowOff>98616</xdr:rowOff>
    </xdr:to>
    <xdr:sp macro="" textlink="">
      <xdr:nvSpPr>
        <xdr:cNvPr id="37" name="Text Box 9"/>
        <xdr:cNvSpPr txBox="1">
          <a:spLocks noChangeArrowheads="1"/>
        </xdr:cNvSpPr>
      </xdr:nvSpPr>
      <xdr:spPr bwMode="auto">
        <a:xfrm>
          <a:off x="13935610" y="11707403"/>
          <a:ext cx="2302283" cy="249838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33</xdr:col>
      <xdr:colOff>398659</xdr:colOff>
      <xdr:row>2</xdr:row>
      <xdr:rowOff>85725</xdr:rowOff>
    </xdr:from>
    <xdr:to>
      <xdr:col>37</xdr:col>
      <xdr:colOff>262542</xdr:colOff>
      <xdr:row>4</xdr:row>
      <xdr:rowOff>109424</xdr:rowOff>
    </xdr:to>
    <xdr:sp macro="" textlink="">
      <xdr:nvSpPr>
        <xdr:cNvPr id="38" name="Text Box 9"/>
        <xdr:cNvSpPr txBox="1">
          <a:spLocks noChangeArrowheads="1"/>
        </xdr:cNvSpPr>
      </xdr:nvSpPr>
      <xdr:spPr bwMode="auto">
        <a:xfrm>
          <a:off x="20515459" y="276225"/>
          <a:ext cx="2302283" cy="261824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2</a:t>
          </a:r>
        </a:p>
      </xdr:txBody>
    </xdr:sp>
    <xdr:clientData/>
  </xdr:twoCellAnchor>
  <xdr:twoCellAnchor>
    <xdr:from>
      <xdr:col>33</xdr:col>
      <xdr:colOff>337016</xdr:colOff>
      <xdr:row>23</xdr:row>
      <xdr:rowOff>77591</xdr:rowOff>
    </xdr:from>
    <xdr:to>
      <xdr:col>37</xdr:col>
      <xdr:colOff>200899</xdr:colOff>
      <xdr:row>25</xdr:row>
      <xdr:rowOff>101291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20453816" y="3201791"/>
          <a:ext cx="2302283" cy="2618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2</a:t>
          </a:r>
        </a:p>
      </xdr:txBody>
    </xdr:sp>
    <xdr:clientData/>
  </xdr:twoCellAnchor>
  <xdr:twoCellAnchor>
    <xdr:from>
      <xdr:col>33</xdr:col>
      <xdr:colOff>503007</xdr:colOff>
      <xdr:row>78</xdr:row>
      <xdr:rowOff>42810</xdr:rowOff>
    </xdr:from>
    <xdr:to>
      <xdr:col>37</xdr:col>
      <xdr:colOff>366890</xdr:colOff>
      <xdr:row>79</xdr:row>
      <xdr:rowOff>130723</xdr:rowOff>
    </xdr:to>
    <xdr:sp macro="" textlink="">
      <xdr:nvSpPr>
        <xdr:cNvPr id="40" name="Text Box 9"/>
        <xdr:cNvSpPr txBox="1">
          <a:spLocks noChangeArrowheads="1"/>
        </xdr:cNvSpPr>
      </xdr:nvSpPr>
      <xdr:spPr bwMode="auto">
        <a:xfrm>
          <a:off x="20619807" y="11739510"/>
          <a:ext cx="2302283" cy="249838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2</a:t>
          </a:r>
        </a:p>
      </xdr:txBody>
    </xdr:sp>
    <xdr:clientData/>
  </xdr:twoCellAnchor>
  <xdr:twoCellAnchor>
    <xdr:from>
      <xdr:col>33</xdr:col>
      <xdr:colOff>224747</xdr:colOff>
      <xdr:row>45</xdr:row>
      <xdr:rowOff>85617</xdr:rowOff>
    </xdr:from>
    <xdr:to>
      <xdr:col>37</xdr:col>
      <xdr:colOff>88630</xdr:colOff>
      <xdr:row>47</xdr:row>
      <xdr:rowOff>109317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20341547" y="6305442"/>
          <a:ext cx="2302283" cy="3475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2</a:t>
          </a:r>
        </a:p>
      </xdr:txBody>
    </xdr:sp>
    <xdr:clientData/>
  </xdr:twoCellAnchor>
  <xdr:twoCellAnchor>
    <xdr:from>
      <xdr:col>2</xdr:col>
      <xdr:colOff>139129</xdr:colOff>
      <xdr:row>8</xdr:row>
      <xdr:rowOff>128427</xdr:rowOff>
    </xdr:from>
    <xdr:to>
      <xdr:col>2</xdr:col>
      <xdr:colOff>339154</xdr:colOff>
      <xdr:row>19</xdr:row>
      <xdr:rowOff>68494</xdr:rowOff>
    </xdr:to>
    <xdr:sp macro="" textlink="">
      <xdr:nvSpPr>
        <xdr:cNvPr id="42" name="Retângulo 69"/>
        <xdr:cNvSpPr/>
      </xdr:nvSpPr>
      <xdr:spPr>
        <a:xfrm rot="16200000">
          <a:off x="692971" y="1670085"/>
          <a:ext cx="1530742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3</xdr:col>
      <xdr:colOff>152401</xdr:colOff>
      <xdr:row>8</xdr:row>
      <xdr:rowOff>120293</xdr:rowOff>
    </xdr:from>
    <xdr:to>
      <xdr:col>3</xdr:col>
      <xdr:colOff>352426</xdr:colOff>
      <xdr:row>19</xdr:row>
      <xdr:rowOff>60360</xdr:rowOff>
    </xdr:to>
    <xdr:sp macro="" textlink="">
      <xdr:nvSpPr>
        <xdr:cNvPr id="43" name="Retângulo 70"/>
        <xdr:cNvSpPr/>
      </xdr:nvSpPr>
      <xdr:spPr>
        <a:xfrm rot="16200000">
          <a:off x="1315843" y="1661951"/>
          <a:ext cx="1530742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4</xdr:col>
      <xdr:colOff>133566</xdr:colOff>
      <xdr:row>8</xdr:row>
      <xdr:rowOff>122862</xdr:rowOff>
    </xdr:from>
    <xdr:to>
      <xdr:col>4</xdr:col>
      <xdr:colOff>333591</xdr:colOff>
      <xdr:row>19</xdr:row>
      <xdr:rowOff>62929</xdr:rowOff>
    </xdr:to>
    <xdr:sp macro="" textlink="">
      <xdr:nvSpPr>
        <xdr:cNvPr id="44" name="Retângulo 71"/>
        <xdr:cNvSpPr/>
      </xdr:nvSpPr>
      <xdr:spPr>
        <a:xfrm rot="16200000">
          <a:off x="1906608" y="1664520"/>
          <a:ext cx="1530742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5</xdr:col>
      <xdr:colOff>136135</xdr:colOff>
      <xdr:row>8</xdr:row>
      <xdr:rowOff>125431</xdr:rowOff>
    </xdr:from>
    <xdr:to>
      <xdr:col>5</xdr:col>
      <xdr:colOff>336160</xdr:colOff>
      <xdr:row>19</xdr:row>
      <xdr:rowOff>65498</xdr:rowOff>
    </xdr:to>
    <xdr:sp macro="" textlink="">
      <xdr:nvSpPr>
        <xdr:cNvPr id="45" name="Retângulo 72"/>
        <xdr:cNvSpPr/>
      </xdr:nvSpPr>
      <xdr:spPr>
        <a:xfrm rot="16200000">
          <a:off x="2518777" y="1667089"/>
          <a:ext cx="1530742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6</xdr:col>
      <xdr:colOff>128002</xdr:colOff>
      <xdr:row>8</xdr:row>
      <xdr:rowOff>117298</xdr:rowOff>
    </xdr:from>
    <xdr:to>
      <xdr:col>6</xdr:col>
      <xdr:colOff>328027</xdr:colOff>
      <xdr:row>19</xdr:row>
      <xdr:rowOff>57365</xdr:rowOff>
    </xdr:to>
    <xdr:sp macro="" textlink="">
      <xdr:nvSpPr>
        <xdr:cNvPr id="46" name="Retângulo 73"/>
        <xdr:cNvSpPr/>
      </xdr:nvSpPr>
      <xdr:spPr>
        <a:xfrm rot="16200000">
          <a:off x="3120244" y="1658956"/>
          <a:ext cx="1530742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2</xdr:col>
      <xdr:colOff>139130</xdr:colOff>
      <xdr:row>29</xdr:row>
      <xdr:rowOff>139129</xdr:rowOff>
    </xdr:from>
    <xdr:to>
      <xdr:col>2</xdr:col>
      <xdr:colOff>339155</xdr:colOff>
      <xdr:row>40</xdr:row>
      <xdr:rowOff>68494</xdr:rowOff>
    </xdr:to>
    <xdr:sp macro="" textlink="">
      <xdr:nvSpPr>
        <xdr:cNvPr id="47" name="Retângulo 46"/>
        <xdr:cNvSpPr/>
      </xdr:nvSpPr>
      <xdr:spPr>
        <a:xfrm rot="16200000">
          <a:off x="698323" y="4618661"/>
          <a:ext cx="1520040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3</xdr:col>
      <xdr:colOff>141699</xdr:colOff>
      <xdr:row>29</xdr:row>
      <xdr:rowOff>120293</xdr:rowOff>
    </xdr:from>
    <xdr:to>
      <xdr:col>3</xdr:col>
      <xdr:colOff>341724</xdr:colOff>
      <xdr:row>40</xdr:row>
      <xdr:rowOff>49658</xdr:rowOff>
    </xdr:to>
    <xdr:sp macro="" textlink="">
      <xdr:nvSpPr>
        <xdr:cNvPr id="48" name="Retângulo 47"/>
        <xdr:cNvSpPr/>
      </xdr:nvSpPr>
      <xdr:spPr>
        <a:xfrm rot="16200000">
          <a:off x="1310492" y="4599825"/>
          <a:ext cx="1520040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4</xdr:col>
      <xdr:colOff>154971</xdr:colOff>
      <xdr:row>29</xdr:row>
      <xdr:rowOff>112161</xdr:rowOff>
    </xdr:from>
    <xdr:to>
      <xdr:col>4</xdr:col>
      <xdr:colOff>354996</xdr:colOff>
      <xdr:row>40</xdr:row>
      <xdr:rowOff>41526</xdr:rowOff>
    </xdr:to>
    <xdr:sp macro="" textlink="">
      <xdr:nvSpPr>
        <xdr:cNvPr id="49" name="Retângulo 48"/>
        <xdr:cNvSpPr/>
      </xdr:nvSpPr>
      <xdr:spPr>
        <a:xfrm rot="16200000">
          <a:off x="1933364" y="4591693"/>
          <a:ext cx="1520040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5</xdr:col>
      <xdr:colOff>146838</xdr:colOff>
      <xdr:row>29</xdr:row>
      <xdr:rowOff>136134</xdr:rowOff>
    </xdr:from>
    <xdr:to>
      <xdr:col>5</xdr:col>
      <xdr:colOff>346863</xdr:colOff>
      <xdr:row>40</xdr:row>
      <xdr:rowOff>65499</xdr:rowOff>
    </xdr:to>
    <xdr:sp macro="" textlink="">
      <xdr:nvSpPr>
        <xdr:cNvPr id="50" name="Retângulo 49"/>
        <xdr:cNvSpPr/>
      </xdr:nvSpPr>
      <xdr:spPr>
        <a:xfrm rot="16200000">
          <a:off x="2534831" y="4615666"/>
          <a:ext cx="1520040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6</xdr:col>
      <xdr:colOff>138705</xdr:colOff>
      <xdr:row>29</xdr:row>
      <xdr:rowOff>128001</xdr:rowOff>
    </xdr:from>
    <xdr:to>
      <xdr:col>6</xdr:col>
      <xdr:colOff>338730</xdr:colOff>
      <xdr:row>40</xdr:row>
      <xdr:rowOff>57366</xdr:rowOff>
    </xdr:to>
    <xdr:sp macro="" textlink="">
      <xdr:nvSpPr>
        <xdr:cNvPr id="51" name="Retângulo 50"/>
        <xdr:cNvSpPr/>
      </xdr:nvSpPr>
      <xdr:spPr>
        <a:xfrm rot="16200000">
          <a:off x="3136298" y="4607533"/>
          <a:ext cx="1520040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7</xdr:col>
      <xdr:colOff>141275</xdr:colOff>
      <xdr:row>29</xdr:row>
      <xdr:rowOff>119867</xdr:rowOff>
    </xdr:from>
    <xdr:to>
      <xdr:col>7</xdr:col>
      <xdr:colOff>341300</xdr:colOff>
      <xdr:row>40</xdr:row>
      <xdr:rowOff>49232</xdr:rowOff>
    </xdr:to>
    <xdr:sp macro="" textlink="">
      <xdr:nvSpPr>
        <xdr:cNvPr id="52" name="Retângulo 51"/>
        <xdr:cNvSpPr/>
      </xdr:nvSpPr>
      <xdr:spPr>
        <a:xfrm rot="16200000">
          <a:off x="3748468" y="4599399"/>
          <a:ext cx="1520040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0.3332</cdr:x>
      <cdr:y>0.08496</cdr:y>
    </cdr:from>
    <cdr:to>
      <cdr:x>0.6978</cdr:x>
      <cdr:y>0.14592</cdr:y>
    </cdr:to>
    <cdr:sp macro="" textlink="">
      <cdr:nvSpPr>
        <cdr:cNvPr id="3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05632" y="361165"/>
          <a:ext cx="2303995" cy="25914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2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247650</xdr:colOff>
      <xdr:row>80</xdr:row>
      <xdr:rowOff>104775</xdr:rowOff>
    </xdr:from>
    <xdr:to>
      <xdr:col>29</xdr:col>
      <xdr:colOff>219075</xdr:colOff>
      <xdr:row>101</xdr:row>
      <xdr:rowOff>19050</xdr:rowOff>
    </xdr:to>
    <xdr:graphicFrame macro="">
      <xdr:nvGraphicFramePr>
        <xdr:cNvPr id="2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209550</xdr:colOff>
      <xdr:row>62</xdr:row>
      <xdr:rowOff>38100</xdr:rowOff>
    </xdr:from>
    <xdr:to>
      <xdr:col>29</xdr:col>
      <xdr:colOff>209550</xdr:colOff>
      <xdr:row>78</xdr:row>
      <xdr:rowOff>152400</xdr:rowOff>
    </xdr:to>
    <xdr:graphicFrame macro="">
      <xdr:nvGraphicFramePr>
        <xdr:cNvPr id="3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1</xdr:row>
      <xdr:rowOff>47625</xdr:rowOff>
    </xdr:from>
    <xdr:to>
      <xdr:col>1</xdr:col>
      <xdr:colOff>304800</xdr:colOff>
      <xdr:row>2</xdr:row>
      <xdr:rowOff>123825</xdr:rowOff>
    </xdr:to>
    <xdr:pic>
      <xdr:nvPicPr>
        <xdr:cNvPr id="4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2382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333375</xdr:colOff>
      <xdr:row>1</xdr:row>
      <xdr:rowOff>47625</xdr:rowOff>
    </xdr:from>
    <xdr:to>
      <xdr:col>1</xdr:col>
      <xdr:colOff>647700</xdr:colOff>
      <xdr:row>2</xdr:row>
      <xdr:rowOff>123825</xdr:rowOff>
    </xdr:to>
    <xdr:pic>
      <xdr:nvPicPr>
        <xdr:cNvPr id="5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23825"/>
          <a:ext cx="2762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628650</xdr:colOff>
      <xdr:row>0</xdr:row>
      <xdr:rowOff>180975</xdr:rowOff>
    </xdr:from>
    <xdr:ext cx="556044" cy="457200"/>
    <xdr:pic>
      <xdr:nvPicPr>
        <xdr:cNvPr id="6" name="Picture 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"/>
          <a:ext cx="556044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95250</xdr:colOff>
      <xdr:row>41</xdr:row>
      <xdr:rowOff>47625</xdr:rowOff>
    </xdr:from>
    <xdr:to>
      <xdr:col>1</xdr:col>
      <xdr:colOff>323850</xdr:colOff>
      <xdr:row>42</xdr:row>
      <xdr:rowOff>123825</xdr:rowOff>
    </xdr:to>
    <xdr:pic>
      <xdr:nvPicPr>
        <xdr:cNvPr id="7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589597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352425</xdr:colOff>
      <xdr:row>41</xdr:row>
      <xdr:rowOff>47625</xdr:rowOff>
    </xdr:from>
    <xdr:to>
      <xdr:col>1</xdr:col>
      <xdr:colOff>666750</xdr:colOff>
      <xdr:row>42</xdr:row>
      <xdr:rowOff>123825</xdr:rowOff>
    </xdr:to>
    <xdr:pic>
      <xdr:nvPicPr>
        <xdr:cNvPr id="8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5895975"/>
          <a:ext cx="257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647700</xdr:colOff>
      <xdr:row>40</xdr:row>
      <xdr:rowOff>123825</xdr:rowOff>
    </xdr:from>
    <xdr:ext cx="556044" cy="460435"/>
    <xdr:pic>
      <xdr:nvPicPr>
        <xdr:cNvPr id="9" name="Picture 6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848350"/>
          <a:ext cx="556044" cy="460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95250</xdr:colOff>
      <xdr:row>80</xdr:row>
      <xdr:rowOff>47625</xdr:rowOff>
    </xdr:from>
    <xdr:to>
      <xdr:col>1</xdr:col>
      <xdr:colOff>323850</xdr:colOff>
      <xdr:row>81</xdr:row>
      <xdr:rowOff>123825</xdr:rowOff>
    </xdr:to>
    <xdr:pic>
      <xdr:nvPicPr>
        <xdr:cNvPr id="10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1658600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352425</xdr:colOff>
      <xdr:row>80</xdr:row>
      <xdr:rowOff>47625</xdr:rowOff>
    </xdr:from>
    <xdr:to>
      <xdr:col>1</xdr:col>
      <xdr:colOff>666750</xdr:colOff>
      <xdr:row>81</xdr:row>
      <xdr:rowOff>123825</xdr:rowOff>
    </xdr:to>
    <xdr:pic>
      <xdr:nvPicPr>
        <xdr:cNvPr id="11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11658600"/>
          <a:ext cx="257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676275</xdr:colOff>
      <xdr:row>80</xdr:row>
      <xdr:rowOff>0</xdr:rowOff>
    </xdr:from>
    <xdr:ext cx="556044" cy="461513"/>
    <xdr:pic>
      <xdr:nvPicPr>
        <xdr:cNvPr id="12" name="Picture 36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610975"/>
          <a:ext cx="556044" cy="461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19</xdr:col>
      <xdr:colOff>209550</xdr:colOff>
      <xdr:row>42</xdr:row>
      <xdr:rowOff>19050</xdr:rowOff>
    </xdr:from>
    <xdr:to>
      <xdr:col>29</xdr:col>
      <xdr:colOff>228600</xdr:colOff>
      <xdr:row>61</xdr:row>
      <xdr:rowOff>19050</xdr:rowOff>
    </xdr:to>
    <xdr:grpSp>
      <xdr:nvGrpSpPr>
        <xdr:cNvPr id="13" name="Grupo 4"/>
        <xdr:cNvGrpSpPr>
          <a:grpSpLocks/>
        </xdr:cNvGrpSpPr>
      </xdr:nvGrpSpPr>
      <xdr:grpSpPr bwMode="auto">
        <a:xfrm>
          <a:off x="10624149" y="6048555"/>
          <a:ext cx="6129427" cy="2614882"/>
          <a:chOff x="10340143" y="7529783"/>
          <a:chExt cx="6312274" cy="2076729"/>
        </a:xfrm>
      </xdr:grpSpPr>
      <xdr:graphicFrame macro="">
        <xdr:nvGraphicFramePr>
          <xdr:cNvPr id="14" name="Gráfico 15"/>
          <xdr:cNvGraphicFramePr>
            <a:graphicFrameLocks/>
          </xdr:cNvGraphicFramePr>
        </xdr:nvGraphicFramePr>
        <xdr:xfrm>
          <a:off x="10340143" y="7529783"/>
          <a:ext cx="6312274" cy="20767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sp macro="" textlink="">
        <xdr:nvSpPr>
          <xdr:cNvPr id="15" name="Text Box 16"/>
          <xdr:cNvSpPr txBox="1">
            <a:spLocks noChangeArrowheads="1"/>
          </xdr:cNvSpPr>
        </xdr:nvSpPr>
        <xdr:spPr bwMode="auto">
          <a:xfrm>
            <a:off x="12188597" y="7769694"/>
            <a:ext cx="2556373" cy="217419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J</a:t>
            </a:r>
          </a:p>
        </xdr:txBody>
      </xdr:sp>
    </xdr:grpSp>
    <xdr:clientData/>
  </xdr:twoCellAnchor>
  <xdr:twoCellAnchor>
    <xdr:from>
      <xdr:col>19</xdr:col>
      <xdr:colOff>200025</xdr:colOff>
      <xdr:row>0</xdr:row>
      <xdr:rowOff>66675</xdr:rowOff>
    </xdr:from>
    <xdr:to>
      <xdr:col>29</xdr:col>
      <xdr:colOff>285750</xdr:colOff>
      <xdr:row>20</xdr:row>
      <xdr:rowOff>95250</xdr:rowOff>
    </xdr:to>
    <xdr:grpSp>
      <xdr:nvGrpSpPr>
        <xdr:cNvPr id="16" name="Grupo 5"/>
        <xdr:cNvGrpSpPr>
          <a:grpSpLocks/>
        </xdr:cNvGrpSpPr>
      </xdr:nvGrpSpPr>
      <xdr:grpSpPr bwMode="auto">
        <a:xfrm>
          <a:off x="10614624" y="66675"/>
          <a:ext cx="6196102" cy="2715344"/>
          <a:chOff x="10372725" y="66675"/>
          <a:chExt cx="6438900" cy="2667000"/>
        </a:xfrm>
      </xdr:grpSpPr>
      <xdr:grpSp>
        <xdr:nvGrpSpPr>
          <xdr:cNvPr id="17" name="Group 111"/>
          <xdr:cNvGrpSpPr>
            <a:grpSpLocks/>
          </xdr:cNvGrpSpPr>
        </xdr:nvGrpSpPr>
        <xdr:grpSpPr bwMode="auto">
          <a:xfrm>
            <a:off x="10372725" y="66675"/>
            <a:ext cx="6334125" cy="2667000"/>
            <a:chOff x="1080" y="7"/>
            <a:chExt cx="674" cy="282"/>
          </a:xfrm>
        </xdr:grpSpPr>
        <xdr:graphicFrame macro="">
          <xdr:nvGraphicFramePr>
            <xdr:cNvPr id="22" name="Gráfico 8"/>
            <xdr:cNvGraphicFramePr>
              <a:graphicFrameLocks/>
            </xdr:cNvGraphicFramePr>
          </xdr:nvGraphicFramePr>
          <xdr:xfrm>
            <a:off x="1080" y="7"/>
            <a:ext cx="674" cy="282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8"/>
            </a:graphicData>
          </a:graphic>
        </xdr:graphicFrame>
        <xdr:sp macro="" textlink="">
          <xdr:nvSpPr>
            <xdr:cNvPr id="23" name="Text Box 9"/>
            <xdr:cNvSpPr txBox="1">
              <a:spLocks noChangeArrowheads="1"/>
            </xdr:cNvSpPr>
          </xdr:nvSpPr>
          <xdr:spPr bwMode="auto">
            <a:xfrm>
              <a:off x="1309" y="40"/>
              <a:ext cx="246" cy="23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pt-PT" sz="800" b="0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Paul da Praia da Vitória </a:t>
              </a:r>
              <a:r>
                <a:rPr lang="pt-PT" sz="800" b="1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| Estaca J</a:t>
              </a:r>
            </a:p>
          </xdr:txBody>
        </xdr:sp>
      </xdr:grpSp>
      <xdr:grpSp>
        <xdr:nvGrpSpPr>
          <xdr:cNvPr id="18" name="Group 145"/>
          <xdr:cNvGrpSpPr>
            <a:grpSpLocks/>
          </xdr:cNvGrpSpPr>
        </xdr:nvGrpSpPr>
        <xdr:grpSpPr bwMode="auto">
          <a:xfrm>
            <a:off x="15601950" y="1677699"/>
            <a:ext cx="1209675" cy="438150"/>
            <a:chOff x="1623" y="1111"/>
            <a:chExt cx="127" cy="44"/>
          </a:xfrm>
        </xdr:grpSpPr>
        <xdr:sp macro="" textlink="">
          <xdr:nvSpPr>
            <xdr:cNvPr id="20" name="Rectangle 146"/>
            <xdr:cNvSpPr>
              <a:spLocks noChangeArrowheads="1"/>
            </xdr:cNvSpPr>
          </xdr:nvSpPr>
          <xdr:spPr bwMode="auto">
            <a:xfrm>
              <a:off x="1657" y="1111"/>
              <a:ext cx="93" cy="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pH água mar</a:t>
              </a:r>
            </a:p>
          </xdr:txBody>
        </xdr:sp>
        <xdr:sp macro="" textlink="">
          <xdr:nvSpPr>
            <xdr:cNvPr id="21" name="Line 147"/>
            <xdr:cNvSpPr>
              <a:spLocks noChangeShapeType="1"/>
            </xdr:cNvSpPr>
          </xdr:nvSpPr>
          <xdr:spPr bwMode="auto">
            <a:xfrm>
              <a:off x="1623" y="1117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19" name="Line 148"/>
          <xdr:cNvSpPr>
            <a:spLocks noChangeShapeType="1"/>
          </xdr:cNvSpPr>
        </xdr:nvSpPr>
        <xdr:spPr bwMode="auto">
          <a:xfrm>
            <a:off x="10784425" y="1591865"/>
            <a:ext cx="4714875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19</xdr:col>
      <xdr:colOff>200025</xdr:colOff>
      <xdr:row>21</xdr:row>
      <xdr:rowOff>38100</xdr:rowOff>
    </xdr:from>
    <xdr:to>
      <xdr:col>29</xdr:col>
      <xdr:colOff>219075</xdr:colOff>
      <xdr:row>38</xdr:row>
      <xdr:rowOff>19050</xdr:rowOff>
    </xdr:to>
    <xdr:grpSp>
      <xdr:nvGrpSpPr>
        <xdr:cNvPr id="24" name="Grupo 16"/>
        <xdr:cNvGrpSpPr>
          <a:grpSpLocks/>
        </xdr:cNvGrpSpPr>
      </xdr:nvGrpSpPr>
      <xdr:grpSpPr bwMode="auto">
        <a:xfrm>
          <a:off x="10614624" y="2895600"/>
          <a:ext cx="6129427" cy="2640761"/>
          <a:chOff x="10615967" y="2710653"/>
          <a:chExt cx="6334125" cy="2828925"/>
        </a:xfrm>
      </xdr:grpSpPr>
      <xdr:graphicFrame macro="">
        <xdr:nvGraphicFramePr>
          <xdr:cNvPr id="25" name="Gráfico 11"/>
          <xdr:cNvGraphicFramePr>
            <a:graphicFrameLocks/>
          </xdr:cNvGraphicFramePr>
        </xdr:nvGraphicFramePr>
        <xdr:xfrm>
          <a:off x="10615967" y="2710653"/>
          <a:ext cx="6334125" cy="28289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sp macro="" textlink="">
        <xdr:nvSpPr>
          <xdr:cNvPr id="26" name="Text Box 12"/>
          <xdr:cNvSpPr txBox="1">
            <a:spLocks noChangeArrowheads="1"/>
          </xdr:cNvSpPr>
        </xdr:nvSpPr>
        <xdr:spPr bwMode="auto">
          <a:xfrm>
            <a:off x="12668145" y="3046461"/>
            <a:ext cx="2298834" cy="315456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J</a:t>
            </a:r>
          </a:p>
        </xdr:txBody>
      </xdr:sp>
    </xdr:grpSp>
    <xdr:clientData/>
  </xdr:twoCellAnchor>
  <xdr:twoCellAnchor>
    <xdr:from>
      <xdr:col>22</xdr:col>
      <xdr:colOff>206053</xdr:colOff>
      <xdr:row>64</xdr:row>
      <xdr:rowOff>18142</xdr:rowOff>
    </xdr:from>
    <xdr:to>
      <xdr:col>26</xdr:col>
      <xdr:colOff>329887</xdr:colOff>
      <xdr:row>66</xdr:row>
      <xdr:rowOff>67446</xdr:rowOff>
    </xdr:to>
    <xdr:sp macro="" textlink="">
      <xdr:nvSpPr>
        <xdr:cNvPr id="27" name="Text Box 16"/>
        <xdr:cNvSpPr txBox="1">
          <a:spLocks noChangeArrowheads="1"/>
        </xdr:cNvSpPr>
      </xdr:nvSpPr>
      <xdr:spPr bwMode="auto">
        <a:xfrm>
          <a:off x="13617253" y="9038317"/>
          <a:ext cx="2562234" cy="373154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J</a:t>
          </a:r>
        </a:p>
      </xdr:txBody>
    </xdr:sp>
    <xdr:clientData/>
  </xdr:twoCellAnchor>
  <xdr:twoCellAnchor>
    <xdr:from>
      <xdr:col>19</xdr:col>
      <xdr:colOff>600075</xdr:colOff>
      <xdr:row>87</xdr:row>
      <xdr:rowOff>66675</xdr:rowOff>
    </xdr:from>
    <xdr:to>
      <xdr:col>27</xdr:col>
      <xdr:colOff>266700</xdr:colOff>
      <xdr:row>87</xdr:row>
      <xdr:rowOff>66675</xdr:rowOff>
    </xdr:to>
    <xdr:sp macro="" textlink="">
      <xdr:nvSpPr>
        <xdr:cNvPr id="28" name="Line 148"/>
        <xdr:cNvSpPr>
          <a:spLocks noChangeShapeType="1"/>
        </xdr:cNvSpPr>
      </xdr:nvSpPr>
      <xdr:spPr bwMode="auto">
        <a:xfrm>
          <a:off x="12182475" y="12544425"/>
          <a:ext cx="45434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200025</xdr:colOff>
      <xdr:row>1</xdr:row>
      <xdr:rowOff>0</xdr:rowOff>
    </xdr:from>
    <xdr:to>
      <xdr:col>40</xdr:col>
      <xdr:colOff>238125</xdr:colOff>
      <xdr:row>20</xdr:row>
      <xdr:rowOff>104775</xdr:rowOff>
    </xdr:to>
    <xdr:graphicFrame macro="">
      <xdr:nvGraphicFramePr>
        <xdr:cNvPr id="2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33</xdr:col>
      <xdr:colOff>392910</xdr:colOff>
      <xdr:row>2</xdr:row>
      <xdr:rowOff>85538</xdr:rowOff>
    </xdr:from>
    <xdr:to>
      <xdr:col>37</xdr:col>
      <xdr:colOff>256806</xdr:colOff>
      <xdr:row>4</xdr:row>
      <xdr:rowOff>109237</xdr:rowOff>
    </xdr:to>
    <xdr:sp macro="" textlink="">
      <xdr:nvSpPr>
        <xdr:cNvPr id="30" name="Text Box 9"/>
        <xdr:cNvSpPr txBox="1">
          <a:spLocks noChangeArrowheads="1"/>
        </xdr:cNvSpPr>
      </xdr:nvSpPr>
      <xdr:spPr bwMode="auto">
        <a:xfrm>
          <a:off x="20509710" y="333188"/>
          <a:ext cx="2302296" cy="261824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A</a:t>
          </a:r>
        </a:p>
      </xdr:txBody>
    </xdr:sp>
    <xdr:clientData/>
  </xdr:twoCellAnchor>
  <xdr:twoCellAnchor>
    <xdr:from>
      <xdr:col>39</xdr:col>
      <xdr:colOff>101974</xdr:colOff>
      <xdr:row>13</xdr:row>
      <xdr:rowOff>75666</xdr:rowOff>
    </xdr:from>
    <xdr:to>
      <xdr:col>40</xdr:col>
      <xdr:colOff>379374</xdr:colOff>
      <xdr:row>17</xdr:row>
      <xdr:rowOff>41149</xdr:rowOff>
    </xdr:to>
    <xdr:sp macro="" textlink="">
      <xdr:nvSpPr>
        <xdr:cNvPr id="31" name="Rectangle 146"/>
        <xdr:cNvSpPr>
          <a:spLocks noChangeArrowheads="1"/>
        </xdr:cNvSpPr>
      </xdr:nvSpPr>
      <xdr:spPr bwMode="auto">
        <a:xfrm>
          <a:off x="23876374" y="1723491"/>
          <a:ext cx="887000" cy="51793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pH água mar</a:t>
          </a:r>
        </a:p>
      </xdr:txBody>
    </xdr:sp>
    <xdr:clientData/>
  </xdr:twoCellAnchor>
  <xdr:twoCellAnchor>
    <xdr:from>
      <xdr:col>38</xdr:col>
      <xdr:colOff>390525</xdr:colOff>
      <xdr:row>13</xdr:row>
      <xdr:rowOff>152400</xdr:rowOff>
    </xdr:from>
    <xdr:to>
      <xdr:col>39</xdr:col>
      <xdr:colOff>57150</xdr:colOff>
      <xdr:row>13</xdr:row>
      <xdr:rowOff>152400</xdr:rowOff>
    </xdr:to>
    <xdr:sp macro="" textlink="">
      <xdr:nvSpPr>
        <xdr:cNvPr id="32" name="Line 147"/>
        <xdr:cNvSpPr>
          <a:spLocks noChangeShapeType="1"/>
        </xdr:cNvSpPr>
      </xdr:nvSpPr>
      <xdr:spPr bwMode="auto">
        <a:xfrm>
          <a:off x="23555325" y="1800225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533400</xdr:colOff>
      <xdr:row>12</xdr:row>
      <xdr:rowOff>114300</xdr:rowOff>
    </xdr:from>
    <xdr:to>
      <xdr:col>38</xdr:col>
      <xdr:colOff>142875</xdr:colOff>
      <xdr:row>12</xdr:row>
      <xdr:rowOff>114300</xdr:rowOff>
    </xdr:to>
    <xdr:sp macro="" textlink="">
      <xdr:nvSpPr>
        <xdr:cNvPr id="33" name="Line 148"/>
        <xdr:cNvSpPr>
          <a:spLocks noChangeShapeType="1"/>
        </xdr:cNvSpPr>
      </xdr:nvSpPr>
      <xdr:spPr bwMode="auto">
        <a:xfrm>
          <a:off x="18821400" y="1600200"/>
          <a:ext cx="448627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200025</xdr:colOff>
      <xdr:row>21</xdr:row>
      <xdr:rowOff>57150</xdr:rowOff>
    </xdr:from>
    <xdr:to>
      <xdr:col>40</xdr:col>
      <xdr:colOff>238125</xdr:colOff>
      <xdr:row>38</xdr:row>
      <xdr:rowOff>57150</xdr:rowOff>
    </xdr:to>
    <xdr:grpSp>
      <xdr:nvGrpSpPr>
        <xdr:cNvPr id="34" name="Grupo 16"/>
        <xdr:cNvGrpSpPr>
          <a:grpSpLocks/>
        </xdr:cNvGrpSpPr>
      </xdr:nvGrpSpPr>
      <xdr:grpSpPr bwMode="auto">
        <a:xfrm>
          <a:off x="17336039" y="2914650"/>
          <a:ext cx="6148478" cy="2659811"/>
          <a:chOff x="10841225" y="2546341"/>
          <a:chExt cx="6334125" cy="2828925"/>
        </a:xfrm>
      </xdr:grpSpPr>
      <xdr:graphicFrame macro="">
        <xdr:nvGraphicFramePr>
          <xdr:cNvPr id="35" name="Gráfico 11"/>
          <xdr:cNvGraphicFramePr>
            <a:graphicFrameLocks/>
          </xdr:cNvGraphicFramePr>
        </xdr:nvGraphicFramePr>
        <xdr:xfrm>
          <a:off x="10841225" y="2546341"/>
          <a:ext cx="6334125" cy="28289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sp macro="" textlink="">
        <xdr:nvSpPr>
          <xdr:cNvPr id="36" name="Text Box 12"/>
          <xdr:cNvSpPr txBox="1">
            <a:spLocks noChangeArrowheads="1"/>
          </xdr:cNvSpPr>
        </xdr:nvSpPr>
        <xdr:spPr bwMode="auto">
          <a:xfrm>
            <a:off x="12916536" y="2910060"/>
            <a:ext cx="2291694" cy="31320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A</a:t>
            </a:r>
          </a:p>
        </xdr:txBody>
      </xdr:sp>
    </xdr:grpSp>
    <xdr:clientData/>
  </xdr:twoCellAnchor>
  <xdr:twoCellAnchor>
    <xdr:from>
      <xdr:col>30</xdr:col>
      <xdr:colOff>200025</xdr:colOff>
      <xdr:row>42</xdr:row>
      <xdr:rowOff>19050</xdr:rowOff>
    </xdr:from>
    <xdr:to>
      <xdr:col>40</xdr:col>
      <xdr:colOff>266700</xdr:colOff>
      <xdr:row>61</xdr:row>
      <xdr:rowOff>28575</xdr:rowOff>
    </xdr:to>
    <xdr:grpSp>
      <xdr:nvGrpSpPr>
        <xdr:cNvPr id="37" name="Grupo 4"/>
        <xdr:cNvGrpSpPr>
          <a:grpSpLocks/>
        </xdr:cNvGrpSpPr>
      </xdr:nvGrpSpPr>
      <xdr:grpSpPr bwMode="auto">
        <a:xfrm>
          <a:off x="17336039" y="6048555"/>
          <a:ext cx="6177053" cy="2624407"/>
          <a:chOff x="10581461" y="7529783"/>
          <a:chExt cx="6312274" cy="2436439"/>
        </a:xfrm>
      </xdr:grpSpPr>
      <xdr:graphicFrame macro="">
        <xdr:nvGraphicFramePr>
          <xdr:cNvPr id="38" name="Gráfico 15"/>
          <xdr:cNvGraphicFramePr>
            <a:graphicFrameLocks/>
          </xdr:cNvGraphicFramePr>
        </xdr:nvGraphicFramePr>
        <xdr:xfrm>
          <a:off x="10581461" y="7529783"/>
          <a:ext cx="6312274" cy="243643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sp macro="" textlink="">
        <xdr:nvSpPr>
          <xdr:cNvPr id="39" name="Text Box 16"/>
          <xdr:cNvSpPr txBox="1">
            <a:spLocks noChangeArrowheads="1"/>
          </xdr:cNvSpPr>
        </xdr:nvSpPr>
        <xdr:spPr bwMode="auto">
          <a:xfrm>
            <a:off x="12376605" y="7775180"/>
            <a:ext cx="2565886" cy="201576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A</a:t>
            </a:r>
          </a:p>
        </xdr:txBody>
      </xdr:sp>
    </xdr:grpSp>
    <xdr:clientData/>
  </xdr:twoCellAnchor>
  <xdr:twoCellAnchor>
    <xdr:from>
      <xdr:col>28</xdr:col>
      <xdr:colOff>76632</xdr:colOff>
      <xdr:row>91</xdr:row>
      <xdr:rowOff>157501</xdr:rowOff>
    </xdr:from>
    <xdr:to>
      <xdr:col>29</xdr:col>
      <xdr:colOff>310406</xdr:colOff>
      <xdr:row>96</xdr:row>
      <xdr:rowOff>27486</xdr:rowOff>
    </xdr:to>
    <xdr:sp macro="" textlink="">
      <xdr:nvSpPr>
        <xdr:cNvPr id="40" name="Rectangle 85"/>
        <xdr:cNvSpPr>
          <a:spLocks noChangeArrowheads="1"/>
        </xdr:cNvSpPr>
      </xdr:nvSpPr>
      <xdr:spPr bwMode="auto">
        <a:xfrm>
          <a:off x="17145432" y="13187701"/>
          <a:ext cx="843374" cy="584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Sal. (ppm) água  mar</a:t>
          </a:r>
        </a:p>
      </xdr:txBody>
    </xdr:sp>
    <xdr:clientData/>
  </xdr:twoCellAnchor>
  <xdr:twoCellAnchor>
    <xdr:from>
      <xdr:col>27</xdr:col>
      <xdr:colOff>361950</xdr:colOff>
      <xdr:row>92</xdr:row>
      <xdr:rowOff>66675</xdr:rowOff>
    </xdr:from>
    <xdr:to>
      <xdr:col>28</xdr:col>
      <xdr:colOff>19050</xdr:colOff>
      <xdr:row>92</xdr:row>
      <xdr:rowOff>66675</xdr:rowOff>
    </xdr:to>
    <xdr:sp macro="" textlink="">
      <xdr:nvSpPr>
        <xdr:cNvPr id="41" name="Line 86"/>
        <xdr:cNvSpPr>
          <a:spLocks noChangeShapeType="1"/>
        </xdr:cNvSpPr>
      </xdr:nvSpPr>
      <xdr:spPr bwMode="auto">
        <a:xfrm>
          <a:off x="16821150" y="13258800"/>
          <a:ext cx="266700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180975</xdr:colOff>
      <xdr:row>80</xdr:row>
      <xdr:rowOff>123825</xdr:rowOff>
    </xdr:from>
    <xdr:to>
      <xdr:col>40</xdr:col>
      <xdr:colOff>314325</xdr:colOff>
      <xdr:row>101</xdr:row>
      <xdr:rowOff>28575</xdr:rowOff>
    </xdr:to>
    <xdr:graphicFrame macro="">
      <xdr:nvGraphicFramePr>
        <xdr:cNvPr id="42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561975</xdr:colOff>
      <xdr:row>87</xdr:row>
      <xdr:rowOff>76200</xdr:rowOff>
    </xdr:from>
    <xdr:to>
      <xdr:col>38</xdr:col>
      <xdr:colOff>342900</xdr:colOff>
      <xdr:row>87</xdr:row>
      <xdr:rowOff>76200</xdr:rowOff>
    </xdr:to>
    <xdr:sp macro="" textlink="">
      <xdr:nvSpPr>
        <xdr:cNvPr id="43" name="Line 148"/>
        <xdr:cNvSpPr>
          <a:spLocks noChangeShapeType="1"/>
        </xdr:cNvSpPr>
      </xdr:nvSpPr>
      <xdr:spPr bwMode="auto">
        <a:xfrm>
          <a:off x="18849975" y="12553950"/>
          <a:ext cx="46577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39</xdr:col>
      <xdr:colOff>152859</xdr:colOff>
      <xdr:row>92</xdr:row>
      <xdr:rowOff>12419</xdr:rowOff>
    </xdr:from>
    <xdr:to>
      <xdr:col>40</xdr:col>
      <xdr:colOff>419720</xdr:colOff>
      <xdr:row>96</xdr:row>
      <xdr:rowOff>107409</xdr:rowOff>
    </xdr:to>
    <xdr:sp macro="" textlink="">
      <xdr:nvSpPr>
        <xdr:cNvPr id="44" name="Rectangle 85"/>
        <xdr:cNvSpPr>
          <a:spLocks noChangeArrowheads="1"/>
        </xdr:cNvSpPr>
      </xdr:nvSpPr>
      <xdr:spPr bwMode="auto">
        <a:xfrm>
          <a:off x="23927259" y="13204544"/>
          <a:ext cx="876461" cy="6474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Sal. (ppm) água  mar</a:t>
          </a:r>
        </a:p>
      </xdr:txBody>
    </xdr:sp>
    <xdr:clientData/>
  </xdr:twoCellAnchor>
  <xdr:twoCellAnchor>
    <xdr:from>
      <xdr:col>38</xdr:col>
      <xdr:colOff>438150</xdr:colOff>
      <xdr:row>92</xdr:row>
      <xdr:rowOff>85725</xdr:rowOff>
    </xdr:from>
    <xdr:to>
      <xdr:col>39</xdr:col>
      <xdr:colOff>104775</xdr:colOff>
      <xdr:row>92</xdr:row>
      <xdr:rowOff>85725</xdr:rowOff>
    </xdr:to>
    <xdr:sp macro="" textlink="">
      <xdr:nvSpPr>
        <xdr:cNvPr id="45" name="Line 86"/>
        <xdr:cNvSpPr>
          <a:spLocks noChangeShapeType="1"/>
        </xdr:cNvSpPr>
      </xdr:nvSpPr>
      <xdr:spPr bwMode="auto">
        <a:xfrm>
          <a:off x="23602950" y="13277850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44</xdr:col>
      <xdr:colOff>123825</xdr:colOff>
      <xdr:row>1</xdr:row>
      <xdr:rowOff>0</xdr:rowOff>
    </xdr:from>
    <xdr:to>
      <xdr:col>54</xdr:col>
      <xdr:colOff>95250</xdr:colOff>
      <xdr:row>20</xdr:row>
      <xdr:rowOff>85725</xdr:rowOff>
    </xdr:to>
    <xdr:graphicFrame macro="">
      <xdr:nvGraphicFramePr>
        <xdr:cNvPr id="46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47</xdr:col>
      <xdr:colOff>289207</xdr:colOff>
      <xdr:row>2</xdr:row>
      <xdr:rowOff>94955</xdr:rowOff>
    </xdr:from>
    <xdr:to>
      <xdr:col>51</xdr:col>
      <xdr:colOff>153102</xdr:colOff>
      <xdr:row>4</xdr:row>
      <xdr:rowOff>118654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28940407" y="342605"/>
          <a:ext cx="2302295" cy="261824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D</a:t>
          </a:r>
        </a:p>
      </xdr:txBody>
    </xdr:sp>
    <xdr:clientData/>
  </xdr:twoCellAnchor>
  <xdr:twoCellAnchor>
    <xdr:from>
      <xdr:col>52</xdr:col>
      <xdr:colOff>567404</xdr:colOff>
      <xdr:row>13</xdr:row>
      <xdr:rowOff>69232</xdr:rowOff>
    </xdr:from>
    <xdr:to>
      <xdr:col>54</xdr:col>
      <xdr:colOff>233767</xdr:colOff>
      <xdr:row>17</xdr:row>
      <xdr:rowOff>34715</xdr:rowOff>
    </xdr:to>
    <xdr:sp macro="" textlink="">
      <xdr:nvSpPr>
        <xdr:cNvPr id="48" name="Rectangle 146"/>
        <xdr:cNvSpPr>
          <a:spLocks noChangeArrowheads="1"/>
        </xdr:cNvSpPr>
      </xdr:nvSpPr>
      <xdr:spPr bwMode="auto">
        <a:xfrm>
          <a:off x="32266604" y="1717057"/>
          <a:ext cx="885563" cy="51793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pH água mar</a:t>
          </a:r>
        </a:p>
      </xdr:txBody>
    </xdr:sp>
    <xdr:clientData/>
  </xdr:twoCellAnchor>
  <xdr:twoCellAnchor>
    <xdr:from>
      <xdr:col>52</xdr:col>
      <xdr:colOff>228600</xdr:colOff>
      <xdr:row>14</xdr:row>
      <xdr:rowOff>9525</xdr:rowOff>
    </xdr:from>
    <xdr:to>
      <xdr:col>52</xdr:col>
      <xdr:colOff>504825</xdr:colOff>
      <xdr:row>14</xdr:row>
      <xdr:rowOff>9525</xdr:rowOff>
    </xdr:to>
    <xdr:sp macro="" textlink="">
      <xdr:nvSpPr>
        <xdr:cNvPr id="49" name="Line 147"/>
        <xdr:cNvSpPr>
          <a:spLocks noChangeShapeType="1"/>
        </xdr:cNvSpPr>
      </xdr:nvSpPr>
      <xdr:spPr bwMode="auto">
        <a:xfrm>
          <a:off x="31927800" y="1819275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44</xdr:col>
      <xdr:colOff>133350</xdr:colOff>
      <xdr:row>21</xdr:row>
      <xdr:rowOff>38100</xdr:rowOff>
    </xdr:from>
    <xdr:to>
      <xdr:col>54</xdr:col>
      <xdr:colOff>123825</xdr:colOff>
      <xdr:row>38</xdr:row>
      <xdr:rowOff>47625</xdr:rowOff>
    </xdr:to>
    <xdr:grpSp>
      <xdr:nvGrpSpPr>
        <xdr:cNvPr id="50" name="Grupo 16"/>
        <xdr:cNvGrpSpPr>
          <a:grpSpLocks/>
        </xdr:cNvGrpSpPr>
      </xdr:nvGrpSpPr>
      <xdr:grpSpPr bwMode="auto">
        <a:xfrm>
          <a:off x="25823892" y="2895600"/>
          <a:ext cx="6100853" cy="2669336"/>
          <a:chOff x="11035100" y="3037443"/>
          <a:chExt cx="6334125" cy="2828925"/>
        </a:xfrm>
      </xdr:grpSpPr>
      <xdr:graphicFrame macro="">
        <xdr:nvGraphicFramePr>
          <xdr:cNvPr id="51" name="Gráfico 11"/>
          <xdr:cNvGraphicFramePr>
            <a:graphicFrameLocks/>
          </xdr:cNvGraphicFramePr>
        </xdr:nvGraphicFramePr>
        <xdr:xfrm>
          <a:off x="11035100" y="3037443"/>
          <a:ext cx="6334125" cy="28289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sp macro="" textlink="">
        <xdr:nvSpPr>
          <xdr:cNvPr id="52" name="Text Box 12"/>
          <xdr:cNvSpPr txBox="1">
            <a:spLocks noChangeArrowheads="1"/>
          </xdr:cNvSpPr>
        </xdr:nvSpPr>
        <xdr:spPr bwMode="auto">
          <a:xfrm>
            <a:off x="13087000" y="3399868"/>
            <a:ext cx="2279888" cy="30202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D</a:t>
            </a:r>
          </a:p>
        </xdr:txBody>
      </xdr:sp>
    </xdr:grpSp>
    <xdr:clientData/>
  </xdr:twoCellAnchor>
  <xdr:twoCellAnchor>
    <xdr:from>
      <xdr:col>44</xdr:col>
      <xdr:colOff>514350</xdr:colOff>
      <xdr:row>12</xdr:row>
      <xdr:rowOff>123825</xdr:rowOff>
    </xdr:from>
    <xdr:to>
      <xdr:col>52</xdr:col>
      <xdr:colOff>123825</xdr:colOff>
      <xdr:row>12</xdr:row>
      <xdr:rowOff>133350</xdr:rowOff>
    </xdr:to>
    <xdr:sp macro="" textlink="">
      <xdr:nvSpPr>
        <xdr:cNvPr id="53" name="Line 148"/>
        <xdr:cNvSpPr>
          <a:spLocks noChangeShapeType="1"/>
        </xdr:cNvSpPr>
      </xdr:nvSpPr>
      <xdr:spPr bwMode="auto">
        <a:xfrm>
          <a:off x="27336750" y="1609725"/>
          <a:ext cx="4486275" cy="952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44</xdr:col>
      <xdr:colOff>123825</xdr:colOff>
      <xdr:row>41</xdr:row>
      <xdr:rowOff>133350</xdr:rowOff>
    </xdr:from>
    <xdr:to>
      <xdr:col>54</xdr:col>
      <xdr:colOff>123825</xdr:colOff>
      <xdr:row>61</xdr:row>
      <xdr:rowOff>28575</xdr:rowOff>
    </xdr:to>
    <xdr:graphicFrame macro="">
      <xdr:nvGraphicFramePr>
        <xdr:cNvPr id="54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47</xdr:col>
      <xdr:colOff>27867</xdr:colOff>
      <xdr:row>44</xdr:row>
      <xdr:rowOff>105709</xdr:rowOff>
    </xdr:from>
    <xdr:to>
      <xdr:col>51</xdr:col>
      <xdr:colOff>161245</xdr:colOff>
      <xdr:row>46</xdr:row>
      <xdr:rowOff>86154</xdr:rowOff>
    </xdr:to>
    <xdr:sp macro="" textlink="">
      <xdr:nvSpPr>
        <xdr:cNvPr id="55" name="Text Box 16"/>
        <xdr:cNvSpPr txBox="1">
          <a:spLocks noChangeArrowheads="1"/>
        </xdr:cNvSpPr>
      </xdr:nvSpPr>
      <xdr:spPr bwMode="auto">
        <a:xfrm>
          <a:off x="28679067" y="6363634"/>
          <a:ext cx="2571778" cy="209045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D</a:t>
          </a:r>
        </a:p>
      </xdr:txBody>
    </xdr:sp>
    <xdr:clientData/>
  </xdr:twoCellAnchor>
  <xdr:twoCellAnchor>
    <xdr:from>
      <xdr:col>44</xdr:col>
      <xdr:colOff>142875</xdr:colOff>
      <xdr:row>80</xdr:row>
      <xdr:rowOff>152400</xdr:rowOff>
    </xdr:from>
    <xdr:to>
      <xdr:col>54</xdr:col>
      <xdr:colOff>171450</xdr:colOff>
      <xdr:row>100</xdr:row>
      <xdr:rowOff>57150</xdr:rowOff>
    </xdr:to>
    <xdr:graphicFrame macro="">
      <xdr:nvGraphicFramePr>
        <xdr:cNvPr id="56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44</xdr:col>
      <xdr:colOff>495300</xdr:colOff>
      <xdr:row>87</xdr:row>
      <xdr:rowOff>85725</xdr:rowOff>
    </xdr:from>
    <xdr:to>
      <xdr:col>52</xdr:col>
      <xdr:colOff>228600</xdr:colOff>
      <xdr:row>87</xdr:row>
      <xdr:rowOff>95250</xdr:rowOff>
    </xdr:to>
    <xdr:sp macro="" textlink="">
      <xdr:nvSpPr>
        <xdr:cNvPr id="57" name="Line 148"/>
        <xdr:cNvSpPr>
          <a:spLocks noChangeShapeType="1"/>
        </xdr:cNvSpPr>
      </xdr:nvSpPr>
      <xdr:spPr bwMode="auto">
        <a:xfrm>
          <a:off x="27317700" y="12563475"/>
          <a:ext cx="4610100" cy="952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53</xdr:col>
      <xdr:colOff>30276</xdr:colOff>
      <xdr:row>96</xdr:row>
      <xdr:rowOff>28029</xdr:rowOff>
    </xdr:from>
    <xdr:to>
      <xdr:col>54</xdr:col>
      <xdr:colOff>297137</xdr:colOff>
      <xdr:row>100</xdr:row>
      <xdr:rowOff>24174</xdr:rowOff>
    </xdr:to>
    <xdr:sp macro="" textlink="">
      <xdr:nvSpPr>
        <xdr:cNvPr id="58" name="Rectangle 85"/>
        <xdr:cNvSpPr>
          <a:spLocks noChangeArrowheads="1"/>
        </xdr:cNvSpPr>
      </xdr:nvSpPr>
      <xdr:spPr bwMode="auto">
        <a:xfrm>
          <a:off x="32339076" y="13772604"/>
          <a:ext cx="876461" cy="6533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Sal. (ppm) água  mar</a:t>
          </a:r>
        </a:p>
      </xdr:txBody>
    </xdr:sp>
    <xdr:clientData/>
  </xdr:twoCellAnchor>
  <xdr:twoCellAnchor>
    <xdr:from>
      <xdr:col>52</xdr:col>
      <xdr:colOff>304800</xdr:colOff>
      <xdr:row>96</xdr:row>
      <xdr:rowOff>114300</xdr:rowOff>
    </xdr:from>
    <xdr:to>
      <xdr:col>52</xdr:col>
      <xdr:colOff>590550</xdr:colOff>
      <xdr:row>96</xdr:row>
      <xdr:rowOff>114300</xdr:rowOff>
    </xdr:to>
    <xdr:sp macro="" textlink="">
      <xdr:nvSpPr>
        <xdr:cNvPr id="59" name="Line 86"/>
        <xdr:cNvSpPr>
          <a:spLocks noChangeShapeType="1"/>
        </xdr:cNvSpPr>
      </xdr:nvSpPr>
      <xdr:spPr bwMode="auto">
        <a:xfrm>
          <a:off x="32004000" y="13858875"/>
          <a:ext cx="285750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190500</xdr:colOff>
      <xdr:row>62</xdr:row>
      <xdr:rowOff>66675</xdr:rowOff>
    </xdr:from>
    <xdr:to>
      <xdr:col>40</xdr:col>
      <xdr:colOff>285750</xdr:colOff>
      <xdr:row>79</xdr:row>
      <xdr:rowOff>9525</xdr:rowOff>
    </xdr:to>
    <xdr:graphicFrame macro="">
      <xdr:nvGraphicFramePr>
        <xdr:cNvPr id="60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44</xdr:col>
      <xdr:colOff>123825</xdr:colOff>
      <xdr:row>62</xdr:row>
      <xdr:rowOff>38100</xdr:rowOff>
    </xdr:from>
    <xdr:to>
      <xdr:col>54</xdr:col>
      <xdr:colOff>142875</xdr:colOff>
      <xdr:row>79</xdr:row>
      <xdr:rowOff>28575</xdr:rowOff>
    </xdr:to>
    <xdr:graphicFrame macro="">
      <xdr:nvGraphicFramePr>
        <xdr:cNvPr id="61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95250</xdr:colOff>
      <xdr:row>119</xdr:row>
      <xdr:rowOff>47625</xdr:rowOff>
    </xdr:from>
    <xdr:to>
      <xdr:col>1</xdr:col>
      <xdr:colOff>323850</xdr:colOff>
      <xdr:row>120</xdr:row>
      <xdr:rowOff>123825</xdr:rowOff>
    </xdr:to>
    <xdr:pic>
      <xdr:nvPicPr>
        <xdr:cNvPr id="62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7430750"/>
          <a:ext cx="2286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352425</xdr:colOff>
      <xdr:row>119</xdr:row>
      <xdr:rowOff>47625</xdr:rowOff>
    </xdr:from>
    <xdr:to>
      <xdr:col>1</xdr:col>
      <xdr:colOff>666750</xdr:colOff>
      <xdr:row>120</xdr:row>
      <xdr:rowOff>123825</xdr:rowOff>
    </xdr:to>
    <xdr:pic>
      <xdr:nvPicPr>
        <xdr:cNvPr id="63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17430750"/>
          <a:ext cx="2571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676275</xdr:colOff>
      <xdr:row>119</xdr:row>
      <xdr:rowOff>0</xdr:rowOff>
    </xdr:from>
    <xdr:ext cx="556044" cy="461513"/>
    <xdr:pic>
      <xdr:nvPicPr>
        <xdr:cNvPr id="64" name="Picture 36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383125"/>
          <a:ext cx="556044" cy="461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19</xdr:col>
      <xdr:colOff>276225</xdr:colOff>
      <xdr:row>101</xdr:row>
      <xdr:rowOff>142875</xdr:rowOff>
    </xdr:from>
    <xdr:to>
      <xdr:col>29</xdr:col>
      <xdr:colOff>228600</xdr:colOff>
      <xdr:row>117</xdr:row>
      <xdr:rowOff>95250</xdr:rowOff>
    </xdr:to>
    <xdr:grpSp>
      <xdr:nvGrpSpPr>
        <xdr:cNvPr id="65" name="Grupo 4"/>
        <xdr:cNvGrpSpPr>
          <a:grpSpLocks/>
        </xdr:cNvGrpSpPr>
      </xdr:nvGrpSpPr>
      <xdr:grpSpPr bwMode="auto">
        <a:xfrm>
          <a:off x="10690824" y="14646035"/>
          <a:ext cx="6062752" cy="2549286"/>
          <a:chOff x="10358651" y="8505620"/>
          <a:chExt cx="6312274" cy="2076729"/>
        </a:xfrm>
      </xdr:grpSpPr>
      <xdr:graphicFrame macro="">
        <xdr:nvGraphicFramePr>
          <xdr:cNvPr id="66" name="Gráfico 15"/>
          <xdr:cNvGraphicFramePr>
            <a:graphicFrameLocks/>
          </xdr:cNvGraphicFramePr>
        </xdr:nvGraphicFramePr>
        <xdr:xfrm>
          <a:off x="10358651" y="8505620"/>
          <a:ext cx="6312274" cy="20767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  <xdr:sp macro="" textlink="">
        <xdr:nvSpPr>
          <xdr:cNvPr id="67" name="Text Box 16"/>
          <xdr:cNvSpPr txBox="1">
            <a:spLocks noChangeArrowheads="1"/>
          </xdr:cNvSpPr>
        </xdr:nvSpPr>
        <xdr:spPr bwMode="auto">
          <a:xfrm>
            <a:off x="12138016" y="8730341"/>
            <a:ext cx="2564672" cy="216972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J</a:t>
            </a:r>
          </a:p>
        </xdr:txBody>
      </xdr:sp>
    </xdr:grpSp>
    <xdr:clientData/>
  </xdr:twoCellAnchor>
  <xdr:twoCellAnchor>
    <xdr:from>
      <xdr:col>30</xdr:col>
      <xdr:colOff>180975</xdr:colOff>
      <xdr:row>101</xdr:row>
      <xdr:rowOff>142875</xdr:rowOff>
    </xdr:from>
    <xdr:to>
      <xdr:col>40</xdr:col>
      <xdr:colOff>323850</xdr:colOff>
      <xdr:row>117</xdr:row>
      <xdr:rowOff>85725</xdr:rowOff>
    </xdr:to>
    <xdr:graphicFrame macro="">
      <xdr:nvGraphicFramePr>
        <xdr:cNvPr id="68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33</xdr:col>
      <xdr:colOff>74759</xdr:colOff>
      <xdr:row>103</xdr:row>
      <xdr:rowOff>124905</xdr:rowOff>
    </xdr:from>
    <xdr:to>
      <xdr:col>37</xdr:col>
      <xdr:colOff>135236</xdr:colOff>
      <xdr:row>105</xdr:row>
      <xdr:rowOff>35946</xdr:rowOff>
    </xdr:to>
    <xdr:sp macro="" textlink="">
      <xdr:nvSpPr>
        <xdr:cNvPr id="69" name="Text Box 16"/>
        <xdr:cNvSpPr txBox="1">
          <a:spLocks noChangeArrowheads="1"/>
        </xdr:cNvSpPr>
      </xdr:nvSpPr>
      <xdr:spPr bwMode="auto">
        <a:xfrm>
          <a:off x="20191559" y="14917230"/>
          <a:ext cx="2498877" cy="234891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A</a:t>
          </a:r>
        </a:p>
      </xdr:txBody>
    </xdr:sp>
    <xdr:clientData/>
  </xdr:twoCellAnchor>
  <xdr:twoCellAnchor>
    <xdr:from>
      <xdr:col>44</xdr:col>
      <xdr:colOff>171450</xdr:colOff>
      <xdr:row>101</xdr:row>
      <xdr:rowOff>95250</xdr:rowOff>
    </xdr:from>
    <xdr:to>
      <xdr:col>54</xdr:col>
      <xdr:colOff>171450</xdr:colOff>
      <xdr:row>117</xdr:row>
      <xdr:rowOff>76200</xdr:rowOff>
    </xdr:to>
    <xdr:graphicFrame macro="">
      <xdr:nvGraphicFramePr>
        <xdr:cNvPr id="70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47</xdr:col>
      <xdr:colOff>117367</xdr:colOff>
      <xdr:row>103</xdr:row>
      <xdr:rowOff>141293</xdr:rowOff>
    </xdr:from>
    <xdr:to>
      <xdr:col>51</xdr:col>
      <xdr:colOff>250745</xdr:colOff>
      <xdr:row>106</xdr:row>
      <xdr:rowOff>13907</xdr:rowOff>
    </xdr:to>
    <xdr:sp macro="" textlink="">
      <xdr:nvSpPr>
        <xdr:cNvPr id="71" name="Text Box 16"/>
        <xdr:cNvSpPr txBox="1">
          <a:spLocks noChangeArrowheads="1"/>
        </xdr:cNvSpPr>
      </xdr:nvSpPr>
      <xdr:spPr bwMode="auto">
        <a:xfrm>
          <a:off x="28768567" y="14933618"/>
          <a:ext cx="2571778" cy="358389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D</a:t>
          </a:r>
        </a:p>
      </xdr:txBody>
    </xdr:sp>
    <xdr:clientData/>
  </xdr:twoCellAnchor>
  <xdr:twoCellAnchor>
    <xdr:from>
      <xdr:col>58</xdr:col>
      <xdr:colOff>123825</xdr:colOff>
      <xdr:row>1</xdr:row>
      <xdr:rowOff>0</xdr:rowOff>
    </xdr:from>
    <xdr:to>
      <xdr:col>68</xdr:col>
      <xdr:colOff>95250</xdr:colOff>
      <xdr:row>20</xdr:row>
      <xdr:rowOff>85725</xdr:rowOff>
    </xdr:to>
    <xdr:graphicFrame macro="">
      <xdr:nvGraphicFramePr>
        <xdr:cNvPr id="72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61</xdr:col>
      <xdr:colOff>289208</xdr:colOff>
      <xdr:row>2</xdr:row>
      <xdr:rowOff>94955</xdr:rowOff>
    </xdr:from>
    <xdr:to>
      <xdr:col>65</xdr:col>
      <xdr:colOff>153103</xdr:colOff>
      <xdr:row>4</xdr:row>
      <xdr:rowOff>118654</xdr:rowOff>
    </xdr:to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37474808" y="342605"/>
          <a:ext cx="2302295" cy="261824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Lagoa Nova</a:t>
          </a:r>
        </a:p>
      </xdr:txBody>
    </xdr:sp>
    <xdr:clientData/>
  </xdr:twoCellAnchor>
  <xdr:twoCellAnchor>
    <xdr:from>
      <xdr:col>66</xdr:col>
      <xdr:colOff>567404</xdr:colOff>
      <xdr:row>13</xdr:row>
      <xdr:rowOff>69232</xdr:rowOff>
    </xdr:from>
    <xdr:to>
      <xdr:col>68</xdr:col>
      <xdr:colOff>233768</xdr:colOff>
      <xdr:row>17</xdr:row>
      <xdr:rowOff>34715</xdr:rowOff>
    </xdr:to>
    <xdr:sp macro="" textlink="">
      <xdr:nvSpPr>
        <xdr:cNvPr id="74" name="Rectangle 146"/>
        <xdr:cNvSpPr>
          <a:spLocks noChangeArrowheads="1"/>
        </xdr:cNvSpPr>
      </xdr:nvSpPr>
      <xdr:spPr bwMode="auto">
        <a:xfrm>
          <a:off x="40801004" y="1717057"/>
          <a:ext cx="885564" cy="51793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pH água mar</a:t>
          </a:r>
        </a:p>
      </xdr:txBody>
    </xdr:sp>
    <xdr:clientData/>
  </xdr:twoCellAnchor>
  <xdr:twoCellAnchor>
    <xdr:from>
      <xdr:col>66</xdr:col>
      <xdr:colOff>228600</xdr:colOff>
      <xdr:row>14</xdr:row>
      <xdr:rowOff>9525</xdr:rowOff>
    </xdr:from>
    <xdr:to>
      <xdr:col>66</xdr:col>
      <xdr:colOff>504825</xdr:colOff>
      <xdr:row>14</xdr:row>
      <xdr:rowOff>9525</xdr:rowOff>
    </xdr:to>
    <xdr:sp macro="" textlink="">
      <xdr:nvSpPr>
        <xdr:cNvPr id="75" name="Line 147"/>
        <xdr:cNvSpPr>
          <a:spLocks noChangeShapeType="1"/>
        </xdr:cNvSpPr>
      </xdr:nvSpPr>
      <xdr:spPr bwMode="auto">
        <a:xfrm>
          <a:off x="40462200" y="1819275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58</xdr:col>
      <xdr:colOff>133350</xdr:colOff>
      <xdr:row>21</xdr:row>
      <xdr:rowOff>38100</xdr:rowOff>
    </xdr:from>
    <xdr:to>
      <xdr:col>68</xdr:col>
      <xdr:colOff>123825</xdr:colOff>
      <xdr:row>38</xdr:row>
      <xdr:rowOff>47625</xdr:rowOff>
    </xdr:to>
    <xdr:grpSp>
      <xdr:nvGrpSpPr>
        <xdr:cNvPr id="76" name="Grupo 16"/>
        <xdr:cNvGrpSpPr>
          <a:grpSpLocks/>
        </xdr:cNvGrpSpPr>
      </xdr:nvGrpSpPr>
      <xdr:grpSpPr bwMode="auto">
        <a:xfrm>
          <a:off x="34378421" y="2895600"/>
          <a:ext cx="6100852" cy="2669336"/>
          <a:chOff x="10932477" y="2371322"/>
          <a:chExt cx="6334125" cy="2828925"/>
        </a:xfrm>
      </xdr:grpSpPr>
      <xdr:graphicFrame macro="">
        <xdr:nvGraphicFramePr>
          <xdr:cNvPr id="77" name="Gráfico 11"/>
          <xdr:cNvGraphicFramePr>
            <a:graphicFrameLocks/>
          </xdr:cNvGraphicFramePr>
        </xdr:nvGraphicFramePr>
        <xdr:xfrm>
          <a:off x="10932477" y="2371322"/>
          <a:ext cx="6334125" cy="28289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  <xdr:sp macro="" textlink="">
        <xdr:nvSpPr>
          <xdr:cNvPr id="78" name="Text Box 12"/>
          <xdr:cNvSpPr txBox="1">
            <a:spLocks noChangeArrowheads="1"/>
          </xdr:cNvSpPr>
        </xdr:nvSpPr>
        <xdr:spPr bwMode="auto">
          <a:xfrm>
            <a:off x="12984377" y="2713612"/>
            <a:ext cx="2279888" cy="30202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Lagoa Nova</a:t>
            </a:r>
          </a:p>
        </xdr:txBody>
      </xdr:sp>
    </xdr:grpSp>
    <xdr:clientData/>
  </xdr:twoCellAnchor>
  <xdr:twoCellAnchor>
    <xdr:from>
      <xdr:col>58</xdr:col>
      <xdr:colOff>514350</xdr:colOff>
      <xdr:row>12</xdr:row>
      <xdr:rowOff>123825</xdr:rowOff>
    </xdr:from>
    <xdr:to>
      <xdr:col>66</xdr:col>
      <xdr:colOff>123825</xdr:colOff>
      <xdr:row>12</xdr:row>
      <xdr:rowOff>133350</xdr:rowOff>
    </xdr:to>
    <xdr:sp macro="" textlink="">
      <xdr:nvSpPr>
        <xdr:cNvPr id="79" name="Line 148"/>
        <xdr:cNvSpPr>
          <a:spLocks noChangeShapeType="1"/>
        </xdr:cNvSpPr>
      </xdr:nvSpPr>
      <xdr:spPr bwMode="auto">
        <a:xfrm>
          <a:off x="35871150" y="1609725"/>
          <a:ext cx="4486275" cy="952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58</xdr:col>
      <xdr:colOff>133350</xdr:colOff>
      <xdr:row>41</xdr:row>
      <xdr:rowOff>104775</xdr:rowOff>
    </xdr:from>
    <xdr:to>
      <xdr:col>68</xdr:col>
      <xdr:colOff>133350</xdr:colOff>
      <xdr:row>61</xdr:row>
      <xdr:rowOff>28575</xdr:rowOff>
    </xdr:to>
    <xdr:graphicFrame macro="">
      <xdr:nvGraphicFramePr>
        <xdr:cNvPr id="80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61</xdr:col>
      <xdr:colOff>18882</xdr:colOff>
      <xdr:row>44</xdr:row>
      <xdr:rowOff>69766</xdr:rowOff>
    </xdr:from>
    <xdr:to>
      <xdr:col>65</xdr:col>
      <xdr:colOff>152260</xdr:colOff>
      <xdr:row>46</xdr:row>
      <xdr:rowOff>50211</xdr:rowOff>
    </xdr:to>
    <xdr:sp macro="" textlink="">
      <xdr:nvSpPr>
        <xdr:cNvPr id="81" name="Text Box 16"/>
        <xdr:cNvSpPr txBox="1">
          <a:spLocks noChangeArrowheads="1"/>
        </xdr:cNvSpPr>
      </xdr:nvSpPr>
      <xdr:spPr bwMode="auto">
        <a:xfrm>
          <a:off x="37204482" y="6327691"/>
          <a:ext cx="2571778" cy="209045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Lagoa Nova</a:t>
          </a:r>
        </a:p>
      </xdr:txBody>
    </xdr:sp>
    <xdr:clientData/>
  </xdr:twoCellAnchor>
  <xdr:twoCellAnchor>
    <xdr:from>
      <xdr:col>58</xdr:col>
      <xdr:colOff>142875</xdr:colOff>
      <xdr:row>80</xdr:row>
      <xdr:rowOff>123825</xdr:rowOff>
    </xdr:from>
    <xdr:to>
      <xdr:col>68</xdr:col>
      <xdr:colOff>190500</xdr:colOff>
      <xdr:row>100</xdr:row>
      <xdr:rowOff>28575</xdr:rowOff>
    </xdr:to>
    <xdr:graphicFrame macro="">
      <xdr:nvGraphicFramePr>
        <xdr:cNvPr id="82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58</xdr:col>
      <xdr:colOff>485775</xdr:colOff>
      <xdr:row>87</xdr:row>
      <xdr:rowOff>66675</xdr:rowOff>
    </xdr:from>
    <xdr:to>
      <xdr:col>66</xdr:col>
      <xdr:colOff>238125</xdr:colOff>
      <xdr:row>87</xdr:row>
      <xdr:rowOff>66675</xdr:rowOff>
    </xdr:to>
    <xdr:sp macro="" textlink="">
      <xdr:nvSpPr>
        <xdr:cNvPr id="83" name="Line 148"/>
        <xdr:cNvSpPr>
          <a:spLocks noChangeShapeType="1"/>
        </xdr:cNvSpPr>
      </xdr:nvSpPr>
      <xdr:spPr bwMode="auto">
        <a:xfrm>
          <a:off x="35842575" y="12544425"/>
          <a:ext cx="462915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67</xdr:col>
      <xdr:colOff>66221</xdr:colOff>
      <xdr:row>91</xdr:row>
      <xdr:rowOff>90929</xdr:rowOff>
    </xdr:from>
    <xdr:to>
      <xdr:col>68</xdr:col>
      <xdr:colOff>333082</xdr:colOff>
      <xdr:row>96</xdr:row>
      <xdr:rowOff>24174</xdr:rowOff>
    </xdr:to>
    <xdr:sp macro="" textlink="">
      <xdr:nvSpPr>
        <xdr:cNvPr id="84" name="Rectangle 85"/>
        <xdr:cNvSpPr>
          <a:spLocks noChangeArrowheads="1"/>
        </xdr:cNvSpPr>
      </xdr:nvSpPr>
      <xdr:spPr bwMode="auto">
        <a:xfrm>
          <a:off x="40909421" y="13121129"/>
          <a:ext cx="876461" cy="6476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Sal. (ppm) água  mar</a:t>
          </a:r>
        </a:p>
      </xdr:txBody>
    </xdr:sp>
    <xdr:clientData/>
  </xdr:twoCellAnchor>
  <xdr:twoCellAnchor>
    <xdr:from>
      <xdr:col>66</xdr:col>
      <xdr:colOff>342900</xdr:colOff>
      <xdr:row>92</xdr:row>
      <xdr:rowOff>9525</xdr:rowOff>
    </xdr:from>
    <xdr:to>
      <xdr:col>67</xdr:col>
      <xdr:colOff>9525</xdr:colOff>
      <xdr:row>92</xdr:row>
      <xdr:rowOff>9525</xdr:rowOff>
    </xdr:to>
    <xdr:sp macro="" textlink="">
      <xdr:nvSpPr>
        <xdr:cNvPr id="85" name="Line 86"/>
        <xdr:cNvSpPr>
          <a:spLocks noChangeShapeType="1"/>
        </xdr:cNvSpPr>
      </xdr:nvSpPr>
      <xdr:spPr bwMode="auto">
        <a:xfrm>
          <a:off x="40576500" y="13201650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58</xdr:col>
      <xdr:colOff>123825</xdr:colOff>
      <xdr:row>62</xdr:row>
      <xdr:rowOff>38100</xdr:rowOff>
    </xdr:from>
    <xdr:to>
      <xdr:col>68</xdr:col>
      <xdr:colOff>161925</xdr:colOff>
      <xdr:row>79</xdr:row>
      <xdr:rowOff>38100</xdr:rowOff>
    </xdr:to>
    <xdr:graphicFrame macro="">
      <xdr:nvGraphicFramePr>
        <xdr:cNvPr id="86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58</xdr:col>
      <xdr:colOff>152400</xdr:colOff>
      <xdr:row>101</xdr:row>
      <xdr:rowOff>57150</xdr:rowOff>
    </xdr:from>
    <xdr:to>
      <xdr:col>68</xdr:col>
      <xdr:colOff>209550</xdr:colOff>
      <xdr:row>117</xdr:row>
      <xdr:rowOff>76200</xdr:rowOff>
    </xdr:to>
    <xdr:graphicFrame macro="">
      <xdr:nvGraphicFramePr>
        <xdr:cNvPr id="87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61</xdr:col>
      <xdr:colOff>72438</xdr:colOff>
      <xdr:row>103</xdr:row>
      <xdr:rowOff>24477</xdr:rowOff>
    </xdr:from>
    <xdr:to>
      <xdr:col>65</xdr:col>
      <xdr:colOff>205816</xdr:colOff>
      <xdr:row>105</xdr:row>
      <xdr:rowOff>58837</xdr:rowOff>
    </xdr:to>
    <xdr:sp macro="" textlink="">
      <xdr:nvSpPr>
        <xdr:cNvPr id="88" name="Text Box 16"/>
        <xdr:cNvSpPr txBox="1">
          <a:spLocks noChangeArrowheads="1"/>
        </xdr:cNvSpPr>
      </xdr:nvSpPr>
      <xdr:spPr bwMode="auto">
        <a:xfrm>
          <a:off x="37258038" y="14816802"/>
          <a:ext cx="2571778" cy="358210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Lagoa Nova</a:t>
          </a:r>
        </a:p>
      </xdr:txBody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0.31705</cdr:x>
      <cdr:y>0.10903</cdr:y>
    </cdr:from>
    <cdr:to>
      <cdr:x>0.72271</cdr:x>
      <cdr:y>0.19589</cdr:y>
    </cdr:to>
    <cdr:sp macro="" textlink="">
      <cdr:nvSpPr>
        <cdr:cNvPr id="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27173" y="303081"/>
          <a:ext cx="2465759" cy="24144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J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0.31139</cdr:x>
      <cdr:y>0.07994</cdr:y>
    </cdr:from>
    <cdr:to>
      <cdr:x>0.71803</cdr:x>
      <cdr:y>0.1668</cdr:y>
    </cdr:to>
    <cdr:sp macro="" textlink="">
      <cdr:nvSpPr>
        <cdr:cNvPr id="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66503" y="339761"/>
          <a:ext cx="2563946" cy="369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A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47625</xdr:rowOff>
    </xdr:from>
    <xdr:to>
      <xdr:col>1</xdr:col>
      <xdr:colOff>257175</xdr:colOff>
      <xdr:row>2</xdr:row>
      <xdr:rowOff>123825</xdr:rowOff>
    </xdr:to>
    <xdr:pic>
      <xdr:nvPicPr>
        <xdr:cNvPr id="2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209550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285750</xdr:colOff>
      <xdr:row>1</xdr:row>
      <xdr:rowOff>47625</xdr:rowOff>
    </xdr:from>
    <xdr:to>
      <xdr:col>1</xdr:col>
      <xdr:colOff>600075</xdr:colOff>
      <xdr:row>2</xdr:row>
      <xdr:rowOff>123825</xdr:rowOff>
    </xdr:to>
    <xdr:pic>
      <xdr:nvPicPr>
        <xdr:cNvPr id="3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2095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581025</xdr:colOff>
      <xdr:row>0</xdr:row>
      <xdr:rowOff>133350</xdr:rowOff>
    </xdr:from>
    <xdr:ext cx="552450" cy="457200"/>
    <xdr:pic>
      <xdr:nvPicPr>
        <xdr:cNvPr id="4" name="Picture 10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133350"/>
          <a:ext cx="5524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28575</xdr:colOff>
      <xdr:row>19</xdr:row>
      <xdr:rowOff>66675</xdr:rowOff>
    </xdr:from>
    <xdr:to>
      <xdr:col>1</xdr:col>
      <xdr:colOff>257175</xdr:colOff>
      <xdr:row>20</xdr:row>
      <xdr:rowOff>142875</xdr:rowOff>
    </xdr:to>
    <xdr:pic>
      <xdr:nvPicPr>
        <xdr:cNvPr id="5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267652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285750</xdr:colOff>
      <xdr:row>19</xdr:row>
      <xdr:rowOff>66675</xdr:rowOff>
    </xdr:from>
    <xdr:to>
      <xdr:col>1</xdr:col>
      <xdr:colOff>600075</xdr:colOff>
      <xdr:row>20</xdr:row>
      <xdr:rowOff>142875</xdr:rowOff>
    </xdr:to>
    <xdr:pic>
      <xdr:nvPicPr>
        <xdr:cNvPr id="6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267652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581025</xdr:colOff>
      <xdr:row>18</xdr:row>
      <xdr:rowOff>142875</xdr:rowOff>
    </xdr:from>
    <xdr:ext cx="552450" cy="466725"/>
    <xdr:pic>
      <xdr:nvPicPr>
        <xdr:cNvPr id="7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2590800"/>
          <a:ext cx="5524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19</xdr:col>
      <xdr:colOff>142875</xdr:colOff>
      <xdr:row>1</xdr:row>
      <xdr:rowOff>28575</xdr:rowOff>
    </xdr:from>
    <xdr:to>
      <xdr:col>29</xdr:col>
      <xdr:colOff>552450</xdr:colOff>
      <xdr:row>19</xdr:row>
      <xdr:rowOff>95250</xdr:rowOff>
    </xdr:to>
    <xdr:grpSp>
      <xdr:nvGrpSpPr>
        <xdr:cNvPr id="8" name="Group 60"/>
        <xdr:cNvGrpSpPr>
          <a:grpSpLocks/>
        </xdr:cNvGrpSpPr>
      </xdr:nvGrpSpPr>
      <xdr:grpSpPr bwMode="auto">
        <a:xfrm>
          <a:off x="10267950" y="200025"/>
          <a:ext cx="6505575" cy="2667000"/>
          <a:chOff x="1078" y="27"/>
          <a:chExt cx="683" cy="280"/>
        </a:xfrm>
      </xdr:grpSpPr>
      <xdr:graphicFrame macro="">
        <xdr:nvGraphicFramePr>
          <xdr:cNvPr id="9" name="Gráfico 14"/>
          <xdr:cNvGraphicFramePr>
            <a:graphicFrameLocks/>
          </xdr:cNvGraphicFramePr>
        </xdr:nvGraphicFramePr>
        <xdr:xfrm>
          <a:off x="1078" y="27"/>
          <a:ext cx="683" cy="28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sp macro="" textlink="">
        <xdr:nvSpPr>
          <xdr:cNvPr id="10" name="Text Box 23"/>
          <xdr:cNvSpPr txBox="1">
            <a:spLocks noChangeArrowheads="1"/>
          </xdr:cNvSpPr>
        </xdr:nvSpPr>
        <xdr:spPr bwMode="auto">
          <a:xfrm>
            <a:off x="1292" y="60"/>
            <a:ext cx="278" cy="23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Pedreira do Cabo da Praia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Ponto 1</a:t>
            </a:r>
          </a:p>
        </xdr:txBody>
      </xdr:sp>
    </xdr:grpSp>
    <xdr:clientData/>
  </xdr:twoCellAnchor>
  <xdr:twoCellAnchor>
    <xdr:from>
      <xdr:col>19</xdr:col>
      <xdr:colOff>161925</xdr:colOff>
      <xdr:row>20</xdr:row>
      <xdr:rowOff>38100</xdr:rowOff>
    </xdr:from>
    <xdr:to>
      <xdr:col>29</xdr:col>
      <xdr:colOff>523875</xdr:colOff>
      <xdr:row>39</xdr:row>
      <xdr:rowOff>76200</xdr:rowOff>
    </xdr:to>
    <xdr:grpSp>
      <xdr:nvGrpSpPr>
        <xdr:cNvPr id="11" name="Group 59"/>
        <xdr:cNvGrpSpPr>
          <a:grpSpLocks/>
        </xdr:cNvGrpSpPr>
      </xdr:nvGrpSpPr>
      <xdr:grpSpPr bwMode="auto">
        <a:xfrm>
          <a:off x="10287000" y="2981325"/>
          <a:ext cx="6457950" cy="2857500"/>
          <a:chOff x="1080" y="319"/>
          <a:chExt cx="678" cy="283"/>
        </a:xfrm>
      </xdr:grpSpPr>
      <xdr:graphicFrame macro="">
        <xdr:nvGraphicFramePr>
          <xdr:cNvPr id="12" name="Gráfico 16"/>
          <xdr:cNvGraphicFramePr>
            <a:graphicFrameLocks/>
          </xdr:cNvGraphicFramePr>
        </xdr:nvGraphicFramePr>
        <xdr:xfrm>
          <a:off x="1080" y="319"/>
          <a:ext cx="678" cy="28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sp macro="" textlink="">
        <xdr:nvSpPr>
          <xdr:cNvPr id="13" name="Text Box 26"/>
          <xdr:cNvSpPr txBox="1">
            <a:spLocks noChangeArrowheads="1"/>
          </xdr:cNvSpPr>
        </xdr:nvSpPr>
        <xdr:spPr bwMode="auto">
          <a:xfrm>
            <a:off x="1282" y="357"/>
            <a:ext cx="275" cy="25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Pedreira do Cabo da Praia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Ponto 1</a:t>
            </a:r>
          </a:p>
        </xdr:txBody>
      </xdr:sp>
    </xdr:grpSp>
    <xdr:clientData/>
  </xdr:twoCellAnchor>
  <xdr:twoCellAnchor>
    <xdr:from>
      <xdr:col>19</xdr:col>
      <xdr:colOff>200025</xdr:colOff>
      <xdr:row>41</xdr:row>
      <xdr:rowOff>114300</xdr:rowOff>
    </xdr:from>
    <xdr:to>
      <xdr:col>29</xdr:col>
      <xdr:colOff>523875</xdr:colOff>
      <xdr:row>57</xdr:row>
      <xdr:rowOff>95250</xdr:rowOff>
    </xdr:to>
    <xdr:grpSp>
      <xdr:nvGrpSpPr>
        <xdr:cNvPr id="14" name="Group 61"/>
        <xdr:cNvGrpSpPr>
          <a:grpSpLocks/>
        </xdr:cNvGrpSpPr>
      </xdr:nvGrpSpPr>
      <xdr:grpSpPr bwMode="auto">
        <a:xfrm>
          <a:off x="10325100" y="6219825"/>
          <a:ext cx="6419850" cy="2628900"/>
          <a:chOff x="1084" y="642"/>
          <a:chExt cx="674" cy="276"/>
        </a:xfrm>
      </xdr:grpSpPr>
      <xdr:graphicFrame macro="">
        <xdr:nvGraphicFramePr>
          <xdr:cNvPr id="15" name="Gráfico 35"/>
          <xdr:cNvGraphicFramePr>
            <a:graphicFrameLocks/>
          </xdr:cNvGraphicFramePr>
        </xdr:nvGraphicFramePr>
        <xdr:xfrm>
          <a:off x="1084" y="642"/>
          <a:ext cx="674" cy="27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sp macro="" textlink="">
        <xdr:nvSpPr>
          <xdr:cNvPr id="16" name="Text Box 36"/>
          <xdr:cNvSpPr txBox="1">
            <a:spLocks noChangeArrowheads="1"/>
          </xdr:cNvSpPr>
        </xdr:nvSpPr>
        <xdr:spPr bwMode="auto">
          <a:xfrm>
            <a:off x="1285" y="680"/>
            <a:ext cx="273" cy="23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Pedreira do Cabo da Praia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Ponto 1</a:t>
            </a:r>
          </a:p>
        </xdr:txBody>
      </xdr:sp>
    </xdr:grpSp>
    <xdr:clientData/>
  </xdr:twoCellAnchor>
  <xdr:twoCellAnchor>
    <xdr:from>
      <xdr:col>35</xdr:col>
      <xdr:colOff>219075</xdr:colOff>
      <xdr:row>1</xdr:row>
      <xdr:rowOff>38100</xdr:rowOff>
    </xdr:from>
    <xdr:to>
      <xdr:col>45</xdr:col>
      <xdr:colOff>561975</xdr:colOff>
      <xdr:row>19</xdr:row>
      <xdr:rowOff>123825</xdr:rowOff>
    </xdr:to>
    <xdr:grpSp>
      <xdr:nvGrpSpPr>
        <xdr:cNvPr id="17" name="Group 66"/>
        <xdr:cNvGrpSpPr>
          <a:grpSpLocks/>
        </xdr:cNvGrpSpPr>
      </xdr:nvGrpSpPr>
      <xdr:grpSpPr bwMode="auto">
        <a:xfrm>
          <a:off x="20097750" y="209550"/>
          <a:ext cx="6438900" cy="2686050"/>
          <a:chOff x="2110" y="28"/>
          <a:chExt cx="676" cy="282"/>
        </a:xfrm>
      </xdr:grpSpPr>
      <xdr:graphicFrame macro="">
        <xdr:nvGraphicFramePr>
          <xdr:cNvPr id="18" name="Gráfico 38"/>
          <xdr:cNvGraphicFramePr>
            <a:graphicFrameLocks/>
          </xdr:cNvGraphicFramePr>
        </xdr:nvGraphicFramePr>
        <xdr:xfrm>
          <a:off x="2110" y="28"/>
          <a:ext cx="676" cy="2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sp macro="" textlink="">
        <xdr:nvSpPr>
          <xdr:cNvPr id="19" name="Text Box 39"/>
          <xdr:cNvSpPr txBox="1">
            <a:spLocks noChangeArrowheads="1"/>
          </xdr:cNvSpPr>
        </xdr:nvSpPr>
        <xdr:spPr bwMode="auto">
          <a:xfrm>
            <a:off x="2322" y="62"/>
            <a:ext cx="275" cy="24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Pedreira do Cabo da Praia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Ponto 2</a:t>
            </a:r>
          </a:p>
        </xdr:txBody>
      </xdr:sp>
    </xdr:grpSp>
    <xdr:clientData/>
  </xdr:twoCellAnchor>
  <xdr:twoCellAnchor>
    <xdr:from>
      <xdr:col>35</xdr:col>
      <xdr:colOff>209550</xdr:colOff>
      <xdr:row>20</xdr:row>
      <xdr:rowOff>38100</xdr:rowOff>
    </xdr:from>
    <xdr:to>
      <xdr:col>45</xdr:col>
      <xdr:colOff>542925</xdr:colOff>
      <xdr:row>39</xdr:row>
      <xdr:rowOff>66675</xdr:rowOff>
    </xdr:to>
    <xdr:grpSp>
      <xdr:nvGrpSpPr>
        <xdr:cNvPr id="20" name="Group 67"/>
        <xdr:cNvGrpSpPr>
          <a:grpSpLocks/>
        </xdr:cNvGrpSpPr>
      </xdr:nvGrpSpPr>
      <xdr:grpSpPr bwMode="auto">
        <a:xfrm>
          <a:off x="20088225" y="2981325"/>
          <a:ext cx="6429375" cy="2847975"/>
          <a:chOff x="2109" y="319"/>
          <a:chExt cx="675" cy="282"/>
        </a:xfrm>
      </xdr:grpSpPr>
      <xdr:graphicFrame macro="">
        <xdr:nvGraphicFramePr>
          <xdr:cNvPr id="21" name="Gráfico 41"/>
          <xdr:cNvGraphicFramePr>
            <a:graphicFrameLocks/>
          </xdr:cNvGraphicFramePr>
        </xdr:nvGraphicFramePr>
        <xdr:xfrm>
          <a:off x="2109" y="319"/>
          <a:ext cx="675" cy="2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sp macro="" textlink="">
        <xdr:nvSpPr>
          <xdr:cNvPr id="22" name="Text Box 42"/>
          <xdr:cNvSpPr txBox="1">
            <a:spLocks noChangeArrowheads="1"/>
          </xdr:cNvSpPr>
        </xdr:nvSpPr>
        <xdr:spPr bwMode="auto">
          <a:xfrm>
            <a:off x="2310" y="357"/>
            <a:ext cx="274" cy="25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Pedreira do Cabo da Praia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Ponto 2</a:t>
            </a:r>
          </a:p>
        </xdr:txBody>
      </xdr:sp>
    </xdr:grpSp>
    <xdr:clientData/>
  </xdr:twoCellAnchor>
  <xdr:twoCellAnchor>
    <xdr:from>
      <xdr:col>35</xdr:col>
      <xdr:colOff>219075</xdr:colOff>
      <xdr:row>42</xdr:row>
      <xdr:rowOff>28575</xdr:rowOff>
    </xdr:from>
    <xdr:to>
      <xdr:col>45</xdr:col>
      <xdr:colOff>514350</xdr:colOff>
      <xdr:row>57</xdr:row>
      <xdr:rowOff>123825</xdr:rowOff>
    </xdr:to>
    <xdr:grpSp>
      <xdr:nvGrpSpPr>
        <xdr:cNvPr id="23" name="Group 68"/>
        <xdr:cNvGrpSpPr>
          <a:grpSpLocks/>
        </xdr:cNvGrpSpPr>
      </xdr:nvGrpSpPr>
      <xdr:grpSpPr bwMode="auto">
        <a:xfrm>
          <a:off x="20097750" y="6296025"/>
          <a:ext cx="6391275" cy="2581275"/>
          <a:chOff x="2110" y="650"/>
          <a:chExt cx="671" cy="271"/>
        </a:xfrm>
      </xdr:grpSpPr>
      <xdr:graphicFrame macro="">
        <xdr:nvGraphicFramePr>
          <xdr:cNvPr id="24" name="Gráfico 48"/>
          <xdr:cNvGraphicFramePr>
            <a:graphicFrameLocks/>
          </xdr:cNvGraphicFramePr>
        </xdr:nvGraphicFramePr>
        <xdr:xfrm>
          <a:off x="2110" y="650"/>
          <a:ext cx="671" cy="27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sp macro="" textlink="">
        <xdr:nvSpPr>
          <xdr:cNvPr id="25" name="Text Box 51"/>
          <xdr:cNvSpPr txBox="1">
            <a:spLocks noChangeArrowheads="1"/>
          </xdr:cNvSpPr>
        </xdr:nvSpPr>
        <xdr:spPr bwMode="auto">
          <a:xfrm>
            <a:off x="2327" y="685"/>
            <a:ext cx="245" cy="23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Pedreira do Cabo da Praia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Ponto 2</a:t>
            </a:r>
          </a:p>
        </xdr:txBody>
      </xdr:sp>
    </xdr:grpSp>
    <xdr:clientData/>
  </xdr:twoCellAnchor>
  <xdr:twoCellAnchor>
    <xdr:from>
      <xdr:col>19</xdr:col>
      <xdr:colOff>228600</xdr:colOff>
      <xdr:row>58</xdr:row>
      <xdr:rowOff>85725</xdr:rowOff>
    </xdr:from>
    <xdr:to>
      <xdr:col>29</xdr:col>
      <xdr:colOff>514350</xdr:colOff>
      <xdr:row>74</xdr:row>
      <xdr:rowOff>95250</xdr:rowOff>
    </xdr:to>
    <xdr:grpSp>
      <xdr:nvGrpSpPr>
        <xdr:cNvPr id="26" name="Group 72"/>
        <xdr:cNvGrpSpPr>
          <a:grpSpLocks/>
        </xdr:cNvGrpSpPr>
      </xdr:nvGrpSpPr>
      <xdr:grpSpPr bwMode="auto">
        <a:xfrm>
          <a:off x="10353675" y="9001125"/>
          <a:ext cx="6381750" cy="2752725"/>
          <a:chOff x="1087" y="934"/>
          <a:chExt cx="670" cy="272"/>
        </a:xfrm>
      </xdr:grpSpPr>
      <xdr:graphicFrame macro="">
        <xdr:nvGraphicFramePr>
          <xdr:cNvPr id="27" name="Gráfico 17"/>
          <xdr:cNvGraphicFramePr>
            <a:graphicFrameLocks/>
          </xdr:cNvGraphicFramePr>
        </xdr:nvGraphicFramePr>
        <xdr:xfrm>
          <a:off x="1087" y="934"/>
          <a:ext cx="670" cy="27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sp macro="" textlink="">
        <xdr:nvSpPr>
          <xdr:cNvPr id="28" name="Text Box 30"/>
          <xdr:cNvSpPr txBox="1">
            <a:spLocks noChangeArrowheads="1"/>
          </xdr:cNvSpPr>
        </xdr:nvSpPr>
        <xdr:spPr bwMode="auto">
          <a:xfrm>
            <a:off x="1281" y="969"/>
            <a:ext cx="271" cy="24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Pedreira do Cabo da Praia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Ponto 1</a:t>
            </a:r>
          </a:p>
        </xdr:txBody>
      </xdr:sp>
      <xdr:sp macro="" textlink="">
        <xdr:nvSpPr>
          <xdr:cNvPr id="29" name="Line 18"/>
          <xdr:cNvSpPr>
            <a:spLocks noChangeShapeType="1"/>
          </xdr:cNvSpPr>
        </xdr:nvSpPr>
        <xdr:spPr bwMode="auto">
          <a:xfrm>
            <a:off x="1134" y="1033"/>
            <a:ext cx="496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grpSp>
        <xdr:nvGrpSpPr>
          <xdr:cNvPr id="30" name="Group 64"/>
          <xdr:cNvGrpSpPr>
            <a:grpSpLocks/>
          </xdr:cNvGrpSpPr>
        </xdr:nvGrpSpPr>
        <xdr:grpSpPr bwMode="auto">
          <a:xfrm>
            <a:off x="1636" y="1104"/>
            <a:ext cx="120" cy="44"/>
            <a:chOff x="1626" y="1108"/>
            <a:chExt cx="120" cy="44"/>
          </a:xfrm>
        </xdr:grpSpPr>
        <xdr:sp macro="" textlink="">
          <xdr:nvSpPr>
            <xdr:cNvPr id="31" name="Rectangle 62"/>
            <xdr:cNvSpPr>
              <a:spLocks noChangeArrowheads="1"/>
            </xdr:cNvSpPr>
          </xdr:nvSpPr>
          <xdr:spPr bwMode="auto">
            <a:xfrm>
              <a:off x="1653" y="1108"/>
              <a:ext cx="93" cy="43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Sal. (ppm) água  mar</a:t>
              </a:r>
            </a:p>
          </xdr:txBody>
        </xdr:sp>
        <xdr:sp macro="" textlink="">
          <xdr:nvSpPr>
            <xdr:cNvPr id="32" name="Line 63"/>
            <xdr:cNvSpPr>
              <a:spLocks noChangeShapeType="1"/>
            </xdr:cNvSpPr>
          </xdr:nvSpPr>
          <xdr:spPr bwMode="auto">
            <a:xfrm>
              <a:off x="1626" y="1117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</xdr:grpSp>
    <xdr:clientData/>
  </xdr:twoCellAnchor>
  <xdr:twoCellAnchor>
    <xdr:from>
      <xdr:col>35</xdr:col>
      <xdr:colOff>200025</xdr:colOff>
      <xdr:row>58</xdr:row>
      <xdr:rowOff>95250</xdr:rowOff>
    </xdr:from>
    <xdr:to>
      <xdr:col>45</xdr:col>
      <xdr:colOff>495300</xdr:colOff>
      <xdr:row>74</xdr:row>
      <xdr:rowOff>104775</xdr:rowOff>
    </xdr:to>
    <xdr:grpSp>
      <xdr:nvGrpSpPr>
        <xdr:cNvPr id="33" name="Group 73"/>
        <xdr:cNvGrpSpPr>
          <a:grpSpLocks/>
        </xdr:cNvGrpSpPr>
      </xdr:nvGrpSpPr>
      <xdr:grpSpPr bwMode="auto">
        <a:xfrm>
          <a:off x="20078700" y="9010650"/>
          <a:ext cx="6391275" cy="2752725"/>
          <a:chOff x="2108" y="935"/>
          <a:chExt cx="671" cy="272"/>
        </a:xfrm>
      </xdr:grpSpPr>
      <xdr:graphicFrame macro="">
        <xdr:nvGraphicFramePr>
          <xdr:cNvPr id="34" name="Gráfico 45"/>
          <xdr:cNvGraphicFramePr>
            <a:graphicFrameLocks/>
          </xdr:cNvGraphicFramePr>
        </xdr:nvGraphicFramePr>
        <xdr:xfrm>
          <a:off x="2108" y="935"/>
          <a:ext cx="671" cy="27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sp macro="" textlink="">
        <xdr:nvSpPr>
          <xdr:cNvPr id="35" name="Text Box 46"/>
          <xdr:cNvSpPr txBox="1">
            <a:spLocks noChangeArrowheads="1"/>
          </xdr:cNvSpPr>
        </xdr:nvSpPr>
        <xdr:spPr bwMode="auto">
          <a:xfrm>
            <a:off x="2302" y="970"/>
            <a:ext cx="272" cy="24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Pedreira do Cabo da Praia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Ponto 2</a:t>
            </a:r>
          </a:p>
        </xdr:txBody>
      </xdr:sp>
      <xdr:sp macro="" textlink="">
        <xdr:nvSpPr>
          <xdr:cNvPr id="36" name="Line 47"/>
          <xdr:cNvSpPr>
            <a:spLocks noChangeShapeType="1"/>
          </xdr:cNvSpPr>
        </xdr:nvSpPr>
        <xdr:spPr bwMode="auto">
          <a:xfrm>
            <a:off x="2155" y="1034"/>
            <a:ext cx="495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grpSp>
        <xdr:nvGrpSpPr>
          <xdr:cNvPr id="37" name="Group 69"/>
          <xdr:cNvGrpSpPr>
            <a:grpSpLocks/>
          </xdr:cNvGrpSpPr>
        </xdr:nvGrpSpPr>
        <xdr:grpSpPr bwMode="auto">
          <a:xfrm>
            <a:off x="2658" y="1103"/>
            <a:ext cx="120" cy="44"/>
            <a:chOff x="1626" y="1108"/>
            <a:chExt cx="120" cy="44"/>
          </a:xfrm>
        </xdr:grpSpPr>
        <xdr:sp macro="" textlink="">
          <xdr:nvSpPr>
            <xdr:cNvPr id="38" name="Rectangle 70"/>
            <xdr:cNvSpPr>
              <a:spLocks noChangeArrowheads="1"/>
            </xdr:cNvSpPr>
          </xdr:nvSpPr>
          <xdr:spPr bwMode="auto">
            <a:xfrm>
              <a:off x="1653" y="1108"/>
              <a:ext cx="93" cy="43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Sal. (ppm) água  mar</a:t>
              </a:r>
            </a:p>
          </xdr:txBody>
        </xdr:sp>
        <xdr:sp macro="" textlink="">
          <xdr:nvSpPr>
            <xdr:cNvPr id="39" name="Line 71"/>
            <xdr:cNvSpPr>
              <a:spLocks noChangeShapeType="1"/>
            </xdr:cNvSpPr>
          </xdr:nvSpPr>
          <xdr:spPr bwMode="auto">
            <a:xfrm>
              <a:off x="1626" y="1117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</xdr:grp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0.31139</cdr:x>
      <cdr:y>0.07994</cdr:y>
    </cdr:from>
    <cdr:to>
      <cdr:x>0.71803</cdr:x>
      <cdr:y>0.1668</cdr:y>
    </cdr:to>
    <cdr:sp macro="" textlink="">
      <cdr:nvSpPr>
        <cdr:cNvPr id="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66503" y="339761"/>
          <a:ext cx="2563946" cy="369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D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0.31139</cdr:x>
      <cdr:y>0.07994</cdr:y>
    </cdr:from>
    <cdr:to>
      <cdr:x>0.71803</cdr:x>
      <cdr:y>0.1668</cdr:y>
    </cdr:to>
    <cdr:sp macro="" textlink="">
      <cdr:nvSpPr>
        <cdr:cNvPr id="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66503" y="339761"/>
          <a:ext cx="2563946" cy="369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A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0.31139</cdr:x>
      <cdr:y>0.09953</cdr:y>
    </cdr:from>
    <cdr:to>
      <cdr:x>0.71803</cdr:x>
      <cdr:y>0.18639</cdr:y>
    </cdr:to>
    <cdr:sp macro="" textlink="">
      <cdr:nvSpPr>
        <cdr:cNvPr id="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9370" y="273882"/>
          <a:ext cx="2493420" cy="2390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D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0.31139</cdr:x>
      <cdr:y>0.07994</cdr:y>
    </cdr:from>
    <cdr:to>
      <cdr:x>0.71803</cdr:x>
      <cdr:y>0.1668</cdr:y>
    </cdr:to>
    <cdr:sp macro="" textlink="">
      <cdr:nvSpPr>
        <cdr:cNvPr id="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66503" y="339761"/>
          <a:ext cx="2563946" cy="369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D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0.31139</cdr:x>
      <cdr:y>0.10272</cdr:y>
    </cdr:from>
    <cdr:to>
      <cdr:x>0.71803</cdr:x>
      <cdr:y>0.18959</cdr:y>
    </cdr:to>
    <cdr:sp macro="" textlink="">
      <cdr:nvSpPr>
        <cdr:cNvPr id="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14966" y="283586"/>
          <a:ext cx="2500728" cy="2397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D</a:t>
          </a:r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209550</xdr:colOff>
      <xdr:row>79</xdr:row>
      <xdr:rowOff>180975</xdr:rowOff>
    </xdr:from>
    <xdr:to>
      <xdr:col>29</xdr:col>
      <xdr:colOff>304800</xdr:colOff>
      <xdr:row>95</xdr:row>
      <xdr:rowOff>123825</xdr:rowOff>
    </xdr:to>
    <xdr:graphicFrame macro="">
      <xdr:nvGraphicFramePr>
        <xdr:cNvPr id="2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219075</xdr:colOff>
      <xdr:row>62</xdr:row>
      <xdr:rowOff>123825</xdr:rowOff>
    </xdr:from>
    <xdr:to>
      <xdr:col>29</xdr:col>
      <xdr:colOff>295275</xdr:colOff>
      <xdr:row>78</xdr:row>
      <xdr:rowOff>95250</xdr:rowOff>
    </xdr:to>
    <xdr:graphicFrame macro="">
      <xdr:nvGraphicFramePr>
        <xdr:cNvPr id="3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1</xdr:row>
      <xdr:rowOff>47625</xdr:rowOff>
    </xdr:from>
    <xdr:to>
      <xdr:col>1</xdr:col>
      <xdr:colOff>304800</xdr:colOff>
      <xdr:row>2</xdr:row>
      <xdr:rowOff>123825</xdr:rowOff>
    </xdr:to>
    <xdr:pic>
      <xdr:nvPicPr>
        <xdr:cNvPr id="4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6667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333375</xdr:colOff>
      <xdr:row>1</xdr:row>
      <xdr:rowOff>47625</xdr:rowOff>
    </xdr:from>
    <xdr:to>
      <xdr:col>1</xdr:col>
      <xdr:colOff>647700</xdr:colOff>
      <xdr:row>2</xdr:row>
      <xdr:rowOff>123825</xdr:rowOff>
    </xdr:to>
    <xdr:pic>
      <xdr:nvPicPr>
        <xdr:cNvPr id="5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66675"/>
          <a:ext cx="2762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628650</xdr:colOff>
      <xdr:row>0</xdr:row>
      <xdr:rowOff>180975</xdr:rowOff>
    </xdr:from>
    <xdr:ext cx="554394" cy="465947"/>
    <xdr:pic>
      <xdr:nvPicPr>
        <xdr:cNvPr id="6" name="Picture 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9050"/>
          <a:ext cx="554394" cy="465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95250</xdr:colOff>
      <xdr:row>40</xdr:row>
      <xdr:rowOff>47625</xdr:rowOff>
    </xdr:from>
    <xdr:to>
      <xdr:col>1</xdr:col>
      <xdr:colOff>323850</xdr:colOff>
      <xdr:row>41</xdr:row>
      <xdr:rowOff>123825</xdr:rowOff>
    </xdr:to>
    <xdr:pic>
      <xdr:nvPicPr>
        <xdr:cNvPr id="7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581977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352425</xdr:colOff>
      <xdr:row>40</xdr:row>
      <xdr:rowOff>47625</xdr:rowOff>
    </xdr:from>
    <xdr:to>
      <xdr:col>1</xdr:col>
      <xdr:colOff>666750</xdr:colOff>
      <xdr:row>41</xdr:row>
      <xdr:rowOff>123825</xdr:rowOff>
    </xdr:to>
    <xdr:pic>
      <xdr:nvPicPr>
        <xdr:cNvPr id="8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5819775"/>
          <a:ext cx="257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647700</xdr:colOff>
      <xdr:row>40</xdr:row>
      <xdr:rowOff>0</xdr:rowOff>
    </xdr:from>
    <xdr:ext cx="554394" cy="475084"/>
    <xdr:pic>
      <xdr:nvPicPr>
        <xdr:cNvPr id="9" name="Picture 6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772150"/>
          <a:ext cx="554394" cy="475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19</xdr:col>
      <xdr:colOff>238125</xdr:colOff>
      <xdr:row>40</xdr:row>
      <xdr:rowOff>161925</xdr:rowOff>
    </xdr:from>
    <xdr:to>
      <xdr:col>29</xdr:col>
      <xdr:colOff>276225</xdr:colOff>
      <xdr:row>62</xdr:row>
      <xdr:rowOff>38100</xdr:rowOff>
    </xdr:to>
    <xdr:graphicFrame macro="">
      <xdr:nvGraphicFramePr>
        <xdr:cNvPr id="10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238125</xdr:colOff>
      <xdr:row>1</xdr:row>
      <xdr:rowOff>0</xdr:rowOff>
    </xdr:from>
    <xdr:to>
      <xdr:col>29</xdr:col>
      <xdr:colOff>361950</xdr:colOff>
      <xdr:row>21</xdr:row>
      <xdr:rowOff>0</xdr:rowOff>
    </xdr:to>
    <xdr:grpSp>
      <xdr:nvGrpSpPr>
        <xdr:cNvPr id="11" name="Grupo 5"/>
        <xdr:cNvGrpSpPr>
          <a:grpSpLocks/>
        </xdr:cNvGrpSpPr>
      </xdr:nvGrpSpPr>
      <xdr:grpSpPr bwMode="auto">
        <a:xfrm>
          <a:off x="10686467" y="19439"/>
          <a:ext cx="6247039" cy="2867219"/>
          <a:chOff x="10372725" y="66675"/>
          <a:chExt cx="6438900" cy="2667000"/>
        </a:xfrm>
      </xdr:grpSpPr>
      <xdr:grpSp>
        <xdr:nvGrpSpPr>
          <xdr:cNvPr id="12" name="Group 111"/>
          <xdr:cNvGrpSpPr>
            <a:grpSpLocks/>
          </xdr:cNvGrpSpPr>
        </xdr:nvGrpSpPr>
        <xdr:grpSpPr bwMode="auto">
          <a:xfrm>
            <a:off x="10372725" y="66675"/>
            <a:ext cx="6334125" cy="2667000"/>
            <a:chOff x="1080" y="7"/>
            <a:chExt cx="674" cy="282"/>
          </a:xfrm>
        </xdr:grpSpPr>
        <xdr:graphicFrame macro="">
          <xdr:nvGraphicFramePr>
            <xdr:cNvPr id="17" name="Gráfico 8"/>
            <xdr:cNvGraphicFramePr>
              <a:graphicFrameLocks/>
            </xdr:cNvGraphicFramePr>
          </xdr:nvGraphicFramePr>
          <xdr:xfrm>
            <a:off x="1080" y="7"/>
            <a:ext cx="674" cy="282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8"/>
            </a:graphicData>
          </a:graphic>
        </xdr:graphicFrame>
        <xdr:sp macro="" textlink="">
          <xdr:nvSpPr>
            <xdr:cNvPr id="18" name="Text Box 9"/>
            <xdr:cNvSpPr txBox="1">
              <a:spLocks noChangeArrowheads="1"/>
            </xdr:cNvSpPr>
          </xdr:nvSpPr>
          <xdr:spPr bwMode="auto">
            <a:xfrm>
              <a:off x="1298" y="33"/>
              <a:ext cx="234" cy="23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pt-PT" sz="800" b="0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Paul da Pedreira do Cabo da Praia </a:t>
              </a:r>
              <a:r>
                <a:rPr lang="pt-PT" sz="800" b="1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| Ponto 1</a:t>
              </a:r>
            </a:p>
          </xdr:txBody>
        </xdr:sp>
      </xdr:grpSp>
      <xdr:grpSp>
        <xdr:nvGrpSpPr>
          <xdr:cNvPr id="13" name="Group 145"/>
          <xdr:cNvGrpSpPr>
            <a:grpSpLocks/>
          </xdr:cNvGrpSpPr>
        </xdr:nvGrpSpPr>
        <xdr:grpSpPr bwMode="auto">
          <a:xfrm>
            <a:off x="15601950" y="1677699"/>
            <a:ext cx="1209675" cy="438150"/>
            <a:chOff x="1623" y="1111"/>
            <a:chExt cx="127" cy="44"/>
          </a:xfrm>
        </xdr:grpSpPr>
        <xdr:sp macro="" textlink="">
          <xdr:nvSpPr>
            <xdr:cNvPr id="15" name="Rectangle 146"/>
            <xdr:cNvSpPr>
              <a:spLocks noChangeArrowheads="1"/>
            </xdr:cNvSpPr>
          </xdr:nvSpPr>
          <xdr:spPr bwMode="auto">
            <a:xfrm>
              <a:off x="1657" y="1111"/>
              <a:ext cx="93" cy="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pH água mar</a:t>
              </a:r>
            </a:p>
          </xdr:txBody>
        </xdr:sp>
        <xdr:sp macro="" textlink="">
          <xdr:nvSpPr>
            <xdr:cNvPr id="16" name="Line 147"/>
            <xdr:cNvSpPr>
              <a:spLocks noChangeShapeType="1"/>
            </xdr:cNvSpPr>
          </xdr:nvSpPr>
          <xdr:spPr bwMode="auto">
            <a:xfrm>
              <a:off x="1623" y="1117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14" name="Line 148"/>
          <xdr:cNvSpPr>
            <a:spLocks noChangeShapeType="1"/>
          </xdr:cNvSpPr>
        </xdr:nvSpPr>
        <xdr:spPr bwMode="auto">
          <a:xfrm>
            <a:off x="10759810" y="1606108"/>
            <a:ext cx="4714875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19</xdr:col>
      <xdr:colOff>247650</xdr:colOff>
      <xdr:row>22</xdr:row>
      <xdr:rowOff>95250</xdr:rowOff>
    </xdr:from>
    <xdr:to>
      <xdr:col>29</xdr:col>
      <xdr:colOff>276225</xdr:colOff>
      <xdr:row>39</xdr:row>
      <xdr:rowOff>47625</xdr:rowOff>
    </xdr:to>
    <xdr:graphicFrame macro="">
      <xdr:nvGraphicFramePr>
        <xdr:cNvPr id="19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609600</xdr:colOff>
      <xdr:row>84</xdr:row>
      <xdr:rowOff>76200</xdr:rowOff>
    </xdr:from>
    <xdr:to>
      <xdr:col>27</xdr:col>
      <xdr:colOff>333375</xdr:colOff>
      <xdr:row>84</xdr:row>
      <xdr:rowOff>76200</xdr:rowOff>
    </xdr:to>
    <xdr:sp macro="" textlink="">
      <xdr:nvSpPr>
        <xdr:cNvPr id="20" name="Line 148"/>
        <xdr:cNvSpPr>
          <a:spLocks noChangeShapeType="1"/>
        </xdr:cNvSpPr>
      </xdr:nvSpPr>
      <xdr:spPr bwMode="auto">
        <a:xfrm flipV="1">
          <a:off x="12192000" y="12430125"/>
          <a:ext cx="460057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200025</xdr:colOff>
      <xdr:row>0</xdr:row>
      <xdr:rowOff>19050</xdr:rowOff>
    </xdr:from>
    <xdr:to>
      <xdr:col>40</xdr:col>
      <xdr:colOff>123825</xdr:colOff>
      <xdr:row>20</xdr:row>
      <xdr:rowOff>104775</xdr:rowOff>
    </xdr:to>
    <xdr:graphicFrame macro="">
      <xdr:nvGraphicFramePr>
        <xdr:cNvPr id="21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39</xdr:col>
      <xdr:colOff>82485</xdr:colOff>
      <xdr:row>13</xdr:row>
      <xdr:rowOff>113326</xdr:rowOff>
    </xdr:from>
    <xdr:to>
      <xdr:col>40</xdr:col>
      <xdr:colOff>358876</xdr:colOff>
      <xdr:row>17</xdr:row>
      <xdr:rowOff>78808</xdr:rowOff>
    </xdr:to>
    <xdr:sp macro="" textlink="">
      <xdr:nvSpPr>
        <xdr:cNvPr id="22" name="Rectangle 146"/>
        <xdr:cNvSpPr>
          <a:spLocks noChangeArrowheads="1"/>
        </xdr:cNvSpPr>
      </xdr:nvSpPr>
      <xdr:spPr bwMode="auto">
        <a:xfrm>
          <a:off x="23856885" y="1704001"/>
          <a:ext cx="885991" cy="51793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pH água mar</a:t>
          </a:r>
        </a:p>
      </xdr:txBody>
    </xdr:sp>
    <xdr:clientData/>
  </xdr:twoCellAnchor>
  <xdr:twoCellAnchor>
    <xdr:from>
      <xdr:col>38</xdr:col>
      <xdr:colOff>342900</xdr:colOff>
      <xdr:row>13</xdr:row>
      <xdr:rowOff>152400</xdr:rowOff>
    </xdr:from>
    <xdr:to>
      <xdr:col>39</xdr:col>
      <xdr:colOff>9525</xdr:colOff>
      <xdr:row>13</xdr:row>
      <xdr:rowOff>152400</xdr:rowOff>
    </xdr:to>
    <xdr:sp macro="" textlink="">
      <xdr:nvSpPr>
        <xdr:cNvPr id="23" name="Line 147"/>
        <xdr:cNvSpPr>
          <a:spLocks noChangeShapeType="1"/>
        </xdr:cNvSpPr>
      </xdr:nvSpPr>
      <xdr:spPr bwMode="auto">
        <a:xfrm>
          <a:off x="23507700" y="1743075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533400</xdr:colOff>
      <xdr:row>13</xdr:row>
      <xdr:rowOff>66675</xdr:rowOff>
    </xdr:from>
    <xdr:to>
      <xdr:col>38</xdr:col>
      <xdr:colOff>190500</xdr:colOff>
      <xdr:row>13</xdr:row>
      <xdr:rowOff>66675</xdr:rowOff>
    </xdr:to>
    <xdr:sp macro="" textlink="">
      <xdr:nvSpPr>
        <xdr:cNvPr id="24" name="Line 148"/>
        <xdr:cNvSpPr>
          <a:spLocks noChangeShapeType="1"/>
        </xdr:cNvSpPr>
      </xdr:nvSpPr>
      <xdr:spPr bwMode="auto">
        <a:xfrm>
          <a:off x="18821400" y="1657350"/>
          <a:ext cx="453390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190500</xdr:colOff>
      <xdr:row>22</xdr:row>
      <xdr:rowOff>47625</xdr:rowOff>
    </xdr:from>
    <xdr:to>
      <xdr:col>40</xdr:col>
      <xdr:colOff>123825</xdr:colOff>
      <xdr:row>39</xdr:row>
      <xdr:rowOff>19050</xdr:rowOff>
    </xdr:to>
    <xdr:graphicFrame macro="">
      <xdr:nvGraphicFramePr>
        <xdr:cNvPr id="25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30</xdr:col>
      <xdr:colOff>190500</xdr:colOff>
      <xdr:row>40</xdr:row>
      <xdr:rowOff>161925</xdr:rowOff>
    </xdr:from>
    <xdr:to>
      <xdr:col>40</xdr:col>
      <xdr:colOff>285750</xdr:colOff>
      <xdr:row>62</xdr:row>
      <xdr:rowOff>28575</xdr:rowOff>
    </xdr:to>
    <xdr:graphicFrame macro="">
      <xdr:nvGraphicFramePr>
        <xdr:cNvPr id="26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28</xdr:col>
      <xdr:colOff>143060</xdr:colOff>
      <xdr:row>87</xdr:row>
      <xdr:rowOff>174185</xdr:rowOff>
    </xdr:from>
    <xdr:to>
      <xdr:col>29</xdr:col>
      <xdr:colOff>409921</xdr:colOff>
      <xdr:row>94</xdr:row>
      <xdr:rowOff>64432</xdr:rowOff>
    </xdr:to>
    <xdr:sp macro="" textlink="">
      <xdr:nvSpPr>
        <xdr:cNvPr id="27" name="Rectangle 85"/>
        <xdr:cNvSpPr>
          <a:spLocks noChangeArrowheads="1"/>
        </xdr:cNvSpPr>
      </xdr:nvSpPr>
      <xdr:spPr bwMode="auto">
        <a:xfrm>
          <a:off x="17211860" y="13004360"/>
          <a:ext cx="876461" cy="106182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Sal. (ppm) água  mar</a:t>
          </a:r>
        </a:p>
      </xdr:txBody>
    </xdr:sp>
    <xdr:clientData/>
  </xdr:twoCellAnchor>
  <xdr:twoCellAnchor>
    <xdr:from>
      <xdr:col>27</xdr:col>
      <xdr:colOff>428625</xdr:colOff>
      <xdr:row>88</xdr:row>
      <xdr:rowOff>85725</xdr:rowOff>
    </xdr:from>
    <xdr:to>
      <xdr:col>28</xdr:col>
      <xdr:colOff>95250</xdr:colOff>
      <xdr:row>88</xdr:row>
      <xdr:rowOff>85725</xdr:rowOff>
    </xdr:to>
    <xdr:sp macro="" textlink="">
      <xdr:nvSpPr>
        <xdr:cNvPr id="28" name="Line 86"/>
        <xdr:cNvSpPr>
          <a:spLocks noChangeShapeType="1"/>
        </xdr:cNvSpPr>
      </xdr:nvSpPr>
      <xdr:spPr bwMode="auto">
        <a:xfrm>
          <a:off x="16887825" y="13087350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200025</xdr:colOff>
      <xdr:row>79</xdr:row>
      <xdr:rowOff>190500</xdr:rowOff>
    </xdr:from>
    <xdr:to>
      <xdr:col>40</xdr:col>
      <xdr:colOff>285750</xdr:colOff>
      <xdr:row>95</xdr:row>
      <xdr:rowOff>104775</xdr:rowOff>
    </xdr:to>
    <xdr:graphicFrame macro="">
      <xdr:nvGraphicFramePr>
        <xdr:cNvPr id="29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561975</xdr:colOff>
      <xdr:row>84</xdr:row>
      <xdr:rowOff>66675</xdr:rowOff>
    </xdr:from>
    <xdr:to>
      <xdr:col>38</xdr:col>
      <xdr:colOff>333375</xdr:colOff>
      <xdr:row>84</xdr:row>
      <xdr:rowOff>76200</xdr:rowOff>
    </xdr:to>
    <xdr:sp macro="" textlink="">
      <xdr:nvSpPr>
        <xdr:cNvPr id="30" name="Line 148"/>
        <xdr:cNvSpPr>
          <a:spLocks noChangeShapeType="1"/>
        </xdr:cNvSpPr>
      </xdr:nvSpPr>
      <xdr:spPr bwMode="auto">
        <a:xfrm>
          <a:off x="18849975" y="12420600"/>
          <a:ext cx="4648200" cy="952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39</xdr:col>
      <xdr:colOff>125586</xdr:colOff>
      <xdr:row>88</xdr:row>
      <xdr:rowOff>9937</xdr:rowOff>
    </xdr:from>
    <xdr:to>
      <xdr:col>40</xdr:col>
      <xdr:colOff>392447</xdr:colOff>
      <xdr:row>92</xdr:row>
      <xdr:rowOff>94572</xdr:rowOff>
    </xdr:to>
    <xdr:sp macro="" textlink="">
      <xdr:nvSpPr>
        <xdr:cNvPr id="31" name="Rectangle 85"/>
        <xdr:cNvSpPr>
          <a:spLocks noChangeArrowheads="1"/>
        </xdr:cNvSpPr>
      </xdr:nvSpPr>
      <xdr:spPr bwMode="auto">
        <a:xfrm>
          <a:off x="23899986" y="13011562"/>
          <a:ext cx="876461" cy="7418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Sal. (ppm) água  mar</a:t>
          </a:r>
        </a:p>
      </xdr:txBody>
    </xdr:sp>
    <xdr:clientData/>
  </xdr:twoCellAnchor>
  <xdr:twoCellAnchor>
    <xdr:from>
      <xdr:col>38</xdr:col>
      <xdr:colOff>428625</xdr:colOff>
      <xdr:row>88</xdr:row>
      <xdr:rowOff>95250</xdr:rowOff>
    </xdr:from>
    <xdr:to>
      <xdr:col>39</xdr:col>
      <xdr:colOff>95250</xdr:colOff>
      <xdr:row>88</xdr:row>
      <xdr:rowOff>95250</xdr:rowOff>
    </xdr:to>
    <xdr:sp macro="" textlink="">
      <xdr:nvSpPr>
        <xdr:cNvPr id="32" name="Line 86"/>
        <xdr:cNvSpPr>
          <a:spLocks noChangeShapeType="1"/>
        </xdr:cNvSpPr>
      </xdr:nvSpPr>
      <xdr:spPr bwMode="auto">
        <a:xfrm>
          <a:off x="23593425" y="13096875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190500</xdr:colOff>
      <xdr:row>62</xdr:row>
      <xdr:rowOff>123825</xdr:rowOff>
    </xdr:from>
    <xdr:to>
      <xdr:col>40</xdr:col>
      <xdr:colOff>333375</xdr:colOff>
      <xdr:row>78</xdr:row>
      <xdr:rowOff>114300</xdr:rowOff>
    </xdr:to>
    <xdr:graphicFrame macro="">
      <xdr:nvGraphicFramePr>
        <xdr:cNvPr id="33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22</xdr:col>
      <xdr:colOff>350225</xdr:colOff>
      <xdr:row>24</xdr:row>
      <xdr:rowOff>88566</xdr:rowOff>
    </xdr:from>
    <xdr:to>
      <xdr:col>26</xdr:col>
      <xdr:colOff>214108</xdr:colOff>
      <xdr:row>26</xdr:row>
      <xdr:rowOff>24792</xdr:rowOff>
    </xdr:to>
    <xdr:sp macro="" textlink="">
      <xdr:nvSpPr>
        <xdr:cNvPr id="34" name="Text Box 9"/>
        <xdr:cNvSpPr txBox="1">
          <a:spLocks noChangeArrowheads="1"/>
        </xdr:cNvSpPr>
      </xdr:nvSpPr>
      <xdr:spPr bwMode="auto">
        <a:xfrm>
          <a:off x="13761425" y="3269916"/>
          <a:ext cx="2302283" cy="260076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22</xdr:col>
      <xdr:colOff>279242</xdr:colOff>
      <xdr:row>43</xdr:row>
      <xdr:rowOff>53508</xdr:rowOff>
    </xdr:from>
    <xdr:to>
      <xdr:col>26</xdr:col>
      <xdr:colOff>143125</xdr:colOff>
      <xdr:row>45</xdr:row>
      <xdr:rowOff>174401</xdr:rowOff>
    </xdr:to>
    <xdr:sp macro="" textlink="">
      <xdr:nvSpPr>
        <xdr:cNvPr id="35" name="Text Box 9"/>
        <xdr:cNvSpPr txBox="1">
          <a:spLocks noChangeArrowheads="1"/>
        </xdr:cNvSpPr>
      </xdr:nvSpPr>
      <xdr:spPr bwMode="auto">
        <a:xfrm>
          <a:off x="13690442" y="6235233"/>
          <a:ext cx="2302283" cy="339968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22</xdr:col>
      <xdr:colOff>457357</xdr:colOff>
      <xdr:row>81</xdr:row>
      <xdr:rowOff>13651</xdr:rowOff>
    </xdr:from>
    <xdr:to>
      <xdr:col>26</xdr:col>
      <xdr:colOff>321240</xdr:colOff>
      <xdr:row>82</xdr:row>
      <xdr:rowOff>121986</xdr:rowOff>
    </xdr:to>
    <xdr:sp macro="" textlink="">
      <xdr:nvSpPr>
        <xdr:cNvPr id="36" name="Text Box 9"/>
        <xdr:cNvSpPr txBox="1">
          <a:spLocks noChangeArrowheads="1"/>
        </xdr:cNvSpPr>
      </xdr:nvSpPr>
      <xdr:spPr bwMode="auto">
        <a:xfrm>
          <a:off x="13868557" y="11881801"/>
          <a:ext cx="2302283" cy="27026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22</xdr:col>
      <xdr:colOff>495252</xdr:colOff>
      <xdr:row>64</xdr:row>
      <xdr:rowOff>78739</xdr:rowOff>
    </xdr:from>
    <xdr:to>
      <xdr:col>26</xdr:col>
      <xdr:colOff>359135</xdr:colOff>
      <xdr:row>65</xdr:row>
      <xdr:rowOff>156932</xdr:rowOff>
    </xdr:to>
    <xdr:sp macro="" textlink="">
      <xdr:nvSpPr>
        <xdr:cNvPr id="37" name="Text Box 9"/>
        <xdr:cNvSpPr txBox="1">
          <a:spLocks noChangeArrowheads="1"/>
        </xdr:cNvSpPr>
      </xdr:nvSpPr>
      <xdr:spPr bwMode="auto">
        <a:xfrm>
          <a:off x="13906452" y="9184639"/>
          <a:ext cx="2302283" cy="240118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33</xdr:col>
      <xdr:colOff>398659</xdr:colOff>
      <xdr:row>2</xdr:row>
      <xdr:rowOff>85725</xdr:rowOff>
    </xdr:from>
    <xdr:to>
      <xdr:col>37</xdr:col>
      <xdr:colOff>262542</xdr:colOff>
      <xdr:row>4</xdr:row>
      <xdr:rowOff>109424</xdr:rowOff>
    </xdr:to>
    <xdr:sp macro="" textlink="">
      <xdr:nvSpPr>
        <xdr:cNvPr id="38" name="Text Box 9"/>
        <xdr:cNvSpPr txBox="1">
          <a:spLocks noChangeArrowheads="1"/>
        </xdr:cNvSpPr>
      </xdr:nvSpPr>
      <xdr:spPr bwMode="auto">
        <a:xfrm>
          <a:off x="20515459" y="276225"/>
          <a:ext cx="2302283" cy="261824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2</a:t>
          </a:r>
        </a:p>
      </xdr:txBody>
    </xdr:sp>
    <xdr:clientData/>
  </xdr:twoCellAnchor>
  <xdr:twoCellAnchor>
    <xdr:from>
      <xdr:col>33</xdr:col>
      <xdr:colOff>259261</xdr:colOff>
      <xdr:row>24</xdr:row>
      <xdr:rowOff>28995</xdr:rowOff>
    </xdr:from>
    <xdr:to>
      <xdr:col>37</xdr:col>
      <xdr:colOff>123144</xdr:colOff>
      <xdr:row>25</xdr:row>
      <xdr:rowOff>130450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20376061" y="3210345"/>
          <a:ext cx="2302283" cy="26338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2</a:t>
          </a:r>
        </a:p>
      </xdr:txBody>
    </xdr:sp>
    <xdr:clientData/>
  </xdr:twoCellAnchor>
  <xdr:twoCellAnchor>
    <xdr:from>
      <xdr:col>33</xdr:col>
      <xdr:colOff>337778</xdr:colOff>
      <xdr:row>64</xdr:row>
      <xdr:rowOff>62251</xdr:rowOff>
    </xdr:from>
    <xdr:to>
      <xdr:col>37</xdr:col>
      <xdr:colOff>201661</xdr:colOff>
      <xdr:row>65</xdr:row>
      <xdr:rowOff>140444</xdr:rowOff>
    </xdr:to>
    <xdr:sp macro="" textlink="">
      <xdr:nvSpPr>
        <xdr:cNvPr id="40" name="Text Box 9"/>
        <xdr:cNvSpPr txBox="1">
          <a:spLocks noChangeArrowheads="1"/>
        </xdr:cNvSpPr>
      </xdr:nvSpPr>
      <xdr:spPr bwMode="auto">
        <a:xfrm>
          <a:off x="20454578" y="9168151"/>
          <a:ext cx="2302283" cy="240118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2</a:t>
          </a:r>
        </a:p>
      </xdr:txBody>
    </xdr:sp>
    <xdr:clientData/>
  </xdr:twoCellAnchor>
  <xdr:twoCellAnchor>
    <xdr:from>
      <xdr:col>33</xdr:col>
      <xdr:colOff>215027</xdr:colOff>
      <xdr:row>43</xdr:row>
      <xdr:rowOff>46741</xdr:rowOff>
    </xdr:from>
    <xdr:to>
      <xdr:col>37</xdr:col>
      <xdr:colOff>78910</xdr:colOff>
      <xdr:row>45</xdr:row>
      <xdr:rowOff>38878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20331827" y="6228466"/>
          <a:ext cx="2302283" cy="220737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2</a:t>
          </a:r>
        </a:p>
      </xdr:txBody>
    </xdr:sp>
    <xdr:clientData/>
  </xdr:twoCellAnchor>
  <xdr:twoCellAnchor>
    <xdr:from>
      <xdr:col>2</xdr:col>
      <xdr:colOff>139129</xdr:colOff>
      <xdr:row>8</xdr:row>
      <xdr:rowOff>128427</xdr:rowOff>
    </xdr:from>
    <xdr:to>
      <xdr:col>2</xdr:col>
      <xdr:colOff>339154</xdr:colOff>
      <xdr:row>19</xdr:row>
      <xdr:rowOff>68494</xdr:rowOff>
    </xdr:to>
    <xdr:sp macro="" textlink="">
      <xdr:nvSpPr>
        <xdr:cNvPr id="42" name="Retângulo 69"/>
        <xdr:cNvSpPr/>
      </xdr:nvSpPr>
      <xdr:spPr>
        <a:xfrm rot="16200000">
          <a:off x="692971" y="1670085"/>
          <a:ext cx="1530742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3</xdr:col>
      <xdr:colOff>152401</xdr:colOff>
      <xdr:row>8</xdr:row>
      <xdr:rowOff>120293</xdr:rowOff>
    </xdr:from>
    <xdr:to>
      <xdr:col>3</xdr:col>
      <xdr:colOff>352426</xdr:colOff>
      <xdr:row>19</xdr:row>
      <xdr:rowOff>60360</xdr:rowOff>
    </xdr:to>
    <xdr:sp macro="" textlink="">
      <xdr:nvSpPr>
        <xdr:cNvPr id="43" name="Retângulo 70"/>
        <xdr:cNvSpPr/>
      </xdr:nvSpPr>
      <xdr:spPr>
        <a:xfrm rot="16200000">
          <a:off x="1315843" y="1661951"/>
          <a:ext cx="1530742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2</xdr:col>
      <xdr:colOff>139130</xdr:colOff>
      <xdr:row>47</xdr:row>
      <xdr:rowOff>139129</xdr:rowOff>
    </xdr:from>
    <xdr:to>
      <xdr:col>2</xdr:col>
      <xdr:colOff>339155</xdr:colOff>
      <xdr:row>58</xdr:row>
      <xdr:rowOff>68494</xdr:rowOff>
    </xdr:to>
    <xdr:sp macro="" textlink="">
      <xdr:nvSpPr>
        <xdr:cNvPr id="44" name="Retângulo 46"/>
        <xdr:cNvSpPr/>
      </xdr:nvSpPr>
      <xdr:spPr>
        <a:xfrm rot="16200000">
          <a:off x="698323" y="7438061"/>
          <a:ext cx="1520040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3</xdr:col>
      <xdr:colOff>141699</xdr:colOff>
      <xdr:row>47</xdr:row>
      <xdr:rowOff>120293</xdr:rowOff>
    </xdr:from>
    <xdr:to>
      <xdr:col>3</xdr:col>
      <xdr:colOff>341724</xdr:colOff>
      <xdr:row>58</xdr:row>
      <xdr:rowOff>49658</xdr:rowOff>
    </xdr:to>
    <xdr:sp macro="" textlink="">
      <xdr:nvSpPr>
        <xdr:cNvPr id="45" name="Retângulo 47"/>
        <xdr:cNvSpPr/>
      </xdr:nvSpPr>
      <xdr:spPr>
        <a:xfrm rot="16200000">
          <a:off x="1310492" y="7419225"/>
          <a:ext cx="1520040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13</xdr:col>
      <xdr:colOff>158139</xdr:colOff>
      <xdr:row>47</xdr:row>
      <xdr:rowOff>128001</xdr:rowOff>
    </xdr:from>
    <xdr:to>
      <xdr:col>13</xdr:col>
      <xdr:colOff>358164</xdr:colOff>
      <xdr:row>58</xdr:row>
      <xdr:rowOff>57366</xdr:rowOff>
    </xdr:to>
    <xdr:sp macro="" textlink="">
      <xdr:nvSpPr>
        <xdr:cNvPr id="46" name="Retângulo 50"/>
        <xdr:cNvSpPr/>
      </xdr:nvSpPr>
      <xdr:spPr>
        <a:xfrm rot="16200000">
          <a:off x="7422932" y="7426933"/>
          <a:ext cx="1520040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14</xdr:col>
      <xdr:colOff>160709</xdr:colOff>
      <xdr:row>47</xdr:row>
      <xdr:rowOff>119867</xdr:rowOff>
    </xdr:from>
    <xdr:to>
      <xdr:col>14</xdr:col>
      <xdr:colOff>360734</xdr:colOff>
      <xdr:row>58</xdr:row>
      <xdr:rowOff>49232</xdr:rowOff>
    </xdr:to>
    <xdr:sp macro="" textlink="">
      <xdr:nvSpPr>
        <xdr:cNvPr id="47" name="Retângulo 51"/>
        <xdr:cNvSpPr/>
      </xdr:nvSpPr>
      <xdr:spPr>
        <a:xfrm rot="16200000">
          <a:off x="8035102" y="7418799"/>
          <a:ext cx="1520040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12</xdr:col>
      <xdr:colOff>161836</xdr:colOff>
      <xdr:row>8</xdr:row>
      <xdr:rowOff>131488</xdr:rowOff>
    </xdr:from>
    <xdr:to>
      <xdr:col>12</xdr:col>
      <xdr:colOff>361861</xdr:colOff>
      <xdr:row>19</xdr:row>
      <xdr:rowOff>71555</xdr:rowOff>
    </xdr:to>
    <xdr:sp macro="" textlink="">
      <xdr:nvSpPr>
        <xdr:cNvPr id="48" name="Retângulo 52"/>
        <xdr:cNvSpPr/>
      </xdr:nvSpPr>
      <xdr:spPr>
        <a:xfrm rot="16200000">
          <a:off x="6811678" y="1673146"/>
          <a:ext cx="1530742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13</xdr:col>
      <xdr:colOff>175108</xdr:colOff>
      <xdr:row>8</xdr:row>
      <xdr:rowOff>123354</xdr:rowOff>
    </xdr:from>
    <xdr:to>
      <xdr:col>13</xdr:col>
      <xdr:colOff>375133</xdr:colOff>
      <xdr:row>19</xdr:row>
      <xdr:rowOff>63421</xdr:rowOff>
    </xdr:to>
    <xdr:sp macro="" textlink="">
      <xdr:nvSpPr>
        <xdr:cNvPr id="49" name="Retângulo 53"/>
        <xdr:cNvSpPr/>
      </xdr:nvSpPr>
      <xdr:spPr>
        <a:xfrm rot="16200000">
          <a:off x="7434550" y="1665012"/>
          <a:ext cx="1530742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14</xdr:col>
      <xdr:colOff>142849</xdr:colOff>
      <xdr:row>8</xdr:row>
      <xdr:rowOff>120248</xdr:rowOff>
    </xdr:from>
    <xdr:to>
      <xdr:col>14</xdr:col>
      <xdr:colOff>342874</xdr:colOff>
      <xdr:row>19</xdr:row>
      <xdr:rowOff>60315</xdr:rowOff>
    </xdr:to>
    <xdr:sp macro="" textlink="">
      <xdr:nvSpPr>
        <xdr:cNvPr id="50" name="Retângulo 54"/>
        <xdr:cNvSpPr/>
      </xdr:nvSpPr>
      <xdr:spPr>
        <a:xfrm rot="16200000">
          <a:off x="8011891" y="1661906"/>
          <a:ext cx="1530742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19</xdr:col>
      <xdr:colOff>266700</xdr:colOff>
      <xdr:row>112</xdr:row>
      <xdr:rowOff>114300</xdr:rowOff>
    </xdr:from>
    <xdr:to>
      <xdr:col>29</xdr:col>
      <xdr:colOff>361950</xdr:colOff>
      <xdr:row>127</xdr:row>
      <xdr:rowOff>104775</xdr:rowOff>
    </xdr:to>
    <xdr:graphicFrame macro="">
      <xdr:nvGraphicFramePr>
        <xdr:cNvPr id="51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22</xdr:col>
      <xdr:colOff>493128</xdr:colOff>
      <xdr:row>113</xdr:row>
      <xdr:rowOff>136894</xdr:rowOff>
    </xdr:from>
    <xdr:to>
      <xdr:col>26</xdr:col>
      <xdr:colOff>357011</xdr:colOff>
      <xdr:row>115</xdr:row>
      <xdr:rowOff>70280</xdr:rowOff>
    </xdr:to>
    <xdr:sp macro="" textlink="">
      <xdr:nvSpPr>
        <xdr:cNvPr id="52" name="Text Box 9"/>
        <xdr:cNvSpPr txBox="1">
          <a:spLocks noChangeArrowheads="1"/>
        </xdr:cNvSpPr>
      </xdr:nvSpPr>
      <xdr:spPr bwMode="auto">
        <a:xfrm>
          <a:off x="13904328" y="17481919"/>
          <a:ext cx="2302283" cy="257236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30</xdr:col>
      <xdr:colOff>104775</xdr:colOff>
      <xdr:row>112</xdr:row>
      <xdr:rowOff>123825</xdr:rowOff>
    </xdr:from>
    <xdr:to>
      <xdr:col>40</xdr:col>
      <xdr:colOff>190500</xdr:colOff>
      <xdr:row>127</xdr:row>
      <xdr:rowOff>85725</xdr:rowOff>
    </xdr:to>
    <xdr:graphicFrame macro="">
      <xdr:nvGraphicFramePr>
        <xdr:cNvPr id="53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0.33477</cdr:x>
      <cdr:y>0.10973</cdr:y>
    </cdr:from>
    <cdr:to>
      <cdr:x>0.69937</cdr:x>
      <cdr:y>0.17069</cdr:y>
    </cdr:to>
    <cdr:sp macro="" textlink="">
      <cdr:nvSpPr>
        <cdr:cNvPr id="3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76854" y="301396"/>
          <a:ext cx="2261937" cy="1674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2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0.3332</cdr:x>
      <cdr:y>0.10973</cdr:y>
    </cdr:from>
    <cdr:to>
      <cdr:x>0.6978</cdr:x>
      <cdr:y>0.17069</cdr:y>
    </cdr:to>
    <cdr:sp macro="" textlink="">
      <cdr:nvSpPr>
        <cdr:cNvPr id="3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67135" y="301395"/>
          <a:ext cx="2261937" cy="1674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2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209550</xdr:colOff>
      <xdr:row>76</xdr:row>
      <xdr:rowOff>171450</xdr:rowOff>
    </xdr:from>
    <xdr:to>
      <xdr:col>29</xdr:col>
      <xdr:colOff>304800</xdr:colOff>
      <xdr:row>92</xdr:row>
      <xdr:rowOff>114300</xdr:rowOff>
    </xdr:to>
    <xdr:graphicFrame macro="">
      <xdr:nvGraphicFramePr>
        <xdr:cNvPr id="2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219075</xdr:colOff>
      <xdr:row>59</xdr:row>
      <xdr:rowOff>28575</xdr:rowOff>
    </xdr:from>
    <xdr:to>
      <xdr:col>29</xdr:col>
      <xdr:colOff>295275</xdr:colOff>
      <xdr:row>75</xdr:row>
      <xdr:rowOff>19050</xdr:rowOff>
    </xdr:to>
    <xdr:graphicFrame macro="">
      <xdr:nvGraphicFramePr>
        <xdr:cNvPr id="3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1</xdr:row>
      <xdr:rowOff>47625</xdr:rowOff>
    </xdr:from>
    <xdr:to>
      <xdr:col>1</xdr:col>
      <xdr:colOff>304800</xdr:colOff>
      <xdr:row>2</xdr:row>
      <xdr:rowOff>123825</xdr:rowOff>
    </xdr:to>
    <xdr:pic>
      <xdr:nvPicPr>
        <xdr:cNvPr id="4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6667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333375</xdr:colOff>
      <xdr:row>1</xdr:row>
      <xdr:rowOff>47625</xdr:rowOff>
    </xdr:from>
    <xdr:to>
      <xdr:col>1</xdr:col>
      <xdr:colOff>647700</xdr:colOff>
      <xdr:row>2</xdr:row>
      <xdr:rowOff>123825</xdr:rowOff>
    </xdr:to>
    <xdr:pic>
      <xdr:nvPicPr>
        <xdr:cNvPr id="5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66675"/>
          <a:ext cx="2762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628650</xdr:colOff>
      <xdr:row>0</xdr:row>
      <xdr:rowOff>180975</xdr:rowOff>
    </xdr:from>
    <xdr:ext cx="554394" cy="465947"/>
    <xdr:pic>
      <xdr:nvPicPr>
        <xdr:cNvPr id="6" name="Picture 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9050"/>
          <a:ext cx="554394" cy="465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19</xdr:col>
      <xdr:colOff>238125</xdr:colOff>
      <xdr:row>40</xdr:row>
      <xdr:rowOff>161925</xdr:rowOff>
    </xdr:from>
    <xdr:to>
      <xdr:col>29</xdr:col>
      <xdr:colOff>276225</xdr:colOff>
      <xdr:row>58</xdr:row>
      <xdr:rowOff>57150</xdr:rowOff>
    </xdr:to>
    <xdr:graphicFrame macro="">
      <xdr:nvGraphicFramePr>
        <xdr:cNvPr id="7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238125</xdr:colOff>
      <xdr:row>1</xdr:row>
      <xdr:rowOff>0</xdr:rowOff>
    </xdr:from>
    <xdr:to>
      <xdr:col>29</xdr:col>
      <xdr:colOff>361950</xdr:colOff>
      <xdr:row>21</xdr:row>
      <xdr:rowOff>0</xdr:rowOff>
    </xdr:to>
    <xdr:grpSp>
      <xdr:nvGrpSpPr>
        <xdr:cNvPr id="8" name="Grupo 5"/>
        <xdr:cNvGrpSpPr>
          <a:grpSpLocks/>
        </xdr:cNvGrpSpPr>
      </xdr:nvGrpSpPr>
      <xdr:grpSpPr bwMode="auto">
        <a:xfrm>
          <a:off x="10686467" y="19439"/>
          <a:ext cx="6247039" cy="2867219"/>
          <a:chOff x="10372725" y="66675"/>
          <a:chExt cx="6438900" cy="2667000"/>
        </a:xfrm>
      </xdr:grpSpPr>
      <xdr:grpSp>
        <xdr:nvGrpSpPr>
          <xdr:cNvPr id="9" name="Group 111"/>
          <xdr:cNvGrpSpPr>
            <a:grpSpLocks/>
          </xdr:cNvGrpSpPr>
        </xdr:nvGrpSpPr>
        <xdr:grpSpPr bwMode="auto">
          <a:xfrm>
            <a:off x="10372725" y="66675"/>
            <a:ext cx="6334125" cy="2667000"/>
            <a:chOff x="1080" y="7"/>
            <a:chExt cx="674" cy="282"/>
          </a:xfrm>
        </xdr:grpSpPr>
        <xdr:graphicFrame macro="">
          <xdr:nvGraphicFramePr>
            <xdr:cNvPr id="14" name="Gráfico 8"/>
            <xdr:cNvGraphicFramePr>
              <a:graphicFrameLocks/>
            </xdr:cNvGraphicFramePr>
          </xdr:nvGraphicFramePr>
          <xdr:xfrm>
            <a:off x="1080" y="7"/>
            <a:ext cx="674" cy="282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7"/>
            </a:graphicData>
          </a:graphic>
        </xdr:graphicFrame>
        <xdr:sp macro="" textlink="">
          <xdr:nvSpPr>
            <xdr:cNvPr id="15" name="Text Box 9"/>
            <xdr:cNvSpPr txBox="1">
              <a:spLocks noChangeArrowheads="1"/>
            </xdr:cNvSpPr>
          </xdr:nvSpPr>
          <xdr:spPr bwMode="auto">
            <a:xfrm>
              <a:off x="1298" y="33"/>
              <a:ext cx="234" cy="23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pt-PT" sz="800" b="0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Paul do Belo Jardim </a:t>
              </a:r>
              <a:r>
                <a:rPr lang="pt-PT" sz="800" b="1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| Ponto 1</a:t>
              </a:r>
            </a:p>
          </xdr:txBody>
        </xdr:sp>
      </xdr:grpSp>
      <xdr:grpSp>
        <xdr:nvGrpSpPr>
          <xdr:cNvPr id="10" name="Group 145"/>
          <xdr:cNvGrpSpPr>
            <a:grpSpLocks/>
          </xdr:cNvGrpSpPr>
        </xdr:nvGrpSpPr>
        <xdr:grpSpPr bwMode="auto">
          <a:xfrm>
            <a:off x="15601950" y="1677699"/>
            <a:ext cx="1209675" cy="438150"/>
            <a:chOff x="1623" y="1111"/>
            <a:chExt cx="127" cy="44"/>
          </a:xfrm>
        </xdr:grpSpPr>
        <xdr:sp macro="" textlink="">
          <xdr:nvSpPr>
            <xdr:cNvPr id="12" name="Rectangle 146"/>
            <xdr:cNvSpPr>
              <a:spLocks noChangeArrowheads="1"/>
            </xdr:cNvSpPr>
          </xdr:nvSpPr>
          <xdr:spPr bwMode="auto">
            <a:xfrm>
              <a:off x="1657" y="1111"/>
              <a:ext cx="93" cy="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pH água mar</a:t>
              </a:r>
            </a:p>
          </xdr:txBody>
        </xdr:sp>
        <xdr:sp macro="" textlink="">
          <xdr:nvSpPr>
            <xdr:cNvPr id="13" name="Line 147"/>
            <xdr:cNvSpPr>
              <a:spLocks noChangeShapeType="1"/>
            </xdr:cNvSpPr>
          </xdr:nvSpPr>
          <xdr:spPr bwMode="auto">
            <a:xfrm>
              <a:off x="1623" y="1117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11" name="Line 148"/>
          <xdr:cNvSpPr>
            <a:spLocks noChangeShapeType="1"/>
          </xdr:cNvSpPr>
        </xdr:nvSpPr>
        <xdr:spPr bwMode="auto">
          <a:xfrm>
            <a:off x="10719738" y="1452416"/>
            <a:ext cx="4714875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19</xdr:col>
      <xdr:colOff>247650</xdr:colOff>
      <xdr:row>22</xdr:row>
      <xdr:rowOff>95250</xdr:rowOff>
    </xdr:from>
    <xdr:to>
      <xdr:col>29</xdr:col>
      <xdr:colOff>276225</xdr:colOff>
      <xdr:row>39</xdr:row>
      <xdr:rowOff>47625</xdr:rowOff>
    </xdr:to>
    <xdr:graphicFrame macro="">
      <xdr:nvGraphicFramePr>
        <xdr:cNvPr id="16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609600</xdr:colOff>
      <xdr:row>81</xdr:row>
      <xdr:rowOff>104775</xdr:rowOff>
    </xdr:from>
    <xdr:to>
      <xdr:col>27</xdr:col>
      <xdr:colOff>333375</xdr:colOff>
      <xdr:row>81</xdr:row>
      <xdr:rowOff>104775</xdr:rowOff>
    </xdr:to>
    <xdr:sp macro="" textlink="">
      <xdr:nvSpPr>
        <xdr:cNvPr id="17" name="Line 148"/>
        <xdr:cNvSpPr>
          <a:spLocks noChangeShapeType="1"/>
        </xdr:cNvSpPr>
      </xdr:nvSpPr>
      <xdr:spPr bwMode="auto">
        <a:xfrm flipV="1">
          <a:off x="12192000" y="12525375"/>
          <a:ext cx="460057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28</xdr:col>
      <xdr:colOff>152780</xdr:colOff>
      <xdr:row>85</xdr:row>
      <xdr:rowOff>57553</xdr:rowOff>
    </xdr:from>
    <xdr:to>
      <xdr:col>29</xdr:col>
      <xdr:colOff>419641</xdr:colOff>
      <xdr:row>91</xdr:row>
      <xdr:rowOff>113029</xdr:rowOff>
    </xdr:to>
    <xdr:sp macro="" textlink="">
      <xdr:nvSpPr>
        <xdr:cNvPr id="18" name="Rectangle 85"/>
        <xdr:cNvSpPr>
          <a:spLocks noChangeArrowheads="1"/>
        </xdr:cNvSpPr>
      </xdr:nvSpPr>
      <xdr:spPr bwMode="auto">
        <a:xfrm>
          <a:off x="17221580" y="13125853"/>
          <a:ext cx="876461" cy="103655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Sal. (ppm) água  mar</a:t>
          </a:r>
        </a:p>
      </xdr:txBody>
    </xdr:sp>
    <xdr:clientData/>
  </xdr:twoCellAnchor>
  <xdr:twoCellAnchor>
    <xdr:from>
      <xdr:col>27</xdr:col>
      <xdr:colOff>438150</xdr:colOff>
      <xdr:row>85</xdr:row>
      <xdr:rowOff>171450</xdr:rowOff>
    </xdr:from>
    <xdr:to>
      <xdr:col>28</xdr:col>
      <xdr:colOff>104775</xdr:colOff>
      <xdr:row>85</xdr:row>
      <xdr:rowOff>171450</xdr:rowOff>
    </xdr:to>
    <xdr:sp macro="" textlink="">
      <xdr:nvSpPr>
        <xdr:cNvPr id="19" name="Line 86"/>
        <xdr:cNvSpPr>
          <a:spLocks noChangeShapeType="1"/>
        </xdr:cNvSpPr>
      </xdr:nvSpPr>
      <xdr:spPr bwMode="auto">
        <a:xfrm>
          <a:off x="16897350" y="13230225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22</xdr:col>
      <xdr:colOff>350225</xdr:colOff>
      <xdr:row>24</xdr:row>
      <xdr:rowOff>88566</xdr:rowOff>
    </xdr:from>
    <xdr:to>
      <xdr:col>26</xdr:col>
      <xdr:colOff>214108</xdr:colOff>
      <xdr:row>26</xdr:row>
      <xdr:rowOff>24792</xdr:rowOff>
    </xdr:to>
    <xdr:sp macro="" textlink="">
      <xdr:nvSpPr>
        <xdr:cNvPr id="20" name="Text Box 9"/>
        <xdr:cNvSpPr txBox="1">
          <a:spLocks noChangeArrowheads="1"/>
        </xdr:cNvSpPr>
      </xdr:nvSpPr>
      <xdr:spPr bwMode="auto">
        <a:xfrm>
          <a:off x="13761425" y="3269916"/>
          <a:ext cx="2302283" cy="260076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do Belo Jardim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22</xdr:col>
      <xdr:colOff>279242</xdr:colOff>
      <xdr:row>42</xdr:row>
      <xdr:rowOff>150702</xdr:rowOff>
    </xdr:from>
    <xdr:to>
      <xdr:col>26</xdr:col>
      <xdr:colOff>143125</xdr:colOff>
      <xdr:row>44</xdr:row>
      <xdr:rowOff>126353</xdr:rowOff>
    </xdr:to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13690442" y="6246702"/>
          <a:ext cx="2302283" cy="299501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do Belo Jardim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22</xdr:col>
      <xdr:colOff>408760</xdr:colOff>
      <xdr:row>78</xdr:row>
      <xdr:rowOff>101125</xdr:rowOff>
    </xdr:from>
    <xdr:to>
      <xdr:col>26</xdr:col>
      <xdr:colOff>272643</xdr:colOff>
      <xdr:row>80</xdr:row>
      <xdr:rowOff>24792</xdr:rowOff>
    </xdr:to>
    <xdr:sp macro="" textlink="">
      <xdr:nvSpPr>
        <xdr:cNvPr id="22" name="Text Box 9"/>
        <xdr:cNvSpPr txBox="1">
          <a:spLocks noChangeArrowheads="1"/>
        </xdr:cNvSpPr>
      </xdr:nvSpPr>
      <xdr:spPr bwMode="auto">
        <a:xfrm>
          <a:off x="13819960" y="12026425"/>
          <a:ext cx="2302283" cy="247517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do Belo Jardim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22</xdr:col>
      <xdr:colOff>446655</xdr:colOff>
      <xdr:row>61</xdr:row>
      <xdr:rowOff>20423</xdr:rowOff>
    </xdr:from>
    <xdr:to>
      <xdr:col>26</xdr:col>
      <xdr:colOff>310538</xdr:colOff>
      <xdr:row>62</xdr:row>
      <xdr:rowOff>98616</xdr:rowOff>
    </xdr:to>
    <xdr:sp macro="" textlink="">
      <xdr:nvSpPr>
        <xdr:cNvPr id="23" name="Text Box 9"/>
        <xdr:cNvSpPr txBox="1">
          <a:spLocks noChangeArrowheads="1"/>
        </xdr:cNvSpPr>
      </xdr:nvSpPr>
      <xdr:spPr bwMode="auto">
        <a:xfrm>
          <a:off x="13857855" y="9192998"/>
          <a:ext cx="2302283" cy="240118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do Belo Jardim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19</xdr:col>
      <xdr:colOff>228600</xdr:colOff>
      <xdr:row>93</xdr:row>
      <xdr:rowOff>66675</xdr:rowOff>
    </xdr:from>
    <xdr:to>
      <xdr:col>29</xdr:col>
      <xdr:colOff>323850</xdr:colOff>
      <xdr:row>109</xdr:row>
      <xdr:rowOff>9525</xdr:rowOff>
    </xdr:to>
    <xdr:graphicFrame macro="">
      <xdr:nvGraphicFramePr>
        <xdr:cNvPr id="24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22</xdr:col>
      <xdr:colOff>434812</xdr:colOff>
      <xdr:row>95</xdr:row>
      <xdr:rowOff>29981</xdr:rowOff>
    </xdr:from>
    <xdr:to>
      <xdr:col>26</xdr:col>
      <xdr:colOff>298695</xdr:colOff>
      <xdr:row>96</xdr:row>
      <xdr:rowOff>118877</xdr:rowOff>
    </xdr:to>
    <xdr:sp macro="" textlink="">
      <xdr:nvSpPr>
        <xdr:cNvPr id="25" name="Text Box 9"/>
        <xdr:cNvSpPr txBox="1">
          <a:spLocks noChangeArrowheads="1"/>
        </xdr:cNvSpPr>
      </xdr:nvSpPr>
      <xdr:spPr bwMode="auto">
        <a:xfrm>
          <a:off x="13846012" y="14746106"/>
          <a:ext cx="2302283" cy="269871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do Belo Jardim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247650</xdr:colOff>
      <xdr:row>80</xdr:row>
      <xdr:rowOff>104775</xdr:rowOff>
    </xdr:from>
    <xdr:to>
      <xdr:col>29</xdr:col>
      <xdr:colOff>219075</xdr:colOff>
      <xdr:row>101</xdr:row>
      <xdr:rowOff>19050</xdr:rowOff>
    </xdr:to>
    <xdr:graphicFrame macro="">
      <xdr:nvGraphicFramePr>
        <xdr:cNvPr id="2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209550</xdr:colOff>
      <xdr:row>62</xdr:row>
      <xdr:rowOff>38100</xdr:rowOff>
    </xdr:from>
    <xdr:to>
      <xdr:col>29</xdr:col>
      <xdr:colOff>209550</xdr:colOff>
      <xdr:row>78</xdr:row>
      <xdr:rowOff>152400</xdr:rowOff>
    </xdr:to>
    <xdr:graphicFrame macro="">
      <xdr:nvGraphicFramePr>
        <xdr:cNvPr id="3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1</xdr:row>
      <xdr:rowOff>47625</xdr:rowOff>
    </xdr:from>
    <xdr:to>
      <xdr:col>1</xdr:col>
      <xdr:colOff>304800</xdr:colOff>
      <xdr:row>2</xdr:row>
      <xdr:rowOff>123825</xdr:rowOff>
    </xdr:to>
    <xdr:pic>
      <xdr:nvPicPr>
        <xdr:cNvPr id="4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2382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333375</xdr:colOff>
      <xdr:row>1</xdr:row>
      <xdr:rowOff>47625</xdr:rowOff>
    </xdr:from>
    <xdr:to>
      <xdr:col>1</xdr:col>
      <xdr:colOff>647700</xdr:colOff>
      <xdr:row>2</xdr:row>
      <xdr:rowOff>123825</xdr:rowOff>
    </xdr:to>
    <xdr:pic>
      <xdr:nvPicPr>
        <xdr:cNvPr id="5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23825"/>
          <a:ext cx="2762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628650</xdr:colOff>
      <xdr:row>0</xdr:row>
      <xdr:rowOff>180975</xdr:rowOff>
    </xdr:from>
    <xdr:ext cx="556044" cy="457200"/>
    <xdr:pic>
      <xdr:nvPicPr>
        <xdr:cNvPr id="6" name="Picture 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"/>
          <a:ext cx="556044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95250</xdr:colOff>
      <xdr:row>41</xdr:row>
      <xdr:rowOff>47625</xdr:rowOff>
    </xdr:from>
    <xdr:to>
      <xdr:col>1</xdr:col>
      <xdr:colOff>323850</xdr:colOff>
      <xdr:row>42</xdr:row>
      <xdr:rowOff>123825</xdr:rowOff>
    </xdr:to>
    <xdr:pic>
      <xdr:nvPicPr>
        <xdr:cNvPr id="7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589597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352425</xdr:colOff>
      <xdr:row>41</xdr:row>
      <xdr:rowOff>47625</xdr:rowOff>
    </xdr:from>
    <xdr:to>
      <xdr:col>1</xdr:col>
      <xdr:colOff>666750</xdr:colOff>
      <xdr:row>42</xdr:row>
      <xdr:rowOff>123825</xdr:rowOff>
    </xdr:to>
    <xdr:pic>
      <xdr:nvPicPr>
        <xdr:cNvPr id="8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5895975"/>
          <a:ext cx="257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647700</xdr:colOff>
      <xdr:row>40</xdr:row>
      <xdr:rowOff>123825</xdr:rowOff>
    </xdr:from>
    <xdr:ext cx="556044" cy="460435"/>
    <xdr:pic>
      <xdr:nvPicPr>
        <xdr:cNvPr id="9" name="Picture 6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848350"/>
          <a:ext cx="556044" cy="460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95250</xdr:colOff>
      <xdr:row>80</xdr:row>
      <xdr:rowOff>47625</xdr:rowOff>
    </xdr:from>
    <xdr:to>
      <xdr:col>1</xdr:col>
      <xdr:colOff>323850</xdr:colOff>
      <xdr:row>81</xdr:row>
      <xdr:rowOff>123825</xdr:rowOff>
    </xdr:to>
    <xdr:pic>
      <xdr:nvPicPr>
        <xdr:cNvPr id="10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1658600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352425</xdr:colOff>
      <xdr:row>80</xdr:row>
      <xdr:rowOff>47625</xdr:rowOff>
    </xdr:from>
    <xdr:to>
      <xdr:col>1</xdr:col>
      <xdr:colOff>666750</xdr:colOff>
      <xdr:row>81</xdr:row>
      <xdr:rowOff>123825</xdr:rowOff>
    </xdr:to>
    <xdr:pic>
      <xdr:nvPicPr>
        <xdr:cNvPr id="11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11658600"/>
          <a:ext cx="257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676275</xdr:colOff>
      <xdr:row>80</xdr:row>
      <xdr:rowOff>0</xdr:rowOff>
    </xdr:from>
    <xdr:ext cx="556044" cy="461513"/>
    <xdr:pic>
      <xdr:nvPicPr>
        <xdr:cNvPr id="12" name="Picture 36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610975"/>
          <a:ext cx="556044" cy="461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19</xdr:col>
      <xdr:colOff>209550</xdr:colOff>
      <xdr:row>42</xdr:row>
      <xdr:rowOff>19050</xdr:rowOff>
    </xdr:from>
    <xdr:to>
      <xdr:col>29</xdr:col>
      <xdr:colOff>228600</xdr:colOff>
      <xdr:row>61</xdr:row>
      <xdr:rowOff>19050</xdr:rowOff>
    </xdr:to>
    <xdr:grpSp>
      <xdr:nvGrpSpPr>
        <xdr:cNvPr id="13" name="Grupo 4"/>
        <xdr:cNvGrpSpPr>
          <a:grpSpLocks/>
        </xdr:cNvGrpSpPr>
      </xdr:nvGrpSpPr>
      <xdr:grpSpPr bwMode="auto">
        <a:xfrm>
          <a:off x="10624149" y="6048555"/>
          <a:ext cx="6129427" cy="2614882"/>
          <a:chOff x="10340143" y="7529783"/>
          <a:chExt cx="6312274" cy="2076729"/>
        </a:xfrm>
      </xdr:grpSpPr>
      <xdr:graphicFrame macro="">
        <xdr:nvGraphicFramePr>
          <xdr:cNvPr id="14" name="Gráfico 15"/>
          <xdr:cNvGraphicFramePr>
            <a:graphicFrameLocks/>
          </xdr:cNvGraphicFramePr>
        </xdr:nvGraphicFramePr>
        <xdr:xfrm>
          <a:off x="10340143" y="7529783"/>
          <a:ext cx="6312274" cy="20767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sp macro="" textlink="">
        <xdr:nvSpPr>
          <xdr:cNvPr id="15" name="Text Box 16"/>
          <xdr:cNvSpPr txBox="1">
            <a:spLocks noChangeArrowheads="1"/>
          </xdr:cNvSpPr>
        </xdr:nvSpPr>
        <xdr:spPr bwMode="auto">
          <a:xfrm>
            <a:off x="12188597" y="7769694"/>
            <a:ext cx="2556373" cy="217419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J</a:t>
            </a:r>
          </a:p>
        </xdr:txBody>
      </xdr:sp>
    </xdr:grpSp>
    <xdr:clientData/>
  </xdr:twoCellAnchor>
  <xdr:twoCellAnchor>
    <xdr:from>
      <xdr:col>19</xdr:col>
      <xdr:colOff>200025</xdr:colOff>
      <xdr:row>0</xdr:row>
      <xdr:rowOff>66675</xdr:rowOff>
    </xdr:from>
    <xdr:to>
      <xdr:col>29</xdr:col>
      <xdr:colOff>285750</xdr:colOff>
      <xdr:row>20</xdr:row>
      <xdr:rowOff>95250</xdr:rowOff>
    </xdr:to>
    <xdr:grpSp>
      <xdr:nvGrpSpPr>
        <xdr:cNvPr id="16" name="Grupo 5"/>
        <xdr:cNvGrpSpPr>
          <a:grpSpLocks/>
        </xdr:cNvGrpSpPr>
      </xdr:nvGrpSpPr>
      <xdr:grpSpPr bwMode="auto">
        <a:xfrm>
          <a:off x="10614624" y="66675"/>
          <a:ext cx="6196102" cy="2715344"/>
          <a:chOff x="10372725" y="66675"/>
          <a:chExt cx="6438900" cy="2667000"/>
        </a:xfrm>
      </xdr:grpSpPr>
      <xdr:grpSp>
        <xdr:nvGrpSpPr>
          <xdr:cNvPr id="17" name="Group 111"/>
          <xdr:cNvGrpSpPr>
            <a:grpSpLocks/>
          </xdr:cNvGrpSpPr>
        </xdr:nvGrpSpPr>
        <xdr:grpSpPr bwMode="auto">
          <a:xfrm>
            <a:off x="10372725" y="66675"/>
            <a:ext cx="6334125" cy="2667000"/>
            <a:chOff x="1080" y="7"/>
            <a:chExt cx="674" cy="282"/>
          </a:xfrm>
        </xdr:grpSpPr>
        <xdr:graphicFrame macro="">
          <xdr:nvGraphicFramePr>
            <xdr:cNvPr id="22" name="Gráfico 8"/>
            <xdr:cNvGraphicFramePr>
              <a:graphicFrameLocks/>
            </xdr:cNvGraphicFramePr>
          </xdr:nvGraphicFramePr>
          <xdr:xfrm>
            <a:off x="1080" y="7"/>
            <a:ext cx="674" cy="282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8"/>
            </a:graphicData>
          </a:graphic>
        </xdr:graphicFrame>
        <xdr:sp macro="" textlink="">
          <xdr:nvSpPr>
            <xdr:cNvPr id="23" name="Text Box 9"/>
            <xdr:cNvSpPr txBox="1">
              <a:spLocks noChangeArrowheads="1"/>
            </xdr:cNvSpPr>
          </xdr:nvSpPr>
          <xdr:spPr bwMode="auto">
            <a:xfrm>
              <a:off x="1309" y="40"/>
              <a:ext cx="246" cy="23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pt-PT" sz="800" b="0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Paul da Praia da Vitória </a:t>
              </a:r>
              <a:r>
                <a:rPr lang="pt-PT" sz="800" b="1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| Estaca J</a:t>
              </a:r>
            </a:p>
          </xdr:txBody>
        </xdr:sp>
      </xdr:grpSp>
      <xdr:grpSp>
        <xdr:nvGrpSpPr>
          <xdr:cNvPr id="18" name="Group 145"/>
          <xdr:cNvGrpSpPr>
            <a:grpSpLocks/>
          </xdr:cNvGrpSpPr>
        </xdr:nvGrpSpPr>
        <xdr:grpSpPr bwMode="auto">
          <a:xfrm>
            <a:off x="15601950" y="1677699"/>
            <a:ext cx="1209675" cy="438150"/>
            <a:chOff x="1623" y="1111"/>
            <a:chExt cx="127" cy="44"/>
          </a:xfrm>
        </xdr:grpSpPr>
        <xdr:sp macro="" textlink="">
          <xdr:nvSpPr>
            <xdr:cNvPr id="20" name="Rectangle 146"/>
            <xdr:cNvSpPr>
              <a:spLocks noChangeArrowheads="1"/>
            </xdr:cNvSpPr>
          </xdr:nvSpPr>
          <xdr:spPr bwMode="auto">
            <a:xfrm>
              <a:off x="1657" y="1111"/>
              <a:ext cx="93" cy="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pH água mar</a:t>
              </a:r>
            </a:p>
          </xdr:txBody>
        </xdr:sp>
        <xdr:sp macro="" textlink="">
          <xdr:nvSpPr>
            <xdr:cNvPr id="21" name="Line 147"/>
            <xdr:cNvSpPr>
              <a:spLocks noChangeShapeType="1"/>
            </xdr:cNvSpPr>
          </xdr:nvSpPr>
          <xdr:spPr bwMode="auto">
            <a:xfrm>
              <a:off x="1623" y="1117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19" name="Line 148"/>
          <xdr:cNvSpPr>
            <a:spLocks noChangeShapeType="1"/>
          </xdr:cNvSpPr>
        </xdr:nvSpPr>
        <xdr:spPr bwMode="auto">
          <a:xfrm>
            <a:off x="10784425" y="1591865"/>
            <a:ext cx="4714875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19</xdr:col>
      <xdr:colOff>200025</xdr:colOff>
      <xdr:row>21</xdr:row>
      <xdr:rowOff>38100</xdr:rowOff>
    </xdr:from>
    <xdr:to>
      <xdr:col>29</xdr:col>
      <xdr:colOff>219075</xdr:colOff>
      <xdr:row>38</xdr:row>
      <xdr:rowOff>19050</xdr:rowOff>
    </xdr:to>
    <xdr:grpSp>
      <xdr:nvGrpSpPr>
        <xdr:cNvPr id="24" name="Grupo 16"/>
        <xdr:cNvGrpSpPr>
          <a:grpSpLocks/>
        </xdr:cNvGrpSpPr>
      </xdr:nvGrpSpPr>
      <xdr:grpSpPr bwMode="auto">
        <a:xfrm>
          <a:off x="10614624" y="2895600"/>
          <a:ext cx="6129427" cy="2640761"/>
          <a:chOff x="10615967" y="2710653"/>
          <a:chExt cx="6334125" cy="2828925"/>
        </a:xfrm>
      </xdr:grpSpPr>
      <xdr:graphicFrame macro="">
        <xdr:nvGraphicFramePr>
          <xdr:cNvPr id="25" name="Gráfico 11"/>
          <xdr:cNvGraphicFramePr>
            <a:graphicFrameLocks/>
          </xdr:cNvGraphicFramePr>
        </xdr:nvGraphicFramePr>
        <xdr:xfrm>
          <a:off x="10615967" y="2710653"/>
          <a:ext cx="6334125" cy="28289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sp macro="" textlink="">
        <xdr:nvSpPr>
          <xdr:cNvPr id="26" name="Text Box 12"/>
          <xdr:cNvSpPr txBox="1">
            <a:spLocks noChangeArrowheads="1"/>
          </xdr:cNvSpPr>
        </xdr:nvSpPr>
        <xdr:spPr bwMode="auto">
          <a:xfrm>
            <a:off x="12668145" y="3046461"/>
            <a:ext cx="2298834" cy="315456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J</a:t>
            </a:r>
          </a:p>
        </xdr:txBody>
      </xdr:sp>
    </xdr:grpSp>
    <xdr:clientData/>
  </xdr:twoCellAnchor>
  <xdr:twoCellAnchor>
    <xdr:from>
      <xdr:col>22</xdr:col>
      <xdr:colOff>206053</xdr:colOff>
      <xdr:row>64</xdr:row>
      <xdr:rowOff>18142</xdr:rowOff>
    </xdr:from>
    <xdr:to>
      <xdr:col>26</xdr:col>
      <xdr:colOff>329887</xdr:colOff>
      <xdr:row>66</xdr:row>
      <xdr:rowOff>67446</xdr:rowOff>
    </xdr:to>
    <xdr:sp macro="" textlink="">
      <xdr:nvSpPr>
        <xdr:cNvPr id="27" name="Text Box 16"/>
        <xdr:cNvSpPr txBox="1">
          <a:spLocks noChangeArrowheads="1"/>
        </xdr:cNvSpPr>
      </xdr:nvSpPr>
      <xdr:spPr bwMode="auto">
        <a:xfrm>
          <a:off x="13617253" y="9038317"/>
          <a:ext cx="2562234" cy="373154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J</a:t>
          </a:r>
        </a:p>
      </xdr:txBody>
    </xdr:sp>
    <xdr:clientData/>
  </xdr:twoCellAnchor>
  <xdr:twoCellAnchor>
    <xdr:from>
      <xdr:col>19</xdr:col>
      <xdr:colOff>600075</xdr:colOff>
      <xdr:row>87</xdr:row>
      <xdr:rowOff>66675</xdr:rowOff>
    </xdr:from>
    <xdr:to>
      <xdr:col>27</xdr:col>
      <xdr:colOff>266700</xdr:colOff>
      <xdr:row>87</xdr:row>
      <xdr:rowOff>66675</xdr:rowOff>
    </xdr:to>
    <xdr:sp macro="" textlink="">
      <xdr:nvSpPr>
        <xdr:cNvPr id="28" name="Line 148"/>
        <xdr:cNvSpPr>
          <a:spLocks noChangeShapeType="1"/>
        </xdr:cNvSpPr>
      </xdr:nvSpPr>
      <xdr:spPr bwMode="auto">
        <a:xfrm>
          <a:off x="12182475" y="12544425"/>
          <a:ext cx="45434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200025</xdr:colOff>
      <xdr:row>1</xdr:row>
      <xdr:rowOff>0</xdr:rowOff>
    </xdr:from>
    <xdr:to>
      <xdr:col>40</xdr:col>
      <xdr:colOff>238125</xdr:colOff>
      <xdr:row>20</xdr:row>
      <xdr:rowOff>104775</xdr:rowOff>
    </xdr:to>
    <xdr:graphicFrame macro="">
      <xdr:nvGraphicFramePr>
        <xdr:cNvPr id="2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33</xdr:col>
      <xdr:colOff>392910</xdr:colOff>
      <xdr:row>2</xdr:row>
      <xdr:rowOff>85538</xdr:rowOff>
    </xdr:from>
    <xdr:to>
      <xdr:col>37</xdr:col>
      <xdr:colOff>256806</xdr:colOff>
      <xdr:row>4</xdr:row>
      <xdr:rowOff>109237</xdr:rowOff>
    </xdr:to>
    <xdr:sp macro="" textlink="">
      <xdr:nvSpPr>
        <xdr:cNvPr id="30" name="Text Box 9"/>
        <xdr:cNvSpPr txBox="1">
          <a:spLocks noChangeArrowheads="1"/>
        </xdr:cNvSpPr>
      </xdr:nvSpPr>
      <xdr:spPr bwMode="auto">
        <a:xfrm>
          <a:off x="20509710" y="333188"/>
          <a:ext cx="2302296" cy="261824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A</a:t>
          </a:r>
        </a:p>
      </xdr:txBody>
    </xdr:sp>
    <xdr:clientData/>
  </xdr:twoCellAnchor>
  <xdr:twoCellAnchor>
    <xdr:from>
      <xdr:col>39</xdr:col>
      <xdr:colOff>101974</xdr:colOff>
      <xdr:row>13</xdr:row>
      <xdr:rowOff>75666</xdr:rowOff>
    </xdr:from>
    <xdr:to>
      <xdr:col>40</xdr:col>
      <xdr:colOff>379374</xdr:colOff>
      <xdr:row>17</xdr:row>
      <xdr:rowOff>41149</xdr:rowOff>
    </xdr:to>
    <xdr:sp macro="" textlink="">
      <xdr:nvSpPr>
        <xdr:cNvPr id="31" name="Rectangle 146"/>
        <xdr:cNvSpPr>
          <a:spLocks noChangeArrowheads="1"/>
        </xdr:cNvSpPr>
      </xdr:nvSpPr>
      <xdr:spPr bwMode="auto">
        <a:xfrm>
          <a:off x="23876374" y="1723491"/>
          <a:ext cx="887000" cy="51793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pH água mar</a:t>
          </a:r>
        </a:p>
      </xdr:txBody>
    </xdr:sp>
    <xdr:clientData/>
  </xdr:twoCellAnchor>
  <xdr:twoCellAnchor>
    <xdr:from>
      <xdr:col>38</xdr:col>
      <xdr:colOff>390525</xdr:colOff>
      <xdr:row>13</xdr:row>
      <xdr:rowOff>152400</xdr:rowOff>
    </xdr:from>
    <xdr:to>
      <xdr:col>39</xdr:col>
      <xdr:colOff>57150</xdr:colOff>
      <xdr:row>13</xdr:row>
      <xdr:rowOff>152400</xdr:rowOff>
    </xdr:to>
    <xdr:sp macro="" textlink="">
      <xdr:nvSpPr>
        <xdr:cNvPr id="32" name="Line 147"/>
        <xdr:cNvSpPr>
          <a:spLocks noChangeShapeType="1"/>
        </xdr:cNvSpPr>
      </xdr:nvSpPr>
      <xdr:spPr bwMode="auto">
        <a:xfrm>
          <a:off x="23555325" y="1800225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533400</xdr:colOff>
      <xdr:row>12</xdr:row>
      <xdr:rowOff>114300</xdr:rowOff>
    </xdr:from>
    <xdr:to>
      <xdr:col>38</xdr:col>
      <xdr:colOff>142875</xdr:colOff>
      <xdr:row>12</xdr:row>
      <xdr:rowOff>114300</xdr:rowOff>
    </xdr:to>
    <xdr:sp macro="" textlink="">
      <xdr:nvSpPr>
        <xdr:cNvPr id="33" name="Line 148"/>
        <xdr:cNvSpPr>
          <a:spLocks noChangeShapeType="1"/>
        </xdr:cNvSpPr>
      </xdr:nvSpPr>
      <xdr:spPr bwMode="auto">
        <a:xfrm>
          <a:off x="18821400" y="1600200"/>
          <a:ext cx="448627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200025</xdr:colOff>
      <xdr:row>21</xdr:row>
      <xdr:rowOff>57150</xdr:rowOff>
    </xdr:from>
    <xdr:to>
      <xdr:col>40</xdr:col>
      <xdr:colOff>238125</xdr:colOff>
      <xdr:row>38</xdr:row>
      <xdr:rowOff>57150</xdr:rowOff>
    </xdr:to>
    <xdr:grpSp>
      <xdr:nvGrpSpPr>
        <xdr:cNvPr id="34" name="Grupo 16"/>
        <xdr:cNvGrpSpPr>
          <a:grpSpLocks/>
        </xdr:cNvGrpSpPr>
      </xdr:nvGrpSpPr>
      <xdr:grpSpPr bwMode="auto">
        <a:xfrm>
          <a:off x="17336039" y="2914650"/>
          <a:ext cx="6148478" cy="2659811"/>
          <a:chOff x="10841225" y="2546341"/>
          <a:chExt cx="6334125" cy="2828925"/>
        </a:xfrm>
      </xdr:grpSpPr>
      <xdr:graphicFrame macro="">
        <xdr:nvGraphicFramePr>
          <xdr:cNvPr id="35" name="Gráfico 11"/>
          <xdr:cNvGraphicFramePr>
            <a:graphicFrameLocks/>
          </xdr:cNvGraphicFramePr>
        </xdr:nvGraphicFramePr>
        <xdr:xfrm>
          <a:off x="10841225" y="2546341"/>
          <a:ext cx="6334125" cy="28289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sp macro="" textlink="">
        <xdr:nvSpPr>
          <xdr:cNvPr id="36" name="Text Box 12"/>
          <xdr:cNvSpPr txBox="1">
            <a:spLocks noChangeArrowheads="1"/>
          </xdr:cNvSpPr>
        </xdr:nvSpPr>
        <xdr:spPr bwMode="auto">
          <a:xfrm>
            <a:off x="12916536" y="2910060"/>
            <a:ext cx="2291694" cy="31320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A</a:t>
            </a:r>
          </a:p>
        </xdr:txBody>
      </xdr:sp>
    </xdr:grpSp>
    <xdr:clientData/>
  </xdr:twoCellAnchor>
  <xdr:twoCellAnchor>
    <xdr:from>
      <xdr:col>30</xdr:col>
      <xdr:colOff>200025</xdr:colOff>
      <xdr:row>42</xdr:row>
      <xdr:rowOff>19050</xdr:rowOff>
    </xdr:from>
    <xdr:to>
      <xdr:col>40</xdr:col>
      <xdr:colOff>266700</xdr:colOff>
      <xdr:row>61</xdr:row>
      <xdr:rowOff>28575</xdr:rowOff>
    </xdr:to>
    <xdr:grpSp>
      <xdr:nvGrpSpPr>
        <xdr:cNvPr id="37" name="Grupo 4"/>
        <xdr:cNvGrpSpPr>
          <a:grpSpLocks/>
        </xdr:cNvGrpSpPr>
      </xdr:nvGrpSpPr>
      <xdr:grpSpPr bwMode="auto">
        <a:xfrm>
          <a:off x="17336039" y="6048555"/>
          <a:ext cx="6177053" cy="2624407"/>
          <a:chOff x="10581461" y="7529783"/>
          <a:chExt cx="6312274" cy="2436439"/>
        </a:xfrm>
      </xdr:grpSpPr>
      <xdr:graphicFrame macro="">
        <xdr:nvGraphicFramePr>
          <xdr:cNvPr id="38" name="Gráfico 15"/>
          <xdr:cNvGraphicFramePr>
            <a:graphicFrameLocks/>
          </xdr:cNvGraphicFramePr>
        </xdr:nvGraphicFramePr>
        <xdr:xfrm>
          <a:off x="10581461" y="7529783"/>
          <a:ext cx="6312274" cy="243643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sp macro="" textlink="">
        <xdr:nvSpPr>
          <xdr:cNvPr id="39" name="Text Box 16"/>
          <xdr:cNvSpPr txBox="1">
            <a:spLocks noChangeArrowheads="1"/>
          </xdr:cNvSpPr>
        </xdr:nvSpPr>
        <xdr:spPr bwMode="auto">
          <a:xfrm>
            <a:off x="12376605" y="7775180"/>
            <a:ext cx="2565886" cy="201576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A</a:t>
            </a:r>
          </a:p>
        </xdr:txBody>
      </xdr:sp>
    </xdr:grpSp>
    <xdr:clientData/>
  </xdr:twoCellAnchor>
  <xdr:twoCellAnchor>
    <xdr:from>
      <xdr:col>28</xdr:col>
      <xdr:colOff>76632</xdr:colOff>
      <xdr:row>91</xdr:row>
      <xdr:rowOff>157501</xdr:rowOff>
    </xdr:from>
    <xdr:to>
      <xdr:col>29</xdr:col>
      <xdr:colOff>310406</xdr:colOff>
      <xdr:row>96</xdr:row>
      <xdr:rowOff>27486</xdr:rowOff>
    </xdr:to>
    <xdr:sp macro="" textlink="">
      <xdr:nvSpPr>
        <xdr:cNvPr id="40" name="Rectangle 85"/>
        <xdr:cNvSpPr>
          <a:spLocks noChangeArrowheads="1"/>
        </xdr:cNvSpPr>
      </xdr:nvSpPr>
      <xdr:spPr bwMode="auto">
        <a:xfrm>
          <a:off x="17145432" y="13187701"/>
          <a:ext cx="843374" cy="584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Sal. (ppm) água  mar</a:t>
          </a:r>
        </a:p>
      </xdr:txBody>
    </xdr:sp>
    <xdr:clientData/>
  </xdr:twoCellAnchor>
  <xdr:twoCellAnchor>
    <xdr:from>
      <xdr:col>27</xdr:col>
      <xdr:colOff>361950</xdr:colOff>
      <xdr:row>92</xdr:row>
      <xdr:rowOff>66675</xdr:rowOff>
    </xdr:from>
    <xdr:to>
      <xdr:col>28</xdr:col>
      <xdr:colOff>19050</xdr:colOff>
      <xdr:row>92</xdr:row>
      <xdr:rowOff>66675</xdr:rowOff>
    </xdr:to>
    <xdr:sp macro="" textlink="">
      <xdr:nvSpPr>
        <xdr:cNvPr id="41" name="Line 86"/>
        <xdr:cNvSpPr>
          <a:spLocks noChangeShapeType="1"/>
        </xdr:cNvSpPr>
      </xdr:nvSpPr>
      <xdr:spPr bwMode="auto">
        <a:xfrm>
          <a:off x="16821150" y="13258800"/>
          <a:ext cx="266700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180975</xdr:colOff>
      <xdr:row>80</xdr:row>
      <xdr:rowOff>123825</xdr:rowOff>
    </xdr:from>
    <xdr:to>
      <xdr:col>40</xdr:col>
      <xdr:colOff>314325</xdr:colOff>
      <xdr:row>101</xdr:row>
      <xdr:rowOff>28575</xdr:rowOff>
    </xdr:to>
    <xdr:graphicFrame macro="">
      <xdr:nvGraphicFramePr>
        <xdr:cNvPr id="42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561975</xdr:colOff>
      <xdr:row>87</xdr:row>
      <xdr:rowOff>76200</xdr:rowOff>
    </xdr:from>
    <xdr:to>
      <xdr:col>38</xdr:col>
      <xdr:colOff>342900</xdr:colOff>
      <xdr:row>87</xdr:row>
      <xdr:rowOff>76200</xdr:rowOff>
    </xdr:to>
    <xdr:sp macro="" textlink="">
      <xdr:nvSpPr>
        <xdr:cNvPr id="43" name="Line 148"/>
        <xdr:cNvSpPr>
          <a:spLocks noChangeShapeType="1"/>
        </xdr:cNvSpPr>
      </xdr:nvSpPr>
      <xdr:spPr bwMode="auto">
        <a:xfrm>
          <a:off x="18849975" y="12553950"/>
          <a:ext cx="46577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39</xdr:col>
      <xdr:colOff>152859</xdr:colOff>
      <xdr:row>92</xdr:row>
      <xdr:rowOff>12419</xdr:rowOff>
    </xdr:from>
    <xdr:to>
      <xdr:col>40</xdr:col>
      <xdr:colOff>419720</xdr:colOff>
      <xdr:row>96</xdr:row>
      <xdr:rowOff>107409</xdr:rowOff>
    </xdr:to>
    <xdr:sp macro="" textlink="">
      <xdr:nvSpPr>
        <xdr:cNvPr id="44" name="Rectangle 85"/>
        <xdr:cNvSpPr>
          <a:spLocks noChangeArrowheads="1"/>
        </xdr:cNvSpPr>
      </xdr:nvSpPr>
      <xdr:spPr bwMode="auto">
        <a:xfrm>
          <a:off x="23927259" y="13204544"/>
          <a:ext cx="876461" cy="6474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Sal. (ppm) água  mar</a:t>
          </a:r>
        </a:p>
      </xdr:txBody>
    </xdr:sp>
    <xdr:clientData/>
  </xdr:twoCellAnchor>
  <xdr:twoCellAnchor>
    <xdr:from>
      <xdr:col>38</xdr:col>
      <xdr:colOff>438150</xdr:colOff>
      <xdr:row>92</xdr:row>
      <xdr:rowOff>85725</xdr:rowOff>
    </xdr:from>
    <xdr:to>
      <xdr:col>39</xdr:col>
      <xdr:colOff>104775</xdr:colOff>
      <xdr:row>92</xdr:row>
      <xdr:rowOff>85725</xdr:rowOff>
    </xdr:to>
    <xdr:sp macro="" textlink="">
      <xdr:nvSpPr>
        <xdr:cNvPr id="45" name="Line 86"/>
        <xdr:cNvSpPr>
          <a:spLocks noChangeShapeType="1"/>
        </xdr:cNvSpPr>
      </xdr:nvSpPr>
      <xdr:spPr bwMode="auto">
        <a:xfrm>
          <a:off x="23602950" y="13277850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44</xdr:col>
      <xdr:colOff>123825</xdr:colOff>
      <xdr:row>1</xdr:row>
      <xdr:rowOff>0</xdr:rowOff>
    </xdr:from>
    <xdr:to>
      <xdr:col>54</xdr:col>
      <xdr:colOff>95250</xdr:colOff>
      <xdr:row>20</xdr:row>
      <xdr:rowOff>85725</xdr:rowOff>
    </xdr:to>
    <xdr:graphicFrame macro="">
      <xdr:nvGraphicFramePr>
        <xdr:cNvPr id="46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47</xdr:col>
      <xdr:colOff>289207</xdr:colOff>
      <xdr:row>2</xdr:row>
      <xdr:rowOff>94955</xdr:rowOff>
    </xdr:from>
    <xdr:to>
      <xdr:col>51</xdr:col>
      <xdr:colOff>153102</xdr:colOff>
      <xdr:row>4</xdr:row>
      <xdr:rowOff>118654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28940407" y="342605"/>
          <a:ext cx="2302295" cy="261824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D</a:t>
          </a:r>
        </a:p>
      </xdr:txBody>
    </xdr:sp>
    <xdr:clientData/>
  </xdr:twoCellAnchor>
  <xdr:twoCellAnchor>
    <xdr:from>
      <xdr:col>52</xdr:col>
      <xdr:colOff>567404</xdr:colOff>
      <xdr:row>13</xdr:row>
      <xdr:rowOff>69232</xdr:rowOff>
    </xdr:from>
    <xdr:to>
      <xdr:col>54</xdr:col>
      <xdr:colOff>233767</xdr:colOff>
      <xdr:row>17</xdr:row>
      <xdr:rowOff>34715</xdr:rowOff>
    </xdr:to>
    <xdr:sp macro="" textlink="">
      <xdr:nvSpPr>
        <xdr:cNvPr id="48" name="Rectangle 146"/>
        <xdr:cNvSpPr>
          <a:spLocks noChangeArrowheads="1"/>
        </xdr:cNvSpPr>
      </xdr:nvSpPr>
      <xdr:spPr bwMode="auto">
        <a:xfrm>
          <a:off x="32266604" y="1717057"/>
          <a:ext cx="885563" cy="51793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pH água mar</a:t>
          </a:r>
        </a:p>
      </xdr:txBody>
    </xdr:sp>
    <xdr:clientData/>
  </xdr:twoCellAnchor>
  <xdr:twoCellAnchor>
    <xdr:from>
      <xdr:col>52</xdr:col>
      <xdr:colOff>228600</xdr:colOff>
      <xdr:row>14</xdr:row>
      <xdr:rowOff>9525</xdr:rowOff>
    </xdr:from>
    <xdr:to>
      <xdr:col>52</xdr:col>
      <xdr:colOff>504825</xdr:colOff>
      <xdr:row>14</xdr:row>
      <xdr:rowOff>9525</xdr:rowOff>
    </xdr:to>
    <xdr:sp macro="" textlink="">
      <xdr:nvSpPr>
        <xdr:cNvPr id="49" name="Line 147"/>
        <xdr:cNvSpPr>
          <a:spLocks noChangeShapeType="1"/>
        </xdr:cNvSpPr>
      </xdr:nvSpPr>
      <xdr:spPr bwMode="auto">
        <a:xfrm>
          <a:off x="31927800" y="1819275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44</xdr:col>
      <xdr:colOff>133350</xdr:colOff>
      <xdr:row>21</xdr:row>
      <xdr:rowOff>38100</xdr:rowOff>
    </xdr:from>
    <xdr:to>
      <xdr:col>54</xdr:col>
      <xdr:colOff>123825</xdr:colOff>
      <xdr:row>38</xdr:row>
      <xdr:rowOff>47625</xdr:rowOff>
    </xdr:to>
    <xdr:grpSp>
      <xdr:nvGrpSpPr>
        <xdr:cNvPr id="50" name="Grupo 16"/>
        <xdr:cNvGrpSpPr>
          <a:grpSpLocks/>
        </xdr:cNvGrpSpPr>
      </xdr:nvGrpSpPr>
      <xdr:grpSpPr bwMode="auto">
        <a:xfrm>
          <a:off x="25823892" y="2895600"/>
          <a:ext cx="6100853" cy="2669336"/>
          <a:chOff x="11035100" y="3037443"/>
          <a:chExt cx="6334125" cy="2828925"/>
        </a:xfrm>
      </xdr:grpSpPr>
      <xdr:graphicFrame macro="">
        <xdr:nvGraphicFramePr>
          <xdr:cNvPr id="51" name="Gráfico 11"/>
          <xdr:cNvGraphicFramePr>
            <a:graphicFrameLocks/>
          </xdr:cNvGraphicFramePr>
        </xdr:nvGraphicFramePr>
        <xdr:xfrm>
          <a:off x="11035100" y="3037443"/>
          <a:ext cx="6334125" cy="28289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sp macro="" textlink="">
        <xdr:nvSpPr>
          <xdr:cNvPr id="52" name="Text Box 12"/>
          <xdr:cNvSpPr txBox="1">
            <a:spLocks noChangeArrowheads="1"/>
          </xdr:cNvSpPr>
        </xdr:nvSpPr>
        <xdr:spPr bwMode="auto">
          <a:xfrm>
            <a:off x="13087000" y="3399868"/>
            <a:ext cx="2279888" cy="30202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D</a:t>
            </a:r>
          </a:p>
        </xdr:txBody>
      </xdr:sp>
    </xdr:grpSp>
    <xdr:clientData/>
  </xdr:twoCellAnchor>
  <xdr:twoCellAnchor>
    <xdr:from>
      <xdr:col>44</xdr:col>
      <xdr:colOff>514350</xdr:colOff>
      <xdr:row>12</xdr:row>
      <xdr:rowOff>123825</xdr:rowOff>
    </xdr:from>
    <xdr:to>
      <xdr:col>52</xdr:col>
      <xdr:colOff>123825</xdr:colOff>
      <xdr:row>12</xdr:row>
      <xdr:rowOff>133350</xdr:rowOff>
    </xdr:to>
    <xdr:sp macro="" textlink="">
      <xdr:nvSpPr>
        <xdr:cNvPr id="53" name="Line 148"/>
        <xdr:cNvSpPr>
          <a:spLocks noChangeShapeType="1"/>
        </xdr:cNvSpPr>
      </xdr:nvSpPr>
      <xdr:spPr bwMode="auto">
        <a:xfrm>
          <a:off x="27336750" y="1609725"/>
          <a:ext cx="4486275" cy="952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44</xdr:col>
      <xdr:colOff>123825</xdr:colOff>
      <xdr:row>41</xdr:row>
      <xdr:rowOff>133350</xdr:rowOff>
    </xdr:from>
    <xdr:to>
      <xdr:col>54</xdr:col>
      <xdr:colOff>123825</xdr:colOff>
      <xdr:row>61</xdr:row>
      <xdr:rowOff>28575</xdr:rowOff>
    </xdr:to>
    <xdr:graphicFrame macro="">
      <xdr:nvGraphicFramePr>
        <xdr:cNvPr id="54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47</xdr:col>
      <xdr:colOff>27867</xdr:colOff>
      <xdr:row>44</xdr:row>
      <xdr:rowOff>105709</xdr:rowOff>
    </xdr:from>
    <xdr:to>
      <xdr:col>51</xdr:col>
      <xdr:colOff>161245</xdr:colOff>
      <xdr:row>46</xdr:row>
      <xdr:rowOff>86154</xdr:rowOff>
    </xdr:to>
    <xdr:sp macro="" textlink="">
      <xdr:nvSpPr>
        <xdr:cNvPr id="55" name="Text Box 16"/>
        <xdr:cNvSpPr txBox="1">
          <a:spLocks noChangeArrowheads="1"/>
        </xdr:cNvSpPr>
      </xdr:nvSpPr>
      <xdr:spPr bwMode="auto">
        <a:xfrm>
          <a:off x="28679067" y="6363634"/>
          <a:ext cx="2571778" cy="209045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D</a:t>
          </a:r>
        </a:p>
      </xdr:txBody>
    </xdr:sp>
    <xdr:clientData/>
  </xdr:twoCellAnchor>
  <xdr:twoCellAnchor>
    <xdr:from>
      <xdr:col>44</xdr:col>
      <xdr:colOff>142875</xdr:colOff>
      <xdr:row>80</xdr:row>
      <xdr:rowOff>152400</xdr:rowOff>
    </xdr:from>
    <xdr:to>
      <xdr:col>54</xdr:col>
      <xdr:colOff>171450</xdr:colOff>
      <xdr:row>100</xdr:row>
      <xdr:rowOff>57150</xdr:rowOff>
    </xdr:to>
    <xdr:graphicFrame macro="">
      <xdr:nvGraphicFramePr>
        <xdr:cNvPr id="56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44</xdr:col>
      <xdr:colOff>495300</xdr:colOff>
      <xdr:row>87</xdr:row>
      <xdr:rowOff>85725</xdr:rowOff>
    </xdr:from>
    <xdr:to>
      <xdr:col>52</xdr:col>
      <xdr:colOff>228600</xdr:colOff>
      <xdr:row>87</xdr:row>
      <xdr:rowOff>95250</xdr:rowOff>
    </xdr:to>
    <xdr:sp macro="" textlink="">
      <xdr:nvSpPr>
        <xdr:cNvPr id="57" name="Line 148"/>
        <xdr:cNvSpPr>
          <a:spLocks noChangeShapeType="1"/>
        </xdr:cNvSpPr>
      </xdr:nvSpPr>
      <xdr:spPr bwMode="auto">
        <a:xfrm>
          <a:off x="27317700" y="12563475"/>
          <a:ext cx="4610100" cy="952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53</xdr:col>
      <xdr:colOff>30276</xdr:colOff>
      <xdr:row>96</xdr:row>
      <xdr:rowOff>28029</xdr:rowOff>
    </xdr:from>
    <xdr:to>
      <xdr:col>54</xdr:col>
      <xdr:colOff>297137</xdr:colOff>
      <xdr:row>100</xdr:row>
      <xdr:rowOff>24174</xdr:rowOff>
    </xdr:to>
    <xdr:sp macro="" textlink="">
      <xdr:nvSpPr>
        <xdr:cNvPr id="58" name="Rectangle 85"/>
        <xdr:cNvSpPr>
          <a:spLocks noChangeArrowheads="1"/>
        </xdr:cNvSpPr>
      </xdr:nvSpPr>
      <xdr:spPr bwMode="auto">
        <a:xfrm>
          <a:off x="32339076" y="13772604"/>
          <a:ext cx="876461" cy="6533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Sal. (ppm) água  mar</a:t>
          </a:r>
        </a:p>
      </xdr:txBody>
    </xdr:sp>
    <xdr:clientData/>
  </xdr:twoCellAnchor>
  <xdr:twoCellAnchor>
    <xdr:from>
      <xdr:col>52</xdr:col>
      <xdr:colOff>304800</xdr:colOff>
      <xdr:row>96</xdr:row>
      <xdr:rowOff>114300</xdr:rowOff>
    </xdr:from>
    <xdr:to>
      <xdr:col>52</xdr:col>
      <xdr:colOff>590550</xdr:colOff>
      <xdr:row>96</xdr:row>
      <xdr:rowOff>114300</xdr:rowOff>
    </xdr:to>
    <xdr:sp macro="" textlink="">
      <xdr:nvSpPr>
        <xdr:cNvPr id="59" name="Line 86"/>
        <xdr:cNvSpPr>
          <a:spLocks noChangeShapeType="1"/>
        </xdr:cNvSpPr>
      </xdr:nvSpPr>
      <xdr:spPr bwMode="auto">
        <a:xfrm>
          <a:off x="32004000" y="13858875"/>
          <a:ext cx="285750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190500</xdr:colOff>
      <xdr:row>62</xdr:row>
      <xdr:rowOff>66675</xdr:rowOff>
    </xdr:from>
    <xdr:to>
      <xdr:col>40</xdr:col>
      <xdr:colOff>285750</xdr:colOff>
      <xdr:row>79</xdr:row>
      <xdr:rowOff>9525</xdr:rowOff>
    </xdr:to>
    <xdr:graphicFrame macro="">
      <xdr:nvGraphicFramePr>
        <xdr:cNvPr id="60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44</xdr:col>
      <xdr:colOff>123825</xdr:colOff>
      <xdr:row>62</xdr:row>
      <xdr:rowOff>38100</xdr:rowOff>
    </xdr:from>
    <xdr:to>
      <xdr:col>54</xdr:col>
      <xdr:colOff>142875</xdr:colOff>
      <xdr:row>79</xdr:row>
      <xdr:rowOff>28575</xdr:rowOff>
    </xdr:to>
    <xdr:graphicFrame macro="">
      <xdr:nvGraphicFramePr>
        <xdr:cNvPr id="61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95250</xdr:colOff>
      <xdr:row>119</xdr:row>
      <xdr:rowOff>47625</xdr:rowOff>
    </xdr:from>
    <xdr:to>
      <xdr:col>1</xdr:col>
      <xdr:colOff>323850</xdr:colOff>
      <xdr:row>120</xdr:row>
      <xdr:rowOff>123825</xdr:rowOff>
    </xdr:to>
    <xdr:pic>
      <xdr:nvPicPr>
        <xdr:cNvPr id="62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7430750"/>
          <a:ext cx="2286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352425</xdr:colOff>
      <xdr:row>119</xdr:row>
      <xdr:rowOff>47625</xdr:rowOff>
    </xdr:from>
    <xdr:to>
      <xdr:col>1</xdr:col>
      <xdr:colOff>666750</xdr:colOff>
      <xdr:row>120</xdr:row>
      <xdr:rowOff>123825</xdr:rowOff>
    </xdr:to>
    <xdr:pic>
      <xdr:nvPicPr>
        <xdr:cNvPr id="63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17430750"/>
          <a:ext cx="2571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676275</xdr:colOff>
      <xdr:row>119</xdr:row>
      <xdr:rowOff>0</xdr:rowOff>
    </xdr:from>
    <xdr:ext cx="556044" cy="461513"/>
    <xdr:pic>
      <xdr:nvPicPr>
        <xdr:cNvPr id="64" name="Picture 36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383125"/>
          <a:ext cx="556044" cy="461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19</xdr:col>
      <xdr:colOff>276225</xdr:colOff>
      <xdr:row>101</xdr:row>
      <xdr:rowOff>142875</xdr:rowOff>
    </xdr:from>
    <xdr:to>
      <xdr:col>29</xdr:col>
      <xdr:colOff>228600</xdr:colOff>
      <xdr:row>117</xdr:row>
      <xdr:rowOff>95250</xdr:rowOff>
    </xdr:to>
    <xdr:grpSp>
      <xdr:nvGrpSpPr>
        <xdr:cNvPr id="65" name="Grupo 4"/>
        <xdr:cNvGrpSpPr>
          <a:grpSpLocks/>
        </xdr:cNvGrpSpPr>
      </xdr:nvGrpSpPr>
      <xdr:grpSpPr bwMode="auto">
        <a:xfrm>
          <a:off x="10690824" y="14646035"/>
          <a:ext cx="6062752" cy="2549286"/>
          <a:chOff x="10358651" y="8505620"/>
          <a:chExt cx="6312274" cy="2076729"/>
        </a:xfrm>
      </xdr:grpSpPr>
      <xdr:graphicFrame macro="">
        <xdr:nvGraphicFramePr>
          <xdr:cNvPr id="66" name="Gráfico 15"/>
          <xdr:cNvGraphicFramePr>
            <a:graphicFrameLocks/>
          </xdr:cNvGraphicFramePr>
        </xdr:nvGraphicFramePr>
        <xdr:xfrm>
          <a:off x="10358651" y="8505620"/>
          <a:ext cx="6312274" cy="20767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  <xdr:sp macro="" textlink="">
        <xdr:nvSpPr>
          <xdr:cNvPr id="67" name="Text Box 16"/>
          <xdr:cNvSpPr txBox="1">
            <a:spLocks noChangeArrowheads="1"/>
          </xdr:cNvSpPr>
        </xdr:nvSpPr>
        <xdr:spPr bwMode="auto">
          <a:xfrm>
            <a:off x="12138016" y="8730341"/>
            <a:ext cx="2564672" cy="216972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J</a:t>
            </a:r>
          </a:p>
        </xdr:txBody>
      </xdr:sp>
    </xdr:grpSp>
    <xdr:clientData/>
  </xdr:twoCellAnchor>
  <xdr:twoCellAnchor>
    <xdr:from>
      <xdr:col>30</xdr:col>
      <xdr:colOff>180975</xdr:colOff>
      <xdr:row>101</xdr:row>
      <xdr:rowOff>142875</xdr:rowOff>
    </xdr:from>
    <xdr:to>
      <xdr:col>40</xdr:col>
      <xdr:colOff>323850</xdr:colOff>
      <xdr:row>117</xdr:row>
      <xdr:rowOff>85725</xdr:rowOff>
    </xdr:to>
    <xdr:graphicFrame macro="">
      <xdr:nvGraphicFramePr>
        <xdr:cNvPr id="68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33</xdr:col>
      <xdr:colOff>74759</xdr:colOff>
      <xdr:row>103</xdr:row>
      <xdr:rowOff>124905</xdr:rowOff>
    </xdr:from>
    <xdr:to>
      <xdr:col>37</xdr:col>
      <xdr:colOff>135236</xdr:colOff>
      <xdr:row>105</xdr:row>
      <xdr:rowOff>35946</xdr:rowOff>
    </xdr:to>
    <xdr:sp macro="" textlink="">
      <xdr:nvSpPr>
        <xdr:cNvPr id="69" name="Text Box 16"/>
        <xdr:cNvSpPr txBox="1">
          <a:spLocks noChangeArrowheads="1"/>
        </xdr:cNvSpPr>
      </xdr:nvSpPr>
      <xdr:spPr bwMode="auto">
        <a:xfrm>
          <a:off x="20191559" y="14917230"/>
          <a:ext cx="2498877" cy="234891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A</a:t>
          </a:r>
        </a:p>
      </xdr:txBody>
    </xdr:sp>
    <xdr:clientData/>
  </xdr:twoCellAnchor>
  <xdr:twoCellAnchor>
    <xdr:from>
      <xdr:col>44</xdr:col>
      <xdr:colOff>171450</xdr:colOff>
      <xdr:row>101</xdr:row>
      <xdr:rowOff>95250</xdr:rowOff>
    </xdr:from>
    <xdr:to>
      <xdr:col>54</xdr:col>
      <xdr:colOff>171450</xdr:colOff>
      <xdr:row>117</xdr:row>
      <xdr:rowOff>76200</xdr:rowOff>
    </xdr:to>
    <xdr:graphicFrame macro="">
      <xdr:nvGraphicFramePr>
        <xdr:cNvPr id="70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47</xdr:col>
      <xdr:colOff>117367</xdr:colOff>
      <xdr:row>103</xdr:row>
      <xdr:rowOff>141293</xdr:rowOff>
    </xdr:from>
    <xdr:to>
      <xdr:col>51</xdr:col>
      <xdr:colOff>250745</xdr:colOff>
      <xdr:row>106</xdr:row>
      <xdr:rowOff>13907</xdr:rowOff>
    </xdr:to>
    <xdr:sp macro="" textlink="">
      <xdr:nvSpPr>
        <xdr:cNvPr id="71" name="Text Box 16"/>
        <xdr:cNvSpPr txBox="1">
          <a:spLocks noChangeArrowheads="1"/>
        </xdr:cNvSpPr>
      </xdr:nvSpPr>
      <xdr:spPr bwMode="auto">
        <a:xfrm>
          <a:off x="28768567" y="14933618"/>
          <a:ext cx="2571778" cy="358389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D</a:t>
          </a:r>
        </a:p>
      </xdr:txBody>
    </xdr:sp>
    <xdr:clientData/>
  </xdr:twoCellAnchor>
  <xdr:twoCellAnchor>
    <xdr:from>
      <xdr:col>58</xdr:col>
      <xdr:colOff>123825</xdr:colOff>
      <xdr:row>1</xdr:row>
      <xdr:rowOff>0</xdr:rowOff>
    </xdr:from>
    <xdr:to>
      <xdr:col>68</xdr:col>
      <xdr:colOff>95250</xdr:colOff>
      <xdr:row>20</xdr:row>
      <xdr:rowOff>85725</xdr:rowOff>
    </xdr:to>
    <xdr:graphicFrame macro="">
      <xdr:nvGraphicFramePr>
        <xdr:cNvPr id="72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61</xdr:col>
      <xdr:colOff>289208</xdr:colOff>
      <xdr:row>2</xdr:row>
      <xdr:rowOff>94955</xdr:rowOff>
    </xdr:from>
    <xdr:to>
      <xdr:col>65</xdr:col>
      <xdr:colOff>153103</xdr:colOff>
      <xdr:row>4</xdr:row>
      <xdr:rowOff>118654</xdr:rowOff>
    </xdr:to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37474808" y="342605"/>
          <a:ext cx="2302295" cy="261824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Lagoa Nova</a:t>
          </a:r>
        </a:p>
      </xdr:txBody>
    </xdr:sp>
    <xdr:clientData/>
  </xdr:twoCellAnchor>
  <xdr:twoCellAnchor>
    <xdr:from>
      <xdr:col>66</xdr:col>
      <xdr:colOff>567404</xdr:colOff>
      <xdr:row>13</xdr:row>
      <xdr:rowOff>69232</xdr:rowOff>
    </xdr:from>
    <xdr:to>
      <xdr:col>68</xdr:col>
      <xdr:colOff>233768</xdr:colOff>
      <xdr:row>17</xdr:row>
      <xdr:rowOff>34715</xdr:rowOff>
    </xdr:to>
    <xdr:sp macro="" textlink="">
      <xdr:nvSpPr>
        <xdr:cNvPr id="74" name="Rectangle 146"/>
        <xdr:cNvSpPr>
          <a:spLocks noChangeArrowheads="1"/>
        </xdr:cNvSpPr>
      </xdr:nvSpPr>
      <xdr:spPr bwMode="auto">
        <a:xfrm>
          <a:off x="40801004" y="1717057"/>
          <a:ext cx="885564" cy="51793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pH água mar</a:t>
          </a:r>
        </a:p>
      </xdr:txBody>
    </xdr:sp>
    <xdr:clientData/>
  </xdr:twoCellAnchor>
  <xdr:twoCellAnchor>
    <xdr:from>
      <xdr:col>66</xdr:col>
      <xdr:colOff>228600</xdr:colOff>
      <xdr:row>14</xdr:row>
      <xdr:rowOff>9525</xdr:rowOff>
    </xdr:from>
    <xdr:to>
      <xdr:col>66</xdr:col>
      <xdr:colOff>504825</xdr:colOff>
      <xdr:row>14</xdr:row>
      <xdr:rowOff>9525</xdr:rowOff>
    </xdr:to>
    <xdr:sp macro="" textlink="">
      <xdr:nvSpPr>
        <xdr:cNvPr id="75" name="Line 147"/>
        <xdr:cNvSpPr>
          <a:spLocks noChangeShapeType="1"/>
        </xdr:cNvSpPr>
      </xdr:nvSpPr>
      <xdr:spPr bwMode="auto">
        <a:xfrm>
          <a:off x="40462200" y="1819275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58</xdr:col>
      <xdr:colOff>133350</xdr:colOff>
      <xdr:row>21</xdr:row>
      <xdr:rowOff>38100</xdr:rowOff>
    </xdr:from>
    <xdr:to>
      <xdr:col>68</xdr:col>
      <xdr:colOff>123825</xdr:colOff>
      <xdr:row>38</xdr:row>
      <xdr:rowOff>47625</xdr:rowOff>
    </xdr:to>
    <xdr:grpSp>
      <xdr:nvGrpSpPr>
        <xdr:cNvPr id="76" name="Grupo 16"/>
        <xdr:cNvGrpSpPr>
          <a:grpSpLocks/>
        </xdr:cNvGrpSpPr>
      </xdr:nvGrpSpPr>
      <xdr:grpSpPr bwMode="auto">
        <a:xfrm>
          <a:off x="34378421" y="2895600"/>
          <a:ext cx="6100852" cy="2669336"/>
          <a:chOff x="10932477" y="2371322"/>
          <a:chExt cx="6334125" cy="2828925"/>
        </a:xfrm>
      </xdr:grpSpPr>
      <xdr:graphicFrame macro="">
        <xdr:nvGraphicFramePr>
          <xdr:cNvPr id="77" name="Gráfico 11"/>
          <xdr:cNvGraphicFramePr>
            <a:graphicFrameLocks/>
          </xdr:cNvGraphicFramePr>
        </xdr:nvGraphicFramePr>
        <xdr:xfrm>
          <a:off x="10932477" y="2371322"/>
          <a:ext cx="6334125" cy="28289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  <xdr:sp macro="" textlink="">
        <xdr:nvSpPr>
          <xdr:cNvPr id="78" name="Text Box 12"/>
          <xdr:cNvSpPr txBox="1">
            <a:spLocks noChangeArrowheads="1"/>
          </xdr:cNvSpPr>
        </xdr:nvSpPr>
        <xdr:spPr bwMode="auto">
          <a:xfrm>
            <a:off x="12984377" y="2713612"/>
            <a:ext cx="2279888" cy="30202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Lagoa Nova</a:t>
            </a:r>
          </a:p>
        </xdr:txBody>
      </xdr:sp>
    </xdr:grpSp>
    <xdr:clientData/>
  </xdr:twoCellAnchor>
  <xdr:twoCellAnchor>
    <xdr:from>
      <xdr:col>58</xdr:col>
      <xdr:colOff>514350</xdr:colOff>
      <xdr:row>12</xdr:row>
      <xdr:rowOff>123825</xdr:rowOff>
    </xdr:from>
    <xdr:to>
      <xdr:col>66</xdr:col>
      <xdr:colOff>123825</xdr:colOff>
      <xdr:row>12</xdr:row>
      <xdr:rowOff>133350</xdr:rowOff>
    </xdr:to>
    <xdr:sp macro="" textlink="">
      <xdr:nvSpPr>
        <xdr:cNvPr id="79" name="Line 148"/>
        <xdr:cNvSpPr>
          <a:spLocks noChangeShapeType="1"/>
        </xdr:cNvSpPr>
      </xdr:nvSpPr>
      <xdr:spPr bwMode="auto">
        <a:xfrm>
          <a:off x="35871150" y="1609725"/>
          <a:ext cx="4486275" cy="952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58</xdr:col>
      <xdr:colOff>133350</xdr:colOff>
      <xdr:row>41</xdr:row>
      <xdr:rowOff>104775</xdr:rowOff>
    </xdr:from>
    <xdr:to>
      <xdr:col>68</xdr:col>
      <xdr:colOff>133350</xdr:colOff>
      <xdr:row>61</xdr:row>
      <xdr:rowOff>28575</xdr:rowOff>
    </xdr:to>
    <xdr:graphicFrame macro="">
      <xdr:nvGraphicFramePr>
        <xdr:cNvPr id="80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61</xdr:col>
      <xdr:colOff>18882</xdr:colOff>
      <xdr:row>44</xdr:row>
      <xdr:rowOff>69766</xdr:rowOff>
    </xdr:from>
    <xdr:to>
      <xdr:col>65</xdr:col>
      <xdr:colOff>152260</xdr:colOff>
      <xdr:row>46</xdr:row>
      <xdr:rowOff>50211</xdr:rowOff>
    </xdr:to>
    <xdr:sp macro="" textlink="">
      <xdr:nvSpPr>
        <xdr:cNvPr id="81" name="Text Box 16"/>
        <xdr:cNvSpPr txBox="1">
          <a:spLocks noChangeArrowheads="1"/>
        </xdr:cNvSpPr>
      </xdr:nvSpPr>
      <xdr:spPr bwMode="auto">
        <a:xfrm>
          <a:off x="37204482" y="6327691"/>
          <a:ext cx="2571778" cy="209045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Lagoa Nova</a:t>
          </a:r>
        </a:p>
      </xdr:txBody>
    </xdr:sp>
    <xdr:clientData/>
  </xdr:twoCellAnchor>
  <xdr:twoCellAnchor>
    <xdr:from>
      <xdr:col>58</xdr:col>
      <xdr:colOff>142875</xdr:colOff>
      <xdr:row>80</xdr:row>
      <xdr:rowOff>123825</xdr:rowOff>
    </xdr:from>
    <xdr:to>
      <xdr:col>68</xdr:col>
      <xdr:colOff>190500</xdr:colOff>
      <xdr:row>100</xdr:row>
      <xdr:rowOff>28575</xdr:rowOff>
    </xdr:to>
    <xdr:graphicFrame macro="">
      <xdr:nvGraphicFramePr>
        <xdr:cNvPr id="82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58</xdr:col>
      <xdr:colOff>485775</xdr:colOff>
      <xdr:row>87</xdr:row>
      <xdr:rowOff>66675</xdr:rowOff>
    </xdr:from>
    <xdr:to>
      <xdr:col>66</xdr:col>
      <xdr:colOff>238125</xdr:colOff>
      <xdr:row>87</xdr:row>
      <xdr:rowOff>66675</xdr:rowOff>
    </xdr:to>
    <xdr:sp macro="" textlink="">
      <xdr:nvSpPr>
        <xdr:cNvPr id="83" name="Line 148"/>
        <xdr:cNvSpPr>
          <a:spLocks noChangeShapeType="1"/>
        </xdr:cNvSpPr>
      </xdr:nvSpPr>
      <xdr:spPr bwMode="auto">
        <a:xfrm>
          <a:off x="35842575" y="12544425"/>
          <a:ext cx="462915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67</xdr:col>
      <xdr:colOff>66221</xdr:colOff>
      <xdr:row>91</xdr:row>
      <xdr:rowOff>90929</xdr:rowOff>
    </xdr:from>
    <xdr:to>
      <xdr:col>68</xdr:col>
      <xdr:colOff>333082</xdr:colOff>
      <xdr:row>96</xdr:row>
      <xdr:rowOff>24174</xdr:rowOff>
    </xdr:to>
    <xdr:sp macro="" textlink="">
      <xdr:nvSpPr>
        <xdr:cNvPr id="84" name="Rectangle 85"/>
        <xdr:cNvSpPr>
          <a:spLocks noChangeArrowheads="1"/>
        </xdr:cNvSpPr>
      </xdr:nvSpPr>
      <xdr:spPr bwMode="auto">
        <a:xfrm>
          <a:off x="40909421" y="13121129"/>
          <a:ext cx="876461" cy="6476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Sal. (ppm) água  mar</a:t>
          </a:r>
        </a:p>
      </xdr:txBody>
    </xdr:sp>
    <xdr:clientData/>
  </xdr:twoCellAnchor>
  <xdr:twoCellAnchor>
    <xdr:from>
      <xdr:col>66</xdr:col>
      <xdr:colOff>342900</xdr:colOff>
      <xdr:row>92</xdr:row>
      <xdr:rowOff>9525</xdr:rowOff>
    </xdr:from>
    <xdr:to>
      <xdr:col>67</xdr:col>
      <xdr:colOff>9525</xdr:colOff>
      <xdr:row>92</xdr:row>
      <xdr:rowOff>9525</xdr:rowOff>
    </xdr:to>
    <xdr:sp macro="" textlink="">
      <xdr:nvSpPr>
        <xdr:cNvPr id="85" name="Line 86"/>
        <xdr:cNvSpPr>
          <a:spLocks noChangeShapeType="1"/>
        </xdr:cNvSpPr>
      </xdr:nvSpPr>
      <xdr:spPr bwMode="auto">
        <a:xfrm>
          <a:off x="40576500" y="13201650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58</xdr:col>
      <xdr:colOff>123825</xdr:colOff>
      <xdr:row>62</xdr:row>
      <xdr:rowOff>38100</xdr:rowOff>
    </xdr:from>
    <xdr:to>
      <xdr:col>68</xdr:col>
      <xdr:colOff>161925</xdr:colOff>
      <xdr:row>79</xdr:row>
      <xdr:rowOff>38100</xdr:rowOff>
    </xdr:to>
    <xdr:graphicFrame macro="">
      <xdr:nvGraphicFramePr>
        <xdr:cNvPr id="86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58</xdr:col>
      <xdr:colOff>152400</xdr:colOff>
      <xdr:row>101</xdr:row>
      <xdr:rowOff>57150</xdr:rowOff>
    </xdr:from>
    <xdr:to>
      <xdr:col>68</xdr:col>
      <xdr:colOff>209550</xdr:colOff>
      <xdr:row>117</xdr:row>
      <xdr:rowOff>76200</xdr:rowOff>
    </xdr:to>
    <xdr:graphicFrame macro="">
      <xdr:nvGraphicFramePr>
        <xdr:cNvPr id="87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61</xdr:col>
      <xdr:colOff>72438</xdr:colOff>
      <xdr:row>103</xdr:row>
      <xdr:rowOff>24477</xdr:rowOff>
    </xdr:from>
    <xdr:to>
      <xdr:col>65</xdr:col>
      <xdr:colOff>205816</xdr:colOff>
      <xdr:row>105</xdr:row>
      <xdr:rowOff>58837</xdr:rowOff>
    </xdr:to>
    <xdr:sp macro="" textlink="">
      <xdr:nvSpPr>
        <xdr:cNvPr id="88" name="Text Box 16"/>
        <xdr:cNvSpPr txBox="1">
          <a:spLocks noChangeArrowheads="1"/>
        </xdr:cNvSpPr>
      </xdr:nvSpPr>
      <xdr:spPr bwMode="auto">
        <a:xfrm>
          <a:off x="37258038" y="14816802"/>
          <a:ext cx="2571778" cy="358210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Lagoa Nova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</xdr:row>
      <xdr:rowOff>47625</xdr:rowOff>
    </xdr:from>
    <xdr:to>
      <xdr:col>1</xdr:col>
      <xdr:colOff>304800</xdr:colOff>
      <xdr:row>2</xdr:row>
      <xdr:rowOff>123825</xdr:rowOff>
    </xdr:to>
    <xdr:pic>
      <xdr:nvPicPr>
        <xdr:cNvPr id="2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09550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333375</xdr:colOff>
      <xdr:row>1</xdr:row>
      <xdr:rowOff>47625</xdr:rowOff>
    </xdr:from>
    <xdr:to>
      <xdr:col>1</xdr:col>
      <xdr:colOff>647700</xdr:colOff>
      <xdr:row>2</xdr:row>
      <xdr:rowOff>123825</xdr:rowOff>
    </xdr:to>
    <xdr:pic>
      <xdr:nvPicPr>
        <xdr:cNvPr id="3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209550"/>
          <a:ext cx="2762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628650</xdr:colOff>
      <xdr:row>0</xdr:row>
      <xdr:rowOff>133350</xdr:rowOff>
    </xdr:from>
    <xdr:ext cx="552450" cy="457200"/>
    <xdr:pic>
      <xdr:nvPicPr>
        <xdr:cNvPr id="4" name="Picture 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33350"/>
          <a:ext cx="5524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95250</xdr:colOff>
      <xdr:row>19</xdr:row>
      <xdr:rowOff>47625</xdr:rowOff>
    </xdr:from>
    <xdr:to>
      <xdr:col>1</xdr:col>
      <xdr:colOff>323850</xdr:colOff>
      <xdr:row>20</xdr:row>
      <xdr:rowOff>123825</xdr:rowOff>
    </xdr:to>
    <xdr:pic>
      <xdr:nvPicPr>
        <xdr:cNvPr id="5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265747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352425</xdr:colOff>
      <xdr:row>19</xdr:row>
      <xdr:rowOff>47625</xdr:rowOff>
    </xdr:from>
    <xdr:to>
      <xdr:col>1</xdr:col>
      <xdr:colOff>666750</xdr:colOff>
      <xdr:row>20</xdr:row>
      <xdr:rowOff>123825</xdr:rowOff>
    </xdr:to>
    <xdr:pic>
      <xdr:nvPicPr>
        <xdr:cNvPr id="6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2657475"/>
          <a:ext cx="257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647700</xdr:colOff>
      <xdr:row>18</xdr:row>
      <xdr:rowOff>123825</xdr:rowOff>
    </xdr:from>
    <xdr:ext cx="552450" cy="466725"/>
    <xdr:pic>
      <xdr:nvPicPr>
        <xdr:cNvPr id="7" name="Picture 6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71750"/>
          <a:ext cx="5524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19</xdr:col>
      <xdr:colOff>247650</xdr:colOff>
      <xdr:row>19</xdr:row>
      <xdr:rowOff>9525</xdr:rowOff>
    </xdr:from>
    <xdr:to>
      <xdr:col>29</xdr:col>
      <xdr:colOff>485775</xdr:colOff>
      <xdr:row>38</xdr:row>
      <xdr:rowOff>66675</xdr:rowOff>
    </xdr:to>
    <xdr:grpSp>
      <xdr:nvGrpSpPr>
        <xdr:cNvPr id="8" name="Group 112"/>
        <xdr:cNvGrpSpPr>
          <a:grpSpLocks/>
        </xdr:cNvGrpSpPr>
      </xdr:nvGrpSpPr>
      <xdr:grpSpPr bwMode="auto">
        <a:xfrm>
          <a:off x="10372725" y="2781300"/>
          <a:ext cx="6334125" cy="2828925"/>
          <a:chOff x="1081" y="299"/>
          <a:chExt cx="675" cy="336"/>
        </a:xfrm>
      </xdr:grpSpPr>
      <xdr:graphicFrame macro="">
        <xdr:nvGraphicFramePr>
          <xdr:cNvPr id="9" name="Gráfico 11"/>
          <xdr:cNvGraphicFramePr>
            <a:graphicFrameLocks/>
          </xdr:cNvGraphicFramePr>
        </xdr:nvGraphicFramePr>
        <xdr:xfrm>
          <a:off x="1081" y="299"/>
          <a:ext cx="675" cy="33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sp macro="" textlink="">
        <xdr:nvSpPr>
          <xdr:cNvPr id="10" name="Text Box 12"/>
          <xdr:cNvSpPr txBox="1">
            <a:spLocks noChangeArrowheads="1"/>
          </xdr:cNvSpPr>
        </xdr:nvSpPr>
        <xdr:spPr bwMode="auto">
          <a:xfrm>
            <a:off x="1298" y="343"/>
            <a:ext cx="244" cy="37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J</a:t>
            </a:r>
          </a:p>
        </xdr:txBody>
      </xdr:sp>
    </xdr:grpSp>
    <xdr:clientData/>
  </xdr:twoCellAnchor>
  <xdr:twoCellAnchor>
    <xdr:from>
      <xdr:col>35</xdr:col>
      <xdr:colOff>104775</xdr:colOff>
      <xdr:row>18</xdr:row>
      <xdr:rowOff>57150</xdr:rowOff>
    </xdr:from>
    <xdr:to>
      <xdr:col>45</xdr:col>
      <xdr:colOff>419100</xdr:colOff>
      <xdr:row>38</xdr:row>
      <xdr:rowOff>38100</xdr:rowOff>
    </xdr:to>
    <xdr:grpSp>
      <xdr:nvGrpSpPr>
        <xdr:cNvPr id="11" name="Group 113"/>
        <xdr:cNvGrpSpPr>
          <a:grpSpLocks/>
        </xdr:cNvGrpSpPr>
      </xdr:nvGrpSpPr>
      <xdr:grpSpPr bwMode="auto">
        <a:xfrm>
          <a:off x="19983450" y="2657475"/>
          <a:ext cx="6410325" cy="2924175"/>
          <a:chOff x="2098" y="300"/>
          <a:chExt cx="683" cy="320"/>
        </a:xfrm>
      </xdr:grpSpPr>
      <xdr:graphicFrame macro="">
        <xdr:nvGraphicFramePr>
          <xdr:cNvPr id="12" name="Gráfico 25"/>
          <xdr:cNvGraphicFramePr>
            <a:graphicFrameLocks/>
          </xdr:cNvGraphicFramePr>
        </xdr:nvGraphicFramePr>
        <xdr:xfrm>
          <a:off x="2098" y="300"/>
          <a:ext cx="683" cy="32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sp macro="" textlink="">
        <xdr:nvSpPr>
          <xdr:cNvPr id="13" name="Text Box 26"/>
          <xdr:cNvSpPr txBox="1">
            <a:spLocks noChangeArrowheads="1"/>
          </xdr:cNvSpPr>
        </xdr:nvSpPr>
        <xdr:spPr bwMode="auto">
          <a:xfrm>
            <a:off x="2302" y="343"/>
            <a:ext cx="276" cy="27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A</a:t>
            </a:r>
          </a:p>
        </xdr:txBody>
      </xdr:sp>
    </xdr:grpSp>
    <xdr:clientData/>
  </xdr:twoCellAnchor>
  <xdr:twoCellAnchor>
    <xdr:from>
      <xdr:col>1</xdr:col>
      <xdr:colOff>95250</xdr:colOff>
      <xdr:row>39</xdr:row>
      <xdr:rowOff>47625</xdr:rowOff>
    </xdr:from>
    <xdr:to>
      <xdr:col>1</xdr:col>
      <xdr:colOff>323850</xdr:colOff>
      <xdr:row>40</xdr:row>
      <xdr:rowOff>123825</xdr:rowOff>
    </xdr:to>
    <xdr:pic>
      <xdr:nvPicPr>
        <xdr:cNvPr id="14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543877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352425</xdr:colOff>
      <xdr:row>39</xdr:row>
      <xdr:rowOff>47625</xdr:rowOff>
    </xdr:from>
    <xdr:to>
      <xdr:col>1</xdr:col>
      <xdr:colOff>666750</xdr:colOff>
      <xdr:row>40</xdr:row>
      <xdr:rowOff>123825</xdr:rowOff>
    </xdr:to>
    <xdr:pic>
      <xdr:nvPicPr>
        <xdr:cNvPr id="15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5438775"/>
          <a:ext cx="257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676275</xdr:colOff>
      <xdr:row>39</xdr:row>
      <xdr:rowOff>0</xdr:rowOff>
    </xdr:from>
    <xdr:ext cx="552450" cy="466725"/>
    <xdr:pic>
      <xdr:nvPicPr>
        <xdr:cNvPr id="16" name="Picture 36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391150"/>
          <a:ext cx="5524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51</xdr:col>
      <xdr:colOff>142875</xdr:colOff>
      <xdr:row>18</xdr:row>
      <xdr:rowOff>66675</xdr:rowOff>
    </xdr:from>
    <xdr:to>
      <xdr:col>61</xdr:col>
      <xdr:colOff>457200</xdr:colOff>
      <xdr:row>38</xdr:row>
      <xdr:rowOff>9525</xdr:rowOff>
    </xdr:to>
    <xdr:grpSp>
      <xdr:nvGrpSpPr>
        <xdr:cNvPr id="17" name="Group 117"/>
        <xdr:cNvGrpSpPr>
          <a:grpSpLocks/>
        </xdr:cNvGrpSpPr>
      </xdr:nvGrpSpPr>
      <xdr:grpSpPr bwMode="auto">
        <a:xfrm>
          <a:off x="29775150" y="2667000"/>
          <a:ext cx="6410325" cy="2886075"/>
          <a:chOff x="3122" y="309"/>
          <a:chExt cx="687" cy="328"/>
        </a:xfrm>
      </xdr:grpSpPr>
      <xdr:graphicFrame macro="">
        <xdr:nvGraphicFramePr>
          <xdr:cNvPr id="18" name="Gráfico 50"/>
          <xdr:cNvGraphicFramePr>
            <a:graphicFrameLocks/>
          </xdr:cNvGraphicFramePr>
        </xdr:nvGraphicFramePr>
        <xdr:xfrm>
          <a:off x="3122" y="309"/>
          <a:ext cx="687" cy="3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sp macro="" textlink="">
        <xdr:nvSpPr>
          <xdr:cNvPr id="19" name="Text Box 51"/>
          <xdr:cNvSpPr txBox="1">
            <a:spLocks noChangeArrowheads="1"/>
          </xdr:cNvSpPr>
        </xdr:nvSpPr>
        <xdr:spPr bwMode="auto">
          <a:xfrm>
            <a:off x="3327" y="353"/>
            <a:ext cx="278" cy="28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D</a:t>
            </a:r>
          </a:p>
        </xdr:txBody>
      </xdr:sp>
    </xdr:grpSp>
    <xdr:clientData/>
  </xdr:twoCellAnchor>
  <xdr:twoCellAnchor>
    <xdr:from>
      <xdr:col>19</xdr:col>
      <xdr:colOff>276225</xdr:colOff>
      <xdr:row>59</xdr:row>
      <xdr:rowOff>38100</xdr:rowOff>
    </xdr:from>
    <xdr:to>
      <xdr:col>29</xdr:col>
      <xdr:colOff>495300</xdr:colOff>
      <xdr:row>73</xdr:row>
      <xdr:rowOff>123825</xdr:rowOff>
    </xdr:to>
    <xdr:grpSp>
      <xdr:nvGrpSpPr>
        <xdr:cNvPr id="20" name="Group 108"/>
        <xdr:cNvGrpSpPr>
          <a:grpSpLocks/>
        </xdr:cNvGrpSpPr>
      </xdr:nvGrpSpPr>
      <xdr:grpSpPr bwMode="auto">
        <a:xfrm>
          <a:off x="10401300" y="8610600"/>
          <a:ext cx="6315075" cy="2409825"/>
          <a:chOff x="1078" y="934"/>
          <a:chExt cx="668" cy="282"/>
        </a:xfrm>
      </xdr:grpSpPr>
      <xdr:graphicFrame macro="">
        <xdr:nvGraphicFramePr>
          <xdr:cNvPr id="21" name="Gráfico 15"/>
          <xdr:cNvGraphicFramePr>
            <a:graphicFrameLocks/>
          </xdr:cNvGraphicFramePr>
        </xdr:nvGraphicFramePr>
        <xdr:xfrm>
          <a:off x="1078" y="934"/>
          <a:ext cx="668" cy="2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sp macro="" textlink="">
        <xdr:nvSpPr>
          <xdr:cNvPr id="22" name="Text Box 16"/>
          <xdr:cNvSpPr txBox="1">
            <a:spLocks noChangeArrowheads="1"/>
          </xdr:cNvSpPr>
        </xdr:nvSpPr>
        <xdr:spPr bwMode="auto">
          <a:xfrm>
            <a:off x="1271" y="970"/>
            <a:ext cx="271" cy="26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J</a:t>
            </a:r>
          </a:p>
        </xdr:txBody>
      </xdr:sp>
      <xdr:sp macro="" textlink="">
        <xdr:nvSpPr>
          <xdr:cNvPr id="23" name="Line 17"/>
          <xdr:cNvSpPr>
            <a:spLocks noChangeShapeType="1"/>
          </xdr:cNvSpPr>
        </xdr:nvSpPr>
        <xdr:spPr bwMode="auto">
          <a:xfrm>
            <a:off x="1120" y="1045"/>
            <a:ext cx="498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4" name="Rectangle 85"/>
          <xdr:cNvSpPr>
            <a:spLocks noChangeArrowheads="1"/>
          </xdr:cNvSpPr>
        </xdr:nvSpPr>
        <xdr:spPr bwMode="auto">
          <a:xfrm>
            <a:off x="1653" y="1108"/>
            <a:ext cx="93" cy="45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pt-PT" sz="8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Sal. (ppm) água  mar</a:t>
            </a:r>
          </a:p>
        </xdr:txBody>
      </xdr:sp>
      <xdr:sp macro="" textlink="">
        <xdr:nvSpPr>
          <xdr:cNvPr id="25" name="Line 86"/>
          <xdr:cNvSpPr>
            <a:spLocks noChangeShapeType="1"/>
          </xdr:cNvSpPr>
        </xdr:nvSpPr>
        <xdr:spPr bwMode="auto">
          <a:xfrm>
            <a:off x="1626" y="1117"/>
            <a:ext cx="29" cy="0"/>
          </a:xfrm>
          <a:prstGeom prst="line">
            <a:avLst/>
          </a:prstGeom>
          <a:noFill/>
          <a:ln w="15875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45</xdr:col>
      <xdr:colOff>323850</xdr:colOff>
      <xdr:row>154</xdr:row>
      <xdr:rowOff>47625</xdr:rowOff>
    </xdr:from>
    <xdr:to>
      <xdr:col>45</xdr:col>
      <xdr:colOff>600075</xdr:colOff>
      <xdr:row>154</xdr:row>
      <xdr:rowOff>47625</xdr:rowOff>
    </xdr:to>
    <xdr:sp macro="" textlink="">
      <xdr:nvSpPr>
        <xdr:cNvPr id="26" name="Line 92"/>
        <xdr:cNvSpPr>
          <a:spLocks noChangeShapeType="1"/>
        </xdr:cNvSpPr>
      </xdr:nvSpPr>
      <xdr:spPr bwMode="auto">
        <a:xfrm>
          <a:off x="27755850" y="23593425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35</xdr:col>
      <xdr:colOff>85725</xdr:colOff>
      <xdr:row>59</xdr:row>
      <xdr:rowOff>123825</xdr:rowOff>
    </xdr:from>
    <xdr:to>
      <xdr:col>45</xdr:col>
      <xdr:colOff>438150</xdr:colOff>
      <xdr:row>74</xdr:row>
      <xdr:rowOff>76200</xdr:rowOff>
    </xdr:to>
    <xdr:grpSp>
      <xdr:nvGrpSpPr>
        <xdr:cNvPr id="27" name="Group 169"/>
        <xdr:cNvGrpSpPr>
          <a:grpSpLocks/>
        </xdr:cNvGrpSpPr>
      </xdr:nvGrpSpPr>
      <xdr:grpSpPr bwMode="auto">
        <a:xfrm>
          <a:off x="19964400" y="8696325"/>
          <a:ext cx="6448425" cy="2438400"/>
          <a:chOff x="2096" y="924"/>
          <a:chExt cx="677" cy="257"/>
        </a:xfrm>
      </xdr:grpSpPr>
      <xdr:graphicFrame macro="">
        <xdr:nvGraphicFramePr>
          <xdr:cNvPr id="28" name="Gráfico 28"/>
          <xdr:cNvGraphicFramePr>
            <a:graphicFrameLocks/>
          </xdr:cNvGraphicFramePr>
        </xdr:nvGraphicFramePr>
        <xdr:xfrm>
          <a:off x="2096" y="924"/>
          <a:ext cx="675" cy="25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sp macro="" textlink="">
        <xdr:nvSpPr>
          <xdr:cNvPr id="29" name="Text Box 29"/>
          <xdr:cNvSpPr txBox="1">
            <a:spLocks noChangeArrowheads="1"/>
          </xdr:cNvSpPr>
        </xdr:nvSpPr>
        <xdr:spPr bwMode="auto">
          <a:xfrm>
            <a:off x="2291" y="957"/>
            <a:ext cx="274" cy="22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A</a:t>
            </a:r>
          </a:p>
        </xdr:txBody>
      </xdr:sp>
      <xdr:sp macro="" textlink="">
        <xdr:nvSpPr>
          <xdr:cNvPr id="30" name="Line 30"/>
          <xdr:cNvSpPr>
            <a:spLocks noChangeShapeType="1"/>
          </xdr:cNvSpPr>
        </xdr:nvSpPr>
        <xdr:spPr bwMode="auto">
          <a:xfrm>
            <a:off x="2139" y="1044"/>
            <a:ext cx="507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grpSp>
        <xdr:nvGrpSpPr>
          <xdr:cNvPr id="31" name="Group 96"/>
          <xdr:cNvGrpSpPr>
            <a:grpSpLocks/>
          </xdr:cNvGrpSpPr>
        </xdr:nvGrpSpPr>
        <xdr:grpSpPr bwMode="auto">
          <a:xfrm>
            <a:off x="2656" y="1082"/>
            <a:ext cx="117" cy="43"/>
            <a:chOff x="1642" y="1233"/>
            <a:chExt cx="120" cy="44"/>
          </a:xfrm>
        </xdr:grpSpPr>
        <xdr:sp macro="" textlink="">
          <xdr:nvSpPr>
            <xdr:cNvPr id="32" name="Rectangle 94"/>
            <xdr:cNvSpPr>
              <a:spLocks noChangeArrowheads="1"/>
            </xdr:cNvSpPr>
          </xdr:nvSpPr>
          <xdr:spPr bwMode="auto">
            <a:xfrm>
              <a:off x="1669" y="1233"/>
              <a:ext cx="93" cy="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Sal. (ppm) água  mar</a:t>
              </a:r>
            </a:p>
          </xdr:txBody>
        </xdr:sp>
        <xdr:sp macro="" textlink="">
          <xdr:nvSpPr>
            <xdr:cNvPr id="33" name="Line 95"/>
            <xdr:cNvSpPr>
              <a:spLocks noChangeShapeType="1"/>
            </xdr:cNvSpPr>
          </xdr:nvSpPr>
          <xdr:spPr bwMode="auto">
            <a:xfrm>
              <a:off x="1642" y="1242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</xdr:grpSp>
    <xdr:clientData/>
  </xdr:twoCellAnchor>
  <xdr:twoCellAnchor>
    <xdr:from>
      <xdr:col>51</xdr:col>
      <xdr:colOff>114300</xdr:colOff>
      <xdr:row>59</xdr:row>
      <xdr:rowOff>66675</xdr:rowOff>
    </xdr:from>
    <xdr:to>
      <xdr:col>62</xdr:col>
      <xdr:colOff>19050</xdr:colOff>
      <xdr:row>73</xdr:row>
      <xdr:rowOff>85725</xdr:rowOff>
    </xdr:to>
    <xdr:grpSp>
      <xdr:nvGrpSpPr>
        <xdr:cNvPr id="34" name="Group 144"/>
        <xdr:cNvGrpSpPr>
          <a:grpSpLocks/>
        </xdr:cNvGrpSpPr>
      </xdr:nvGrpSpPr>
      <xdr:grpSpPr bwMode="auto">
        <a:xfrm>
          <a:off x="29746575" y="8639175"/>
          <a:ext cx="6610350" cy="2343150"/>
          <a:chOff x="3123" y="939"/>
          <a:chExt cx="694" cy="248"/>
        </a:xfrm>
      </xdr:grpSpPr>
      <xdr:graphicFrame macro="">
        <xdr:nvGraphicFramePr>
          <xdr:cNvPr id="35" name="Gráfico 53"/>
          <xdr:cNvGraphicFramePr>
            <a:graphicFrameLocks/>
          </xdr:cNvGraphicFramePr>
        </xdr:nvGraphicFramePr>
        <xdr:xfrm>
          <a:off x="3123" y="939"/>
          <a:ext cx="691" cy="24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sp macro="" textlink="">
        <xdr:nvSpPr>
          <xdr:cNvPr id="36" name="Text Box 54"/>
          <xdr:cNvSpPr txBox="1">
            <a:spLocks noChangeArrowheads="1"/>
          </xdr:cNvSpPr>
        </xdr:nvSpPr>
        <xdr:spPr bwMode="auto">
          <a:xfrm>
            <a:off x="3321" y="971"/>
            <a:ext cx="276" cy="20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D</a:t>
            </a:r>
          </a:p>
        </xdr:txBody>
      </xdr:sp>
      <xdr:sp macro="" textlink="">
        <xdr:nvSpPr>
          <xdr:cNvPr id="37" name="Line 55"/>
          <xdr:cNvSpPr>
            <a:spLocks noChangeShapeType="1"/>
          </xdr:cNvSpPr>
        </xdr:nvSpPr>
        <xdr:spPr bwMode="auto">
          <a:xfrm>
            <a:off x="3170" y="1029"/>
            <a:ext cx="514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grpSp>
        <xdr:nvGrpSpPr>
          <xdr:cNvPr id="38" name="Group 103"/>
          <xdr:cNvGrpSpPr>
            <a:grpSpLocks/>
          </xdr:cNvGrpSpPr>
        </xdr:nvGrpSpPr>
        <xdr:grpSpPr bwMode="auto">
          <a:xfrm>
            <a:off x="3697" y="1102"/>
            <a:ext cx="120" cy="41"/>
            <a:chOff x="1642" y="1233"/>
            <a:chExt cx="120" cy="44"/>
          </a:xfrm>
        </xdr:grpSpPr>
        <xdr:sp macro="" textlink="">
          <xdr:nvSpPr>
            <xdr:cNvPr id="39" name="Rectangle 104"/>
            <xdr:cNvSpPr>
              <a:spLocks noChangeArrowheads="1"/>
            </xdr:cNvSpPr>
          </xdr:nvSpPr>
          <xdr:spPr bwMode="auto">
            <a:xfrm>
              <a:off x="1669" y="1233"/>
              <a:ext cx="93" cy="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Sal. (ppm) água  mar</a:t>
              </a:r>
            </a:p>
          </xdr:txBody>
        </xdr:sp>
        <xdr:sp macro="" textlink="">
          <xdr:nvSpPr>
            <xdr:cNvPr id="40" name="Line 105"/>
            <xdr:cNvSpPr>
              <a:spLocks noChangeShapeType="1"/>
            </xdr:cNvSpPr>
          </xdr:nvSpPr>
          <xdr:spPr bwMode="auto">
            <a:xfrm>
              <a:off x="1642" y="1242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</xdr:grpSp>
    <xdr:clientData/>
  </xdr:twoCellAnchor>
  <xdr:twoCellAnchor>
    <xdr:from>
      <xdr:col>19</xdr:col>
      <xdr:colOff>266700</xdr:colOff>
      <xdr:row>40</xdr:row>
      <xdr:rowOff>161925</xdr:rowOff>
    </xdr:from>
    <xdr:to>
      <xdr:col>29</xdr:col>
      <xdr:colOff>485775</xdr:colOff>
      <xdr:row>58</xdr:row>
      <xdr:rowOff>95250</xdr:rowOff>
    </xdr:to>
    <xdr:grpSp>
      <xdr:nvGrpSpPr>
        <xdr:cNvPr id="41" name="Group 170"/>
        <xdr:cNvGrpSpPr>
          <a:grpSpLocks/>
        </xdr:cNvGrpSpPr>
      </xdr:nvGrpSpPr>
      <xdr:grpSpPr bwMode="auto">
        <a:xfrm>
          <a:off x="10391775" y="6048375"/>
          <a:ext cx="6315075" cy="2447925"/>
          <a:chOff x="1091" y="641"/>
          <a:chExt cx="663" cy="257"/>
        </a:xfrm>
      </xdr:grpSpPr>
      <xdr:graphicFrame macro="">
        <xdr:nvGraphicFramePr>
          <xdr:cNvPr id="42" name="Gráfico 19"/>
          <xdr:cNvGraphicFramePr>
            <a:graphicFrameLocks/>
          </xdr:cNvGraphicFramePr>
        </xdr:nvGraphicFramePr>
        <xdr:xfrm>
          <a:off x="1091" y="641"/>
          <a:ext cx="663" cy="25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sp macro="" textlink="">
        <xdr:nvSpPr>
          <xdr:cNvPr id="43" name="Text Box 20"/>
          <xdr:cNvSpPr txBox="1">
            <a:spLocks noChangeArrowheads="1"/>
          </xdr:cNvSpPr>
        </xdr:nvSpPr>
        <xdr:spPr bwMode="auto">
          <a:xfrm>
            <a:off x="1303" y="676"/>
            <a:ext cx="242" cy="20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J</a:t>
            </a:r>
          </a:p>
        </xdr:txBody>
      </xdr:sp>
      <xdr:sp macro="" textlink="">
        <xdr:nvSpPr>
          <xdr:cNvPr id="44" name="Line 122"/>
          <xdr:cNvSpPr>
            <a:spLocks noChangeShapeType="1"/>
          </xdr:cNvSpPr>
        </xdr:nvSpPr>
        <xdr:spPr bwMode="auto">
          <a:xfrm>
            <a:off x="1131" y="726"/>
            <a:ext cx="489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grpSp>
        <xdr:nvGrpSpPr>
          <xdr:cNvPr id="45" name="Group 123"/>
          <xdr:cNvGrpSpPr>
            <a:grpSpLocks/>
          </xdr:cNvGrpSpPr>
        </xdr:nvGrpSpPr>
        <xdr:grpSpPr bwMode="auto">
          <a:xfrm>
            <a:off x="1634" y="797"/>
            <a:ext cx="120" cy="46"/>
            <a:chOff x="1626" y="1108"/>
            <a:chExt cx="120" cy="44"/>
          </a:xfrm>
        </xdr:grpSpPr>
        <xdr:sp macro="" textlink="">
          <xdr:nvSpPr>
            <xdr:cNvPr id="46" name="Rectangle 124"/>
            <xdr:cNvSpPr>
              <a:spLocks noChangeArrowheads="1"/>
            </xdr:cNvSpPr>
          </xdr:nvSpPr>
          <xdr:spPr bwMode="auto">
            <a:xfrm>
              <a:off x="1653" y="1108"/>
              <a:ext cx="93" cy="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Temp. (ºC) água  mar</a:t>
              </a:r>
            </a:p>
          </xdr:txBody>
        </xdr:sp>
        <xdr:sp macro="" textlink="">
          <xdr:nvSpPr>
            <xdr:cNvPr id="47" name="Line 125"/>
            <xdr:cNvSpPr>
              <a:spLocks noChangeShapeType="1"/>
            </xdr:cNvSpPr>
          </xdr:nvSpPr>
          <xdr:spPr bwMode="auto">
            <a:xfrm>
              <a:off x="1626" y="1117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</xdr:grpSp>
    <xdr:clientData/>
  </xdr:twoCellAnchor>
  <xdr:twoCellAnchor>
    <xdr:from>
      <xdr:col>35</xdr:col>
      <xdr:colOff>104775</xdr:colOff>
      <xdr:row>40</xdr:row>
      <xdr:rowOff>47625</xdr:rowOff>
    </xdr:from>
    <xdr:to>
      <xdr:col>45</xdr:col>
      <xdr:colOff>419100</xdr:colOff>
      <xdr:row>58</xdr:row>
      <xdr:rowOff>95250</xdr:rowOff>
    </xdr:to>
    <xdr:grpSp>
      <xdr:nvGrpSpPr>
        <xdr:cNvPr id="48" name="Group 167"/>
        <xdr:cNvGrpSpPr>
          <a:grpSpLocks/>
        </xdr:cNvGrpSpPr>
      </xdr:nvGrpSpPr>
      <xdr:grpSpPr bwMode="auto">
        <a:xfrm>
          <a:off x="19983450" y="5934075"/>
          <a:ext cx="6410325" cy="2562225"/>
          <a:chOff x="2098" y="629"/>
          <a:chExt cx="673" cy="269"/>
        </a:xfrm>
      </xdr:grpSpPr>
      <xdr:graphicFrame macro="">
        <xdr:nvGraphicFramePr>
          <xdr:cNvPr id="49" name="Gráfico 32"/>
          <xdr:cNvGraphicFramePr>
            <a:graphicFrameLocks/>
          </xdr:cNvGraphicFramePr>
        </xdr:nvGraphicFramePr>
        <xdr:xfrm>
          <a:off x="2098" y="629"/>
          <a:ext cx="673" cy="26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sp macro="" textlink="">
        <xdr:nvSpPr>
          <xdr:cNvPr id="50" name="Text Box 33"/>
          <xdr:cNvSpPr txBox="1">
            <a:spLocks noChangeArrowheads="1"/>
          </xdr:cNvSpPr>
        </xdr:nvSpPr>
        <xdr:spPr bwMode="auto">
          <a:xfrm>
            <a:off x="2296" y="667"/>
            <a:ext cx="279" cy="22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A</a:t>
            </a:r>
          </a:p>
        </xdr:txBody>
      </xdr:sp>
      <xdr:sp macro="" textlink="">
        <xdr:nvSpPr>
          <xdr:cNvPr id="51" name="Line 128"/>
          <xdr:cNvSpPr>
            <a:spLocks noChangeShapeType="1"/>
          </xdr:cNvSpPr>
        </xdr:nvSpPr>
        <xdr:spPr bwMode="auto">
          <a:xfrm>
            <a:off x="2141" y="723"/>
            <a:ext cx="494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grpSp>
        <xdr:nvGrpSpPr>
          <xdr:cNvPr id="52" name="Group 129"/>
          <xdr:cNvGrpSpPr>
            <a:grpSpLocks/>
          </xdr:cNvGrpSpPr>
        </xdr:nvGrpSpPr>
        <xdr:grpSpPr bwMode="auto">
          <a:xfrm>
            <a:off x="2651" y="799"/>
            <a:ext cx="120" cy="46"/>
            <a:chOff x="1626" y="1108"/>
            <a:chExt cx="120" cy="44"/>
          </a:xfrm>
        </xdr:grpSpPr>
        <xdr:sp macro="" textlink="">
          <xdr:nvSpPr>
            <xdr:cNvPr id="53" name="Rectangle 130"/>
            <xdr:cNvSpPr>
              <a:spLocks noChangeArrowheads="1"/>
            </xdr:cNvSpPr>
          </xdr:nvSpPr>
          <xdr:spPr bwMode="auto">
            <a:xfrm>
              <a:off x="1653" y="1108"/>
              <a:ext cx="93" cy="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Temp. (ºC) água  mar</a:t>
              </a:r>
            </a:p>
          </xdr:txBody>
        </xdr:sp>
        <xdr:sp macro="" textlink="">
          <xdr:nvSpPr>
            <xdr:cNvPr id="54" name="Line 131"/>
            <xdr:cNvSpPr>
              <a:spLocks noChangeShapeType="1"/>
            </xdr:cNvSpPr>
          </xdr:nvSpPr>
          <xdr:spPr bwMode="auto">
            <a:xfrm>
              <a:off x="1626" y="1117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</xdr:grpSp>
    <xdr:clientData/>
  </xdr:twoCellAnchor>
  <xdr:twoCellAnchor>
    <xdr:from>
      <xdr:col>19</xdr:col>
      <xdr:colOff>247650</xdr:colOff>
      <xdr:row>0</xdr:row>
      <xdr:rowOff>47625</xdr:rowOff>
    </xdr:from>
    <xdr:to>
      <xdr:col>29</xdr:col>
      <xdr:colOff>485775</xdr:colOff>
      <xdr:row>18</xdr:row>
      <xdr:rowOff>76200</xdr:rowOff>
    </xdr:to>
    <xdr:grpSp>
      <xdr:nvGrpSpPr>
        <xdr:cNvPr id="55" name="Group 171"/>
        <xdr:cNvGrpSpPr>
          <a:grpSpLocks/>
        </xdr:cNvGrpSpPr>
      </xdr:nvGrpSpPr>
      <xdr:grpSpPr bwMode="auto">
        <a:xfrm>
          <a:off x="10372725" y="47625"/>
          <a:ext cx="6334125" cy="2628900"/>
          <a:chOff x="1089" y="7"/>
          <a:chExt cx="665" cy="280"/>
        </a:xfrm>
      </xdr:grpSpPr>
      <xdr:grpSp>
        <xdr:nvGrpSpPr>
          <xdr:cNvPr id="56" name="Group 111"/>
          <xdr:cNvGrpSpPr>
            <a:grpSpLocks/>
          </xdr:cNvGrpSpPr>
        </xdr:nvGrpSpPr>
        <xdr:grpSpPr bwMode="auto">
          <a:xfrm>
            <a:off x="1089" y="7"/>
            <a:ext cx="665" cy="280"/>
            <a:chOff x="1080" y="7"/>
            <a:chExt cx="674" cy="282"/>
          </a:xfrm>
        </xdr:grpSpPr>
        <xdr:graphicFrame macro="">
          <xdr:nvGraphicFramePr>
            <xdr:cNvPr id="61" name="Gráfico 8"/>
            <xdr:cNvGraphicFramePr>
              <a:graphicFrameLocks/>
            </xdr:cNvGraphicFramePr>
          </xdr:nvGraphicFramePr>
          <xdr:xfrm>
            <a:off x="1080" y="7"/>
            <a:ext cx="674" cy="282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3"/>
            </a:graphicData>
          </a:graphic>
        </xdr:graphicFrame>
        <xdr:sp macro="" textlink="">
          <xdr:nvSpPr>
            <xdr:cNvPr id="62" name="Text Box 9"/>
            <xdr:cNvSpPr txBox="1">
              <a:spLocks noChangeArrowheads="1"/>
            </xdr:cNvSpPr>
          </xdr:nvSpPr>
          <xdr:spPr bwMode="auto">
            <a:xfrm>
              <a:off x="1309" y="40"/>
              <a:ext cx="245" cy="25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pt-PT" sz="800" b="0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Paul da Praia da Vitória </a:t>
              </a:r>
              <a:r>
                <a:rPr lang="pt-PT" sz="800" b="1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| Estaca J</a:t>
              </a:r>
            </a:p>
          </xdr:txBody>
        </xdr:sp>
      </xdr:grpSp>
      <xdr:grpSp>
        <xdr:nvGrpSpPr>
          <xdr:cNvPr id="57" name="Group 145"/>
          <xdr:cNvGrpSpPr>
            <a:grpSpLocks/>
          </xdr:cNvGrpSpPr>
        </xdr:nvGrpSpPr>
        <xdr:grpSpPr bwMode="auto">
          <a:xfrm>
            <a:off x="1633" y="173"/>
            <a:ext cx="120" cy="46"/>
            <a:chOff x="1626" y="1108"/>
            <a:chExt cx="120" cy="44"/>
          </a:xfrm>
        </xdr:grpSpPr>
        <xdr:sp macro="" textlink="">
          <xdr:nvSpPr>
            <xdr:cNvPr id="59" name="Rectangle 146"/>
            <xdr:cNvSpPr>
              <a:spLocks noChangeArrowheads="1"/>
            </xdr:cNvSpPr>
          </xdr:nvSpPr>
          <xdr:spPr bwMode="auto">
            <a:xfrm>
              <a:off x="1653" y="1108"/>
              <a:ext cx="93" cy="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pH água mar</a:t>
              </a:r>
            </a:p>
          </xdr:txBody>
        </xdr:sp>
        <xdr:sp macro="" textlink="">
          <xdr:nvSpPr>
            <xdr:cNvPr id="60" name="Line 147"/>
            <xdr:cNvSpPr>
              <a:spLocks noChangeShapeType="1"/>
            </xdr:cNvSpPr>
          </xdr:nvSpPr>
          <xdr:spPr bwMode="auto">
            <a:xfrm>
              <a:off x="1626" y="1117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58" name="Line 148"/>
          <xdr:cNvSpPr>
            <a:spLocks noChangeShapeType="1"/>
          </xdr:cNvSpPr>
        </xdr:nvSpPr>
        <xdr:spPr bwMode="auto">
          <a:xfrm>
            <a:off x="1126" y="83"/>
            <a:ext cx="495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35</xdr:col>
      <xdr:colOff>95250</xdr:colOff>
      <xdr:row>0</xdr:row>
      <xdr:rowOff>57150</xdr:rowOff>
    </xdr:from>
    <xdr:to>
      <xdr:col>45</xdr:col>
      <xdr:colOff>419100</xdr:colOff>
      <xdr:row>17</xdr:row>
      <xdr:rowOff>133350</xdr:rowOff>
    </xdr:to>
    <xdr:grpSp>
      <xdr:nvGrpSpPr>
        <xdr:cNvPr id="63" name="Group 90"/>
        <xdr:cNvGrpSpPr>
          <a:grpSpLocks/>
        </xdr:cNvGrpSpPr>
      </xdr:nvGrpSpPr>
      <xdr:grpSpPr bwMode="auto">
        <a:xfrm>
          <a:off x="19973925" y="57150"/>
          <a:ext cx="6419850" cy="2514600"/>
          <a:chOff x="2097" y="8"/>
          <a:chExt cx="685" cy="282"/>
        </a:xfrm>
      </xdr:grpSpPr>
      <xdr:graphicFrame macro="">
        <xdr:nvGraphicFramePr>
          <xdr:cNvPr id="64" name="Gráfico 22"/>
          <xdr:cNvGraphicFramePr>
            <a:graphicFrameLocks/>
          </xdr:cNvGraphicFramePr>
        </xdr:nvGraphicFramePr>
        <xdr:xfrm>
          <a:off x="2097" y="8"/>
          <a:ext cx="685" cy="2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  <xdr:sp macro="" textlink="">
        <xdr:nvSpPr>
          <xdr:cNvPr id="65" name="Text Box 23"/>
          <xdr:cNvSpPr txBox="1">
            <a:spLocks noChangeArrowheads="1"/>
          </xdr:cNvSpPr>
        </xdr:nvSpPr>
        <xdr:spPr bwMode="auto">
          <a:xfrm>
            <a:off x="2327" y="42"/>
            <a:ext cx="245" cy="24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A</a:t>
            </a:r>
          </a:p>
        </xdr:txBody>
      </xdr:sp>
    </xdr:grpSp>
    <xdr:clientData/>
  </xdr:twoCellAnchor>
  <xdr:twoCellAnchor>
    <xdr:from>
      <xdr:col>43</xdr:col>
      <xdr:colOff>476250</xdr:colOff>
      <xdr:row>10</xdr:row>
      <xdr:rowOff>152400</xdr:rowOff>
    </xdr:from>
    <xdr:to>
      <xdr:col>45</xdr:col>
      <xdr:colOff>400050</xdr:colOff>
      <xdr:row>14</xdr:row>
      <xdr:rowOff>28575</xdr:rowOff>
    </xdr:to>
    <xdr:grpSp>
      <xdr:nvGrpSpPr>
        <xdr:cNvPr id="66" name="Group 152"/>
        <xdr:cNvGrpSpPr>
          <a:grpSpLocks/>
        </xdr:cNvGrpSpPr>
      </xdr:nvGrpSpPr>
      <xdr:grpSpPr bwMode="auto">
        <a:xfrm>
          <a:off x="25231725" y="1533525"/>
          <a:ext cx="1143000" cy="438150"/>
          <a:chOff x="1626" y="1108"/>
          <a:chExt cx="120" cy="44"/>
        </a:xfrm>
      </xdr:grpSpPr>
      <xdr:sp macro="" textlink="">
        <xdr:nvSpPr>
          <xdr:cNvPr id="67" name="Rectangle 153"/>
          <xdr:cNvSpPr>
            <a:spLocks noChangeArrowheads="1"/>
          </xdr:cNvSpPr>
        </xdr:nvSpPr>
        <xdr:spPr bwMode="auto">
          <a:xfrm>
            <a:off x="1653" y="1108"/>
            <a:ext cx="93" cy="4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pt-PT" sz="8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pH água mar</a:t>
            </a:r>
          </a:p>
        </xdr:txBody>
      </xdr:sp>
      <xdr:sp macro="" textlink="">
        <xdr:nvSpPr>
          <xdr:cNvPr id="68" name="Line 154"/>
          <xdr:cNvSpPr>
            <a:spLocks noChangeShapeType="1"/>
          </xdr:cNvSpPr>
        </xdr:nvSpPr>
        <xdr:spPr bwMode="auto">
          <a:xfrm>
            <a:off x="1626" y="1117"/>
            <a:ext cx="29" cy="0"/>
          </a:xfrm>
          <a:prstGeom prst="line">
            <a:avLst/>
          </a:prstGeom>
          <a:noFill/>
          <a:ln w="15875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35</xdr:col>
      <xdr:colOff>400050</xdr:colOff>
      <xdr:row>4</xdr:row>
      <xdr:rowOff>209550</xdr:rowOff>
    </xdr:from>
    <xdr:to>
      <xdr:col>43</xdr:col>
      <xdr:colOff>190500</xdr:colOff>
      <xdr:row>4</xdr:row>
      <xdr:rowOff>209550</xdr:rowOff>
    </xdr:to>
    <xdr:sp macro="" textlink="">
      <xdr:nvSpPr>
        <xdr:cNvPr id="69" name="Line 155"/>
        <xdr:cNvSpPr>
          <a:spLocks noChangeShapeType="1"/>
        </xdr:cNvSpPr>
      </xdr:nvSpPr>
      <xdr:spPr bwMode="auto">
        <a:xfrm>
          <a:off x="21736050" y="733425"/>
          <a:ext cx="466725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51</xdr:col>
      <xdr:colOff>123825</xdr:colOff>
      <xdr:row>0</xdr:row>
      <xdr:rowOff>47625</xdr:rowOff>
    </xdr:from>
    <xdr:to>
      <xdr:col>61</xdr:col>
      <xdr:colOff>533400</xdr:colOff>
      <xdr:row>17</xdr:row>
      <xdr:rowOff>95250</xdr:rowOff>
    </xdr:to>
    <xdr:grpSp>
      <xdr:nvGrpSpPr>
        <xdr:cNvPr id="70" name="Group 161"/>
        <xdr:cNvGrpSpPr>
          <a:grpSpLocks/>
        </xdr:cNvGrpSpPr>
      </xdr:nvGrpSpPr>
      <xdr:grpSpPr bwMode="auto">
        <a:xfrm>
          <a:off x="29756100" y="47625"/>
          <a:ext cx="6505575" cy="2486025"/>
          <a:chOff x="3124" y="6"/>
          <a:chExt cx="683" cy="266"/>
        </a:xfrm>
      </xdr:grpSpPr>
      <xdr:grpSp>
        <xdr:nvGrpSpPr>
          <xdr:cNvPr id="71" name="Group 116"/>
          <xdr:cNvGrpSpPr>
            <a:grpSpLocks/>
          </xdr:cNvGrpSpPr>
        </xdr:nvGrpSpPr>
        <xdr:grpSpPr bwMode="auto">
          <a:xfrm>
            <a:off x="3124" y="6"/>
            <a:ext cx="680" cy="266"/>
            <a:chOff x="3124" y="15"/>
            <a:chExt cx="685" cy="282"/>
          </a:xfrm>
        </xdr:grpSpPr>
        <xdr:graphicFrame macro="">
          <xdr:nvGraphicFramePr>
            <xdr:cNvPr id="76" name="Gráfico 47"/>
            <xdr:cNvGraphicFramePr>
              <a:graphicFrameLocks/>
            </xdr:cNvGraphicFramePr>
          </xdr:nvGraphicFramePr>
          <xdr:xfrm>
            <a:off x="3124" y="15"/>
            <a:ext cx="685" cy="282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5"/>
            </a:graphicData>
          </a:graphic>
        </xdr:graphicFrame>
        <xdr:sp macro="" textlink="">
          <xdr:nvSpPr>
            <xdr:cNvPr id="77" name="Text Box 48"/>
            <xdr:cNvSpPr txBox="1">
              <a:spLocks noChangeArrowheads="1"/>
            </xdr:cNvSpPr>
          </xdr:nvSpPr>
          <xdr:spPr bwMode="auto">
            <a:xfrm>
              <a:off x="3347" y="48"/>
              <a:ext cx="248" cy="25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pt-PT" sz="800" b="0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Paul da Praia da Vitória </a:t>
              </a:r>
              <a:r>
                <a:rPr lang="pt-PT" sz="800" b="1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| Estaca D</a:t>
              </a:r>
            </a:p>
          </xdr:txBody>
        </xdr:sp>
      </xdr:grpSp>
      <xdr:grpSp>
        <xdr:nvGrpSpPr>
          <xdr:cNvPr id="72" name="Group 157"/>
          <xdr:cNvGrpSpPr>
            <a:grpSpLocks/>
          </xdr:cNvGrpSpPr>
        </xdr:nvGrpSpPr>
        <xdr:grpSpPr bwMode="auto">
          <a:xfrm>
            <a:off x="3687" y="163"/>
            <a:ext cx="120" cy="46"/>
            <a:chOff x="1626" y="1108"/>
            <a:chExt cx="120" cy="44"/>
          </a:xfrm>
        </xdr:grpSpPr>
        <xdr:sp macro="" textlink="">
          <xdr:nvSpPr>
            <xdr:cNvPr id="74" name="Rectangle 158"/>
            <xdr:cNvSpPr>
              <a:spLocks noChangeArrowheads="1"/>
            </xdr:cNvSpPr>
          </xdr:nvSpPr>
          <xdr:spPr bwMode="auto">
            <a:xfrm>
              <a:off x="1653" y="1108"/>
              <a:ext cx="93" cy="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pH água mar</a:t>
              </a:r>
            </a:p>
          </xdr:txBody>
        </xdr:sp>
        <xdr:sp macro="" textlink="">
          <xdr:nvSpPr>
            <xdr:cNvPr id="75" name="Line 159"/>
            <xdr:cNvSpPr>
              <a:spLocks noChangeShapeType="1"/>
            </xdr:cNvSpPr>
          </xdr:nvSpPr>
          <xdr:spPr bwMode="auto">
            <a:xfrm>
              <a:off x="1626" y="1117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73" name="Line 160"/>
          <xdr:cNvSpPr>
            <a:spLocks noChangeShapeType="1"/>
          </xdr:cNvSpPr>
        </xdr:nvSpPr>
        <xdr:spPr bwMode="auto">
          <a:xfrm>
            <a:off x="3157" y="87"/>
            <a:ext cx="521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51</xdr:col>
      <xdr:colOff>114300</xdr:colOff>
      <xdr:row>40</xdr:row>
      <xdr:rowOff>76200</xdr:rowOff>
    </xdr:from>
    <xdr:to>
      <xdr:col>61</xdr:col>
      <xdr:colOff>552450</xdr:colOff>
      <xdr:row>58</xdr:row>
      <xdr:rowOff>114300</xdr:rowOff>
    </xdr:to>
    <xdr:grpSp>
      <xdr:nvGrpSpPr>
        <xdr:cNvPr id="78" name="Group 168"/>
        <xdr:cNvGrpSpPr>
          <a:grpSpLocks/>
        </xdr:cNvGrpSpPr>
      </xdr:nvGrpSpPr>
      <xdr:grpSpPr bwMode="auto">
        <a:xfrm>
          <a:off x="29746575" y="5962650"/>
          <a:ext cx="6534150" cy="2552700"/>
          <a:chOff x="3123" y="632"/>
          <a:chExt cx="686" cy="268"/>
        </a:xfrm>
      </xdr:grpSpPr>
      <xdr:grpSp>
        <xdr:nvGrpSpPr>
          <xdr:cNvPr id="79" name="Group 118"/>
          <xdr:cNvGrpSpPr>
            <a:grpSpLocks/>
          </xdr:cNvGrpSpPr>
        </xdr:nvGrpSpPr>
        <xdr:grpSpPr bwMode="auto">
          <a:xfrm>
            <a:off x="3123" y="632"/>
            <a:ext cx="685" cy="268"/>
            <a:chOff x="3123" y="653"/>
            <a:chExt cx="685" cy="278"/>
          </a:xfrm>
        </xdr:grpSpPr>
        <xdr:graphicFrame macro="">
          <xdr:nvGraphicFramePr>
            <xdr:cNvPr id="84" name="Gráfico 57"/>
            <xdr:cNvGraphicFramePr>
              <a:graphicFrameLocks/>
            </xdr:cNvGraphicFramePr>
          </xdr:nvGraphicFramePr>
          <xdr:xfrm>
            <a:off x="3123" y="653"/>
            <a:ext cx="685" cy="27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6"/>
            </a:graphicData>
          </a:graphic>
        </xdr:graphicFrame>
        <xdr:sp macro="" textlink="">
          <xdr:nvSpPr>
            <xdr:cNvPr id="85" name="Text Box 58"/>
            <xdr:cNvSpPr txBox="1">
              <a:spLocks noChangeArrowheads="1"/>
            </xdr:cNvSpPr>
          </xdr:nvSpPr>
          <xdr:spPr bwMode="auto">
            <a:xfrm>
              <a:off x="3326" y="690"/>
              <a:ext cx="278" cy="23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pt-PT" sz="800" b="0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Paul da Praia da Vitória </a:t>
              </a:r>
              <a:r>
                <a:rPr lang="pt-PT" sz="800" b="1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| Estaca D</a:t>
              </a:r>
            </a:p>
          </xdr:txBody>
        </xdr:sp>
      </xdr:grpSp>
      <xdr:grpSp>
        <xdr:nvGrpSpPr>
          <xdr:cNvPr id="80" name="Group 140"/>
          <xdr:cNvGrpSpPr>
            <a:grpSpLocks/>
          </xdr:cNvGrpSpPr>
        </xdr:nvGrpSpPr>
        <xdr:grpSpPr bwMode="auto">
          <a:xfrm>
            <a:off x="3689" y="788"/>
            <a:ext cx="120" cy="46"/>
            <a:chOff x="1626" y="1108"/>
            <a:chExt cx="120" cy="44"/>
          </a:xfrm>
        </xdr:grpSpPr>
        <xdr:sp macro="" textlink="">
          <xdr:nvSpPr>
            <xdr:cNvPr id="82" name="Rectangle 141"/>
            <xdr:cNvSpPr>
              <a:spLocks noChangeArrowheads="1"/>
            </xdr:cNvSpPr>
          </xdr:nvSpPr>
          <xdr:spPr bwMode="auto">
            <a:xfrm>
              <a:off x="1653" y="1108"/>
              <a:ext cx="93" cy="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Temp. (ºC) água  mar</a:t>
              </a:r>
            </a:p>
          </xdr:txBody>
        </xdr:sp>
        <xdr:sp macro="" textlink="">
          <xdr:nvSpPr>
            <xdr:cNvPr id="83" name="Line 142"/>
            <xdr:cNvSpPr>
              <a:spLocks noChangeShapeType="1"/>
            </xdr:cNvSpPr>
          </xdr:nvSpPr>
          <xdr:spPr bwMode="auto">
            <a:xfrm>
              <a:off x="1626" y="1117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81" name="Line 163"/>
          <xdr:cNvSpPr>
            <a:spLocks noChangeShapeType="1"/>
          </xdr:cNvSpPr>
        </xdr:nvSpPr>
        <xdr:spPr bwMode="auto">
          <a:xfrm>
            <a:off x="3165" y="741"/>
            <a:ext cx="510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0.31705</cdr:x>
      <cdr:y>0.10903</cdr:y>
    </cdr:from>
    <cdr:to>
      <cdr:x>0.72271</cdr:x>
      <cdr:y>0.19589</cdr:y>
    </cdr:to>
    <cdr:sp macro="" textlink="">
      <cdr:nvSpPr>
        <cdr:cNvPr id="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27173" y="303081"/>
          <a:ext cx="2465759" cy="24144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J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0.31139</cdr:x>
      <cdr:y>0.07994</cdr:y>
    </cdr:from>
    <cdr:to>
      <cdr:x>0.71803</cdr:x>
      <cdr:y>0.1668</cdr:y>
    </cdr:to>
    <cdr:sp macro="" textlink="">
      <cdr:nvSpPr>
        <cdr:cNvPr id="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66503" y="339761"/>
          <a:ext cx="2563946" cy="369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A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0.31139</cdr:x>
      <cdr:y>0.07994</cdr:y>
    </cdr:from>
    <cdr:to>
      <cdr:x>0.71803</cdr:x>
      <cdr:y>0.1668</cdr:y>
    </cdr:to>
    <cdr:sp macro="" textlink="">
      <cdr:nvSpPr>
        <cdr:cNvPr id="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66503" y="339761"/>
          <a:ext cx="2563946" cy="369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D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0.31139</cdr:x>
      <cdr:y>0.07994</cdr:y>
    </cdr:from>
    <cdr:to>
      <cdr:x>0.71803</cdr:x>
      <cdr:y>0.1668</cdr:y>
    </cdr:to>
    <cdr:sp macro="" textlink="">
      <cdr:nvSpPr>
        <cdr:cNvPr id="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66503" y="339761"/>
          <a:ext cx="2563946" cy="369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A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0.31139</cdr:x>
      <cdr:y>0.09953</cdr:y>
    </cdr:from>
    <cdr:to>
      <cdr:x>0.71803</cdr:x>
      <cdr:y>0.18639</cdr:y>
    </cdr:to>
    <cdr:sp macro="" textlink="">
      <cdr:nvSpPr>
        <cdr:cNvPr id="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9370" y="273882"/>
          <a:ext cx="2493420" cy="2390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D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0.31139</cdr:x>
      <cdr:y>0.07994</cdr:y>
    </cdr:from>
    <cdr:to>
      <cdr:x>0.71803</cdr:x>
      <cdr:y>0.1668</cdr:y>
    </cdr:to>
    <cdr:sp macro="" textlink="">
      <cdr:nvSpPr>
        <cdr:cNvPr id="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66503" y="339761"/>
          <a:ext cx="2563946" cy="369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D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0.31139</cdr:x>
      <cdr:y>0.10272</cdr:y>
    </cdr:from>
    <cdr:to>
      <cdr:x>0.71803</cdr:x>
      <cdr:y>0.18959</cdr:y>
    </cdr:to>
    <cdr:sp macro="" textlink="">
      <cdr:nvSpPr>
        <cdr:cNvPr id="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14966" y="283586"/>
          <a:ext cx="2500728" cy="2397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D</a:t>
          </a: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209550</xdr:colOff>
      <xdr:row>76</xdr:row>
      <xdr:rowOff>171450</xdr:rowOff>
    </xdr:from>
    <xdr:to>
      <xdr:col>29</xdr:col>
      <xdr:colOff>304800</xdr:colOff>
      <xdr:row>92</xdr:row>
      <xdr:rowOff>114300</xdr:rowOff>
    </xdr:to>
    <xdr:graphicFrame macro="">
      <xdr:nvGraphicFramePr>
        <xdr:cNvPr id="2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219075</xdr:colOff>
      <xdr:row>59</xdr:row>
      <xdr:rowOff>28575</xdr:rowOff>
    </xdr:from>
    <xdr:to>
      <xdr:col>29</xdr:col>
      <xdr:colOff>295275</xdr:colOff>
      <xdr:row>75</xdr:row>
      <xdr:rowOff>19050</xdr:rowOff>
    </xdr:to>
    <xdr:graphicFrame macro="">
      <xdr:nvGraphicFramePr>
        <xdr:cNvPr id="3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1</xdr:row>
      <xdr:rowOff>47625</xdr:rowOff>
    </xdr:from>
    <xdr:to>
      <xdr:col>1</xdr:col>
      <xdr:colOff>304800</xdr:colOff>
      <xdr:row>2</xdr:row>
      <xdr:rowOff>123825</xdr:rowOff>
    </xdr:to>
    <xdr:pic>
      <xdr:nvPicPr>
        <xdr:cNvPr id="4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6667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333375</xdr:colOff>
      <xdr:row>1</xdr:row>
      <xdr:rowOff>47625</xdr:rowOff>
    </xdr:from>
    <xdr:to>
      <xdr:col>1</xdr:col>
      <xdr:colOff>647700</xdr:colOff>
      <xdr:row>2</xdr:row>
      <xdr:rowOff>123825</xdr:rowOff>
    </xdr:to>
    <xdr:pic>
      <xdr:nvPicPr>
        <xdr:cNvPr id="5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66675"/>
          <a:ext cx="2762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628650</xdr:colOff>
      <xdr:row>0</xdr:row>
      <xdr:rowOff>180975</xdr:rowOff>
    </xdr:from>
    <xdr:ext cx="554394" cy="465947"/>
    <xdr:pic>
      <xdr:nvPicPr>
        <xdr:cNvPr id="6" name="Picture 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9050"/>
          <a:ext cx="554394" cy="465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19</xdr:col>
      <xdr:colOff>238125</xdr:colOff>
      <xdr:row>40</xdr:row>
      <xdr:rowOff>161925</xdr:rowOff>
    </xdr:from>
    <xdr:to>
      <xdr:col>29</xdr:col>
      <xdr:colOff>276225</xdr:colOff>
      <xdr:row>58</xdr:row>
      <xdr:rowOff>57150</xdr:rowOff>
    </xdr:to>
    <xdr:graphicFrame macro="">
      <xdr:nvGraphicFramePr>
        <xdr:cNvPr id="7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238125</xdr:colOff>
      <xdr:row>1</xdr:row>
      <xdr:rowOff>0</xdr:rowOff>
    </xdr:from>
    <xdr:to>
      <xdr:col>29</xdr:col>
      <xdr:colOff>361950</xdr:colOff>
      <xdr:row>21</xdr:row>
      <xdr:rowOff>0</xdr:rowOff>
    </xdr:to>
    <xdr:grpSp>
      <xdr:nvGrpSpPr>
        <xdr:cNvPr id="8" name="Grupo 5"/>
        <xdr:cNvGrpSpPr>
          <a:grpSpLocks/>
        </xdr:cNvGrpSpPr>
      </xdr:nvGrpSpPr>
      <xdr:grpSpPr bwMode="auto">
        <a:xfrm>
          <a:off x="10686467" y="19439"/>
          <a:ext cx="6247039" cy="2867219"/>
          <a:chOff x="10372725" y="66675"/>
          <a:chExt cx="6438900" cy="2667000"/>
        </a:xfrm>
      </xdr:grpSpPr>
      <xdr:grpSp>
        <xdr:nvGrpSpPr>
          <xdr:cNvPr id="9" name="Group 111"/>
          <xdr:cNvGrpSpPr>
            <a:grpSpLocks/>
          </xdr:cNvGrpSpPr>
        </xdr:nvGrpSpPr>
        <xdr:grpSpPr bwMode="auto">
          <a:xfrm>
            <a:off x="10372725" y="66675"/>
            <a:ext cx="6334125" cy="2667000"/>
            <a:chOff x="1080" y="7"/>
            <a:chExt cx="674" cy="282"/>
          </a:xfrm>
        </xdr:grpSpPr>
        <xdr:graphicFrame macro="">
          <xdr:nvGraphicFramePr>
            <xdr:cNvPr id="14" name="Gráfico 8"/>
            <xdr:cNvGraphicFramePr>
              <a:graphicFrameLocks/>
            </xdr:cNvGraphicFramePr>
          </xdr:nvGraphicFramePr>
          <xdr:xfrm>
            <a:off x="1080" y="7"/>
            <a:ext cx="674" cy="282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7"/>
            </a:graphicData>
          </a:graphic>
        </xdr:graphicFrame>
        <xdr:sp macro="" textlink="">
          <xdr:nvSpPr>
            <xdr:cNvPr id="15" name="Text Box 9"/>
            <xdr:cNvSpPr txBox="1">
              <a:spLocks noChangeArrowheads="1"/>
            </xdr:cNvSpPr>
          </xdr:nvSpPr>
          <xdr:spPr bwMode="auto">
            <a:xfrm>
              <a:off x="1298" y="33"/>
              <a:ext cx="234" cy="23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pt-PT" sz="800" b="0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Paul do Belo Jardim </a:t>
              </a:r>
              <a:r>
                <a:rPr lang="pt-PT" sz="800" b="1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| Ponto 1</a:t>
              </a:r>
            </a:p>
          </xdr:txBody>
        </xdr:sp>
      </xdr:grpSp>
      <xdr:grpSp>
        <xdr:nvGrpSpPr>
          <xdr:cNvPr id="10" name="Group 145"/>
          <xdr:cNvGrpSpPr>
            <a:grpSpLocks/>
          </xdr:cNvGrpSpPr>
        </xdr:nvGrpSpPr>
        <xdr:grpSpPr bwMode="auto">
          <a:xfrm>
            <a:off x="15601950" y="1677699"/>
            <a:ext cx="1209675" cy="438150"/>
            <a:chOff x="1623" y="1111"/>
            <a:chExt cx="127" cy="44"/>
          </a:xfrm>
        </xdr:grpSpPr>
        <xdr:sp macro="" textlink="">
          <xdr:nvSpPr>
            <xdr:cNvPr id="12" name="Rectangle 146"/>
            <xdr:cNvSpPr>
              <a:spLocks noChangeArrowheads="1"/>
            </xdr:cNvSpPr>
          </xdr:nvSpPr>
          <xdr:spPr bwMode="auto">
            <a:xfrm>
              <a:off x="1657" y="1111"/>
              <a:ext cx="93" cy="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pH água mar</a:t>
              </a:r>
            </a:p>
          </xdr:txBody>
        </xdr:sp>
        <xdr:sp macro="" textlink="">
          <xdr:nvSpPr>
            <xdr:cNvPr id="13" name="Line 147"/>
            <xdr:cNvSpPr>
              <a:spLocks noChangeShapeType="1"/>
            </xdr:cNvSpPr>
          </xdr:nvSpPr>
          <xdr:spPr bwMode="auto">
            <a:xfrm>
              <a:off x="1623" y="1117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11" name="Line 148"/>
          <xdr:cNvSpPr>
            <a:spLocks noChangeShapeType="1"/>
          </xdr:cNvSpPr>
        </xdr:nvSpPr>
        <xdr:spPr bwMode="auto">
          <a:xfrm>
            <a:off x="10719738" y="1452416"/>
            <a:ext cx="4714875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19</xdr:col>
      <xdr:colOff>247650</xdr:colOff>
      <xdr:row>22</xdr:row>
      <xdr:rowOff>95250</xdr:rowOff>
    </xdr:from>
    <xdr:to>
      <xdr:col>29</xdr:col>
      <xdr:colOff>276225</xdr:colOff>
      <xdr:row>39</xdr:row>
      <xdr:rowOff>47625</xdr:rowOff>
    </xdr:to>
    <xdr:graphicFrame macro="">
      <xdr:nvGraphicFramePr>
        <xdr:cNvPr id="16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609600</xdr:colOff>
      <xdr:row>81</xdr:row>
      <xdr:rowOff>104775</xdr:rowOff>
    </xdr:from>
    <xdr:to>
      <xdr:col>27</xdr:col>
      <xdr:colOff>333375</xdr:colOff>
      <xdr:row>81</xdr:row>
      <xdr:rowOff>104775</xdr:rowOff>
    </xdr:to>
    <xdr:sp macro="" textlink="">
      <xdr:nvSpPr>
        <xdr:cNvPr id="17" name="Line 148"/>
        <xdr:cNvSpPr>
          <a:spLocks noChangeShapeType="1"/>
        </xdr:cNvSpPr>
      </xdr:nvSpPr>
      <xdr:spPr bwMode="auto">
        <a:xfrm flipV="1">
          <a:off x="12192000" y="12525375"/>
          <a:ext cx="460057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28</xdr:col>
      <xdr:colOff>152780</xdr:colOff>
      <xdr:row>85</xdr:row>
      <xdr:rowOff>57553</xdr:rowOff>
    </xdr:from>
    <xdr:to>
      <xdr:col>29</xdr:col>
      <xdr:colOff>419641</xdr:colOff>
      <xdr:row>91</xdr:row>
      <xdr:rowOff>113029</xdr:rowOff>
    </xdr:to>
    <xdr:sp macro="" textlink="">
      <xdr:nvSpPr>
        <xdr:cNvPr id="18" name="Rectangle 85"/>
        <xdr:cNvSpPr>
          <a:spLocks noChangeArrowheads="1"/>
        </xdr:cNvSpPr>
      </xdr:nvSpPr>
      <xdr:spPr bwMode="auto">
        <a:xfrm>
          <a:off x="17221580" y="13125853"/>
          <a:ext cx="876461" cy="103655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Sal. (ppm) água  mar</a:t>
          </a:r>
        </a:p>
      </xdr:txBody>
    </xdr:sp>
    <xdr:clientData/>
  </xdr:twoCellAnchor>
  <xdr:twoCellAnchor>
    <xdr:from>
      <xdr:col>27</xdr:col>
      <xdr:colOff>438150</xdr:colOff>
      <xdr:row>85</xdr:row>
      <xdr:rowOff>171450</xdr:rowOff>
    </xdr:from>
    <xdr:to>
      <xdr:col>28</xdr:col>
      <xdr:colOff>104775</xdr:colOff>
      <xdr:row>85</xdr:row>
      <xdr:rowOff>171450</xdr:rowOff>
    </xdr:to>
    <xdr:sp macro="" textlink="">
      <xdr:nvSpPr>
        <xdr:cNvPr id="19" name="Line 86"/>
        <xdr:cNvSpPr>
          <a:spLocks noChangeShapeType="1"/>
        </xdr:cNvSpPr>
      </xdr:nvSpPr>
      <xdr:spPr bwMode="auto">
        <a:xfrm>
          <a:off x="16897350" y="13230225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22</xdr:col>
      <xdr:colOff>350225</xdr:colOff>
      <xdr:row>24</xdr:row>
      <xdr:rowOff>88566</xdr:rowOff>
    </xdr:from>
    <xdr:to>
      <xdr:col>26</xdr:col>
      <xdr:colOff>214108</xdr:colOff>
      <xdr:row>26</xdr:row>
      <xdr:rowOff>24792</xdr:rowOff>
    </xdr:to>
    <xdr:sp macro="" textlink="">
      <xdr:nvSpPr>
        <xdr:cNvPr id="20" name="Text Box 9"/>
        <xdr:cNvSpPr txBox="1">
          <a:spLocks noChangeArrowheads="1"/>
        </xdr:cNvSpPr>
      </xdr:nvSpPr>
      <xdr:spPr bwMode="auto">
        <a:xfrm>
          <a:off x="13761425" y="3269916"/>
          <a:ext cx="2302283" cy="260076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do Belo Jardim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22</xdr:col>
      <xdr:colOff>279242</xdr:colOff>
      <xdr:row>42</xdr:row>
      <xdr:rowOff>150702</xdr:rowOff>
    </xdr:from>
    <xdr:to>
      <xdr:col>26</xdr:col>
      <xdr:colOff>143125</xdr:colOff>
      <xdr:row>44</xdr:row>
      <xdr:rowOff>126353</xdr:rowOff>
    </xdr:to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13690442" y="6246702"/>
          <a:ext cx="2302283" cy="299501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do Belo Jardim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22</xdr:col>
      <xdr:colOff>408760</xdr:colOff>
      <xdr:row>78</xdr:row>
      <xdr:rowOff>101125</xdr:rowOff>
    </xdr:from>
    <xdr:to>
      <xdr:col>26</xdr:col>
      <xdr:colOff>272643</xdr:colOff>
      <xdr:row>80</xdr:row>
      <xdr:rowOff>24792</xdr:rowOff>
    </xdr:to>
    <xdr:sp macro="" textlink="">
      <xdr:nvSpPr>
        <xdr:cNvPr id="22" name="Text Box 9"/>
        <xdr:cNvSpPr txBox="1">
          <a:spLocks noChangeArrowheads="1"/>
        </xdr:cNvSpPr>
      </xdr:nvSpPr>
      <xdr:spPr bwMode="auto">
        <a:xfrm>
          <a:off x="13819960" y="12026425"/>
          <a:ext cx="2302283" cy="247517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do Belo Jardim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22</xdr:col>
      <xdr:colOff>446655</xdr:colOff>
      <xdr:row>61</xdr:row>
      <xdr:rowOff>20423</xdr:rowOff>
    </xdr:from>
    <xdr:to>
      <xdr:col>26</xdr:col>
      <xdr:colOff>310538</xdr:colOff>
      <xdr:row>62</xdr:row>
      <xdr:rowOff>98616</xdr:rowOff>
    </xdr:to>
    <xdr:sp macro="" textlink="">
      <xdr:nvSpPr>
        <xdr:cNvPr id="23" name="Text Box 9"/>
        <xdr:cNvSpPr txBox="1">
          <a:spLocks noChangeArrowheads="1"/>
        </xdr:cNvSpPr>
      </xdr:nvSpPr>
      <xdr:spPr bwMode="auto">
        <a:xfrm>
          <a:off x="13857855" y="9192998"/>
          <a:ext cx="2302283" cy="240118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do Belo Jardim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19</xdr:col>
      <xdr:colOff>228600</xdr:colOff>
      <xdr:row>93</xdr:row>
      <xdr:rowOff>66675</xdr:rowOff>
    </xdr:from>
    <xdr:to>
      <xdr:col>29</xdr:col>
      <xdr:colOff>323850</xdr:colOff>
      <xdr:row>109</xdr:row>
      <xdr:rowOff>9525</xdr:rowOff>
    </xdr:to>
    <xdr:graphicFrame macro="">
      <xdr:nvGraphicFramePr>
        <xdr:cNvPr id="24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22</xdr:col>
      <xdr:colOff>434812</xdr:colOff>
      <xdr:row>95</xdr:row>
      <xdr:rowOff>29981</xdr:rowOff>
    </xdr:from>
    <xdr:to>
      <xdr:col>26</xdr:col>
      <xdr:colOff>298695</xdr:colOff>
      <xdr:row>96</xdr:row>
      <xdr:rowOff>118877</xdr:rowOff>
    </xdr:to>
    <xdr:sp macro="" textlink="">
      <xdr:nvSpPr>
        <xdr:cNvPr id="25" name="Text Box 9"/>
        <xdr:cNvSpPr txBox="1">
          <a:spLocks noChangeArrowheads="1"/>
        </xdr:cNvSpPr>
      </xdr:nvSpPr>
      <xdr:spPr bwMode="auto">
        <a:xfrm>
          <a:off x="13846012" y="14746106"/>
          <a:ext cx="2302283" cy="269871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do Belo Jardim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209550</xdr:colOff>
      <xdr:row>79</xdr:row>
      <xdr:rowOff>180975</xdr:rowOff>
    </xdr:from>
    <xdr:to>
      <xdr:col>29</xdr:col>
      <xdr:colOff>304800</xdr:colOff>
      <xdr:row>95</xdr:row>
      <xdr:rowOff>123825</xdr:rowOff>
    </xdr:to>
    <xdr:graphicFrame macro="">
      <xdr:nvGraphicFramePr>
        <xdr:cNvPr id="2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219075</xdr:colOff>
      <xdr:row>62</xdr:row>
      <xdr:rowOff>123825</xdr:rowOff>
    </xdr:from>
    <xdr:to>
      <xdr:col>29</xdr:col>
      <xdr:colOff>295275</xdr:colOff>
      <xdr:row>78</xdr:row>
      <xdr:rowOff>95250</xdr:rowOff>
    </xdr:to>
    <xdr:graphicFrame macro="">
      <xdr:nvGraphicFramePr>
        <xdr:cNvPr id="3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1</xdr:row>
      <xdr:rowOff>47625</xdr:rowOff>
    </xdr:from>
    <xdr:to>
      <xdr:col>1</xdr:col>
      <xdr:colOff>304800</xdr:colOff>
      <xdr:row>2</xdr:row>
      <xdr:rowOff>123825</xdr:rowOff>
    </xdr:to>
    <xdr:pic>
      <xdr:nvPicPr>
        <xdr:cNvPr id="4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6667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333375</xdr:colOff>
      <xdr:row>1</xdr:row>
      <xdr:rowOff>47625</xdr:rowOff>
    </xdr:from>
    <xdr:to>
      <xdr:col>1</xdr:col>
      <xdr:colOff>647700</xdr:colOff>
      <xdr:row>2</xdr:row>
      <xdr:rowOff>123825</xdr:rowOff>
    </xdr:to>
    <xdr:pic>
      <xdr:nvPicPr>
        <xdr:cNvPr id="5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66675"/>
          <a:ext cx="2762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628650</xdr:colOff>
      <xdr:row>0</xdr:row>
      <xdr:rowOff>180975</xdr:rowOff>
    </xdr:from>
    <xdr:ext cx="554394" cy="465947"/>
    <xdr:pic>
      <xdr:nvPicPr>
        <xdr:cNvPr id="6" name="Picture 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9050"/>
          <a:ext cx="554394" cy="465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95250</xdr:colOff>
      <xdr:row>40</xdr:row>
      <xdr:rowOff>47625</xdr:rowOff>
    </xdr:from>
    <xdr:to>
      <xdr:col>1</xdr:col>
      <xdr:colOff>323850</xdr:colOff>
      <xdr:row>41</xdr:row>
      <xdr:rowOff>123825</xdr:rowOff>
    </xdr:to>
    <xdr:pic>
      <xdr:nvPicPr>
        <xdr:cNvPr id="7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581977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352425</xdr:colOff>
      <xdr:row>40</xdr:row>
      <xdr:rowOff>47625</xdr:rowOff>
    </xdr:from>
    <xdr:to>
      <xdr:col>1</xdr:col>
      <xdr:colOff>666750</xdr:colOff>
      <xdr:row>41</xdr:row>
      <xdr:rowOff>123825</xdr:rowOff>
    </xdr:to>
    <xdr:pic>
      <xdr:nvPicPr>
        <xdr:cNvPr id="8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5819775"/>
          <a:ext cx="257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647700</xdr:colOff>
      <xdr:row>40</xdr:row>
      <xdr:rowOff>0</xdr:rowOff>
    </xdr:from>
    <xdr:ext cx="554394" cy="475084"/>
    <xdr:pic>
      <xdr:nvPicPr>
        <xdr:cNvPr id="9" name="Picture 6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772150"/>
          <a:ext cx="554394" cy="475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19</xdr:col>
      <xdr:colOff>238125</xdr:colOff>
      <xdr:row>40</xdr:row>
      <xdr:rowOff>161925</xdr:rowOff>
    </xdr:from>
    <xdr:to>
      <xdr:col>29</xdr:col>
      <xdr:colOff>276225</xdr:colOff>
      <xdr:row>62</xdr:row>
      <xdr:rowOff>38100</xdr:rowOff>
    </xdr:to>
    <xdr:graphicFrame macro="">
      <xdr:nvGraphicFramePr>
        <xdr:cNvPr id="10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238125</xdr:colOff>
      <xdr:row>1</xdr:row>
      <xdr:rowOff>0</xdr:rowOff>
    </xdr:from>
    <xdr:to>
      <xdr:col>29</xdr:col>
      <xdr:colOff>361950</xdr:colOff>
      <xdr:row>21</xdr:row>
      <xdr:rowOff>0</xdr:rowOff>
    </xdr:to>
    <xdr:grpSp>
      <xdr:nvGrpSpPr>
        <xdr:cNvPr id="11" name="Grupo 5"/>
        <xdr:cNvGrpSpPr>
          <a:grpSpLocks/>
        </xdr:cNvGrpSpPr>
      </xdr:nvGrpSpPr>
      <xdr:grpSpPr bwMode="auto">
        <a:xfrm>
          <a:off x="10686467" y="19439"/>
          <a:ext cx="6247039" cy="2867219"/>
          <a:chOff x="10372725" y="66675"/>
          <a:chExt cx="6438900" cy="2667000"/>
        </a:xfrm>
      </xdr:grpSpPr>
      <xdr:grpSp>
        <xdr:nvGrpSpPr>
          <xdr:cNvPr id="12" name="Group 111"/>
          <xdr:cNvGrpSpPr>
            <a:grpSpLocks/>
          </xdr:cNvGrpSpPr>
        </xdr:nvGrpSpPr>
        <xdr:grpSpPr bwMode="auto">
          <a:xfrm>
            <a:off x="10372725" y="66675"/>
            <a:ext cx="6334125" cy="2667000"/>
            <a:chOff x="1080" y="7"/>
            <a:chExt cx="674" cy="282"/>
          </a:xfrm>
        </xdr:grpSpPr>
        <xdr:graphicFrame macro="">
          <xdr:nvGraphicFramePr>
            <xdr:cNvPr id="17" name="Gráfico 8"/>
            <xdr:cNvGraphicFramePr>
              <a:graphicFrameLocks/>
            </xdr:cNvGraphicFramePr>
          </xdr:nvGraphicFramePr>
          <xdr:xfrm>
            <a:off x="1080" y="7"/>
            <a:ext cx="674" cy="282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8"/>
            </a:graphicData>
          </a:graphic>
        </xdr:graphicFrame>
        <xdr:sp macro="" textlink="">
          <xdr:nvSpPr>
            <xdr:cNvPr id="18" name="Text Box 9"/>
            <xdr:cNvSpPr txBox="1">
              <a:spLocks noChangeArrowheads="1"/>
            </xdr:cNvSpPr>
          </xdr:nvSpPr>
          <xdr:spPr bwMode="auto">
            <a:xfrm>
              <a:off x="1298" y="33"/>
              <a:ext cx="234" cy="23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pt-PT" sz="800" b="0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Paul da Pedreira do Cabo da Praia </a:t>
              </a:r>
              <a:r>
                <a:rPr lang="pt-PT" sz="800" b="1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| Ponto 1</a:t>
              </a:r>
            </a:p>
          </xdr:txBody>
        </xdr:sp>
      </xdr:grpSp>
      <xdr:grpSp>
        <xdr:nvGrpSpPr>
          <xdr:cNvPr id="13" name="Group 145"/>
          <xdr:cNvGrpSpPr>
            <a:grpSpLocks/>
          </xdr:cNvGrpSpPr>
        </xdr:nvGrpSpPr>
        <xdr:grpSpPr bwMode="auto">
          <a:xfrm>
            <a:off x="15601950" y="1677699"/>
            <a:ext cx="1209675" cy="438150"/>
            <a:chOff x="1623" y="1111"/>
            <a:chExt cx="127" cy="44"/>
          </a:xfrm>
        </xdr:grpSpPr>
        <xdr:sp macro="" textlink="">
          <xdr:nvSpPr>
            <xdr:cNvPr id="15" name="Rectangle 146"/>
            <xdr:cNvSpPr>
              <a:spLocks noChangeArrowheads="1"/>
            </xdr:cNvSpPr>
          </xdr:nvSpPr>
          <xdr:spPr bwMode="auto">
            <a:xfrm>
              <a:off x="1657" y="1111"/>
              <a:ext cx="93" cy="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pH água mar</a:t>
              </a:r>
            </a:p>
          </xdr:txBody>
        </xdr:sp>
        <xdr:sp macro="" textlink="">
          <xdr:nvSpPr>
            <xdr:cNvPr id="16" name="Line 147"/>
            <xdr:cNvSpPr>
              <a:spLocks noChangeShapeType="1"/>
            </xdr:cNvSpPr>
          </xdr:nvSpPr>
          <xdr:spPr bwMode="auto">
            <a:xfrm>
              <a:off x="1623" y="1117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14" name="Line 148"/>
          <xdr:cNvSpPr>
            <a:spLocks noChangeShapeType="1"/>
          </xdr:cNvSpPr>
        </xdr:nvSpPr>
        <xdr:spPr bwMode="auto">
          <a:xfrm>
            <a:off x="10759810" y="1606108"/>
            <a:ext cx="4714875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19</xdr:col>
      <xdr:colOff>247650</xdr:colOff>
      <xdr:row>22</xdr:row>
      <xdr:rowOff>95250</xdr:rowOff>
    </xdr:from>
    <xdr:to>
      <xdr:col>29</xdr:col>
      <xdr:colOff>276225</xdr:colOff>
      <xdr:row>39</xdr:row>
      <xdr:rowOff>47625</xdr:rowOff>
    </xdr:to>
    <xdr:graphicFrame macro="">
      <xdr:nvGraphicFramePr>
        <xdr:cNvPr id="19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609600</xdr:colOff>
      <xdr:row>84</xdr:row>
      <xdr:rowOff>76200</xdr:rowOff>
    </xdr:from>
    <xdr:to>
      <xdr:col>27</xdr:col>
      <xdr:colOff>333375</xdr:colOff>
      <xdr:row>84</xdr:row>
      <xdr:rowOff>76200</xdr:rowOff>
    </xdr:to>
    <xdr:sp macro="" textlink="">
      <xdr:nvSpPr>
        <xdr:cNvPr id="20" name="Line 148"/>
        <xdr:cNvSpPr>
          <a:spLocks noChangeShapeType="1"/>
        </xdr:cNvSpPr>
      </xdr:nvSpPr>
      <xdr:spPr bwMode="auto">
        <a:xfrm flipV="1">
          <a:off x="12192000" y="12430125"/>
          <a:ext cx="460057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200025</xdr:colOff>
      <xdr:row>0</xdr:row>
      <xdr:rowOff>19050</xdr:rowOff>
    </xdr:from>
    <xdr:to>
      <xdr:col>40</xdr:col>
      <xdr:colOff>123825</xdr:colOff>
      <xdr:row>20</xdr:row>
      <xdr:rowOff>104775</xdr:rowOff>
    </xdr:to>
    <xdr:graphicFrame macro="">
      <xdr:nvGraphicFramePr>
        <xdr:cNvPr id="21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39</xdr:col>
      <xdr:colOff>82485</xdr:colOff>
      <xdr:row>13</xdr:row>
      <xdr:rowOff>113326</xdr:rowOff>
    </xdr:from>
    <xdr:to>
      <xdr:col>40</xdr:col>
      <xdr:colOff>358876</xdr:colOff>
      <xdr:row>17</xdr:row>
      <xdr:rowOff>78808</xdr:rowOff>
    </xdr:to>
    <xdr:sp macro="" textlink="">
      <xdr:nvSpPr>
        <xdr:cNvPr id="22" name="Rectangle 146"/>
        <xdr:cNvSpPr>
          <a:spLocks noChangeArrowheads="1"/>
        </xdr:cNvSpPr>
      </xdr:nvSpPr>
      <xdr:spPr bwMode="auto">
        <a:xfrm>
          <a:off x="23856885" y="1704001"/>
          <a:ext cx="885991" cy="51793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pH água mar</a:t>
          </a:r>
        </a:p>
      </xdr:txBody>
    </xdr:sp>
    <xdr:clientData/>
  </xdr:twoCellAnchor>
  <xdr:twoCellAnchor>
    <xdr:from>
      <xdr:col>38</xdr:col>
      <xdr:colOff>342900</xdr:colOff>
      <xdr:row>13</xdr:row>
      <xdr:rowOff>152400</xdr:rowOff>
    </xdr:from>
    <xdr:to>
      <xdr:col>39</xdr:col>
      <xdr:colOff>9525</xdr:colOff>
      <xdr:row>13</xdr:row>
      <xdr:rowOff>152400</xdr:rowOff>
    </xdr:to>
    <xdr:sp macro="" textlink="">
      <xdr:nvSpPr>
        <xdr:cNvPr id="23" name="Line 147"/>
        <xdr:cNvSpPr>
          <a:spLocks noChangeShapeType="1"/>
        </xdr:cNvSpPr>
      </xdr:nvSpPr>
      <xdr:spPr bwMode="auto">
        <a:xfrm>
          <a:off x="23507700" y="1743075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533400</xdr:colOff>
      <xdr:row>13</xdr:row>
      <xdr:rowOff>66675</xdr:rowOff>
    </xdr:from>
    <xdr:to>
      <xdr:col>38</xdr:col>
      <xdr:colOff>190500</xdr:colOff>
      <xdr:row>13</xdr:row>
      <xdr:rowOff>66675</xdr:rowOff>
    </xdr:to>
    <xdr:sp macro="" textlink="">
      <xdr:nvSpPr>
        <xdr:cNvPr id="24" name="Line 148"/>
        <xdr:cNvSpPr>
          <a:spLocks noChangeShapeType="1"/>
        </xdr:cNvSpPr>
      </xdr:nvSpPr>
      <xdr:spPr bwMode="auto">
        <a:xfrm>
          <a:off x="18821400" y="1657350"/>
          <a:ext cx="453390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190500</xdr:colOff>
      <xdr:row>22</xdr:row>
      <xdr:rowOff>47625</xdr:rowOff>
    </xdr:from>
    <xdr:to>
      <xdr:col>40</xdr:col>
      <xdr:colOff>123825</xdr:colOff>
      <xdr:row>39</xdr:row>
      <xdr:rowOff>19050</xdr:rowOff>
    </xdr:to>
    <xdr:graphicFrame macro="">
      <xdr:nvGraphicFramePr>
        <xdr:cNvPr id="25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30</xdr:col>
      <xdr:colOff>190500</xdr:colOff>
      <xdr:row>40</xdr:row>
      <xdr:rowOff>161925</xdr:rowOff>
    </xdr:from>
    <xdr:to>
      <xdr:col>40</xdr:col>
      <xdr:colOff>285750</xdr:colOff>
      <xdr:row>62</xdr:row>
      <xdr:rowOff>28575</xdr:rowOff>
    </xdr:to>
    <xdr:graphicFrame macro="">
      <xdr:nvGraphicFramePr>
        <xdr:cNvPr id="26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28</xdr:col>
      <xdr:colOff>143060</xdr:colOff>
      <xdr:row>87</xdr:row>
      <xdr:rowOff>174185</xdr:rowOff>
    </xdr:from>
    <xdr:to>
      <xdr:col>29</xdr:col>
      <xdr:colOff>409921</xdr:colOff>
      <xdr:row>94</xdr:row>
      <xdr:rowOff>64432</xdr:rowOff>
    </xdr:to>
    <xdr:sp macro="" textlink="">
      <xdr:nvSpPr>
        <xdr:cNvPr id="27" name="Rectangle 85"/>
        <xdr:cNvSpPr>
          <a:spLocks noChangeArrowheads="1"/>
        </xdr:cNvSpPr>
      </xdr:nvSpPr>
      <xdr:spPr bwMode="auto">
        <a:xfrm>
          <a:off x="17211860" y="13004360"/>
          <a:ext cx="876461" cy="106182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Sal. (ppm) água  mar</a:t>
          </a:r>
        </a:p>
      </xdr:txBody>
    </xdr:sp>
    <xdr:clientData/>
  </xdr:twoCellAnchor>
  <xdr:twoCellAnchor>
    <xdr:from>
      <xdr:col>27</xdr:col>
      <xdr:colOff>428625</xdr:colOff>
      <xdr:row>88</xdr:row>
      <xdr:rowOff>85725</xdr:rowOff>
    </xdr:from>
    <xdr:to>
      <xdr:col>28</xdr:col>
      <xdr:colOff>95250</xdr:colOff>
      <xdr:row>88</xdr:row>
      <xdr:rowOff>85725</xdr:rowOff>
    </xdr:to>
    <xdr:sp macro="" textlink="">
      <xdr:nvSpPr>
        <xdr:cNvPr id="28" name="Line 86"/>
        <xdr:cNvSpPr>
          <a:spLocks noChangeShapeType="1"/>
        </xdr:cNvSpPr>
      </xdr:nvSpPr>
      <xdr:spPr bwMode="auto">
        <a:xfrm>
          <a:off x="16887825" y="13087350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200025</xdr:colOff>
      <xdr:row>79</xdr:row>
      <xdr:rowOff>190500</xdr:rowOff>
    </xdr:from>
    <xdr:to>
      <xdr:col>40</xdr:col>
      <xdr:colOff>285750</xdr:colOff>
      <xdr:row>95</xdr:row>
      <xdr:rowOff>104775</xdr:rowOff>
    </xdr:to>
    <xdr:graphicFrame macro="">
      <xdr:nvGraphicFramePr>
        <xdr:cNvPr id="29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561975</xdr:colOff>
      <xdr:row>84</xdr:row>
      <xdr:rowOff>66675</xdr:rowOff>
    </xdr:from>
    <xdr:to>
      <xdr:col>38</xdr:col>
      <xdr:colOff>333375</xdr:colOff>
      <xdr:row>84</xdr:row>
      <xdr:rowOff>76200</xdr:rowOff>
    </xdr:to>
    <xdr:sp macro="" textlink="">
      <xdr:nvSpPr>
        <xdr:cNvPr id="30" name="Line 148"/>
        <xdr:cNvSpPr>
          <a:spLocks noChangeShapeType="1"/>
        </xdr:cNvSpPr>
      </xdr:nvSpPr>
      <xdr:spPr bwMode="auto">
        <a:xfrm>
          <a:off x="18849975" y="12420600"/>
          <a:ext cx="4648200" cy="952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39</xdr:col>
      <xdr:colOff>125586</xdr:colOff>
      <xdr:row>88</xdr:row>
      <xdr:rowOff>9937</xdr:rowOff>
    </xdr:from>
    <xdr:to>
      <xdr:col>40</xdr:col>
      <xdr:colOff>392447</xdr:colOff>
      <xdr:row>92</xdr:row>
      <xdr:rowOff>94572</xdr:rowOff>
    </xdr:to>
    <xdr:sp macro="" textlink="">
      <xdr:nvSpPr>
        <xdr:cNvPr id="31" name="Rectangle 85"/>
        <xdr:cNvSpPr>
          <a:spLocks noChangeArrowheads="1"/>
        </xdr:cNvSpPr>
      </xdr:nvSpPr>
      <xdr:spPr bwMode="auto">
        <a:xfrm>
          <a:off x="23899986" y="13011562"/>
          <a:ext cx="876461" cy="7418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Sal. (ppm) água  mar</a:t>
          </a:r>
        </a:p>
      </xdr:txBody>
    </xdr:sp>
    <xdr:clientData/>
  </xdr:twoCellAnchor>
  <xdr:twoCellAnchor>
    <xdr:from>
      <xdr:col>38</xdr:col>
      <xdr:colOff>428625</xdr:colOff>
      <xdr:row>88</xdr:row>
      <xdr:rowOff>95250</xdr:rowOff>
    </xdr:from>
    <xdr:to>
      <xdr:col>39</xdr:col>
      <xdr:colOff>95250</xdr:colOff>
      <xdr:row>88</xdr:row>
      <xdr:rowOff>95250</xdr:rowOff>
    </xdr:to>
    <xdr:sp macro="" textlink="">
      <xdr:nvSpPr>
        <xdr:cNvPr id="32" name="Line 86"/>
        <xdr:cNvSpPr>
          <a:spLocks noChangeShapeType="1"/>
        </xdr:cNvSpPr>
      </xdr:nvSpPr>
      <xdr:spPr bwMode="auto">
        <a:xfrm>
          <a:off x="23593425" y="13096875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190500</xdr:colOff>
      <xdr:row>62</xdr:row>
      <xdr:rowOff>123825</xdr:rowOff>
    </xdr:from>
    <xdr:to>
      <xdr:col>40</xdr:col>
      <xdr:colOff>333375</xdr:colOff>
      <xdr:row>78</xdr:row>
      <xdr:rowOff>114300</xdr:rowOff>
    </xdr:to>
    <xdr:graphicFrame macro="">
      <xdr:nvGraphicFramePr>
        <xdr:cNvPr id="33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22</xdr:col>
      <xdr:colOff>350225</xdr:colOff>
      <xdr:row>24</xdr:row>
      <xdr:rowOff>88566</xdr:rowOff>
    </xdr:from>
    <xdr:to>
      <xdr:col>26</xdr:col>
      <xdr:colOff>214108</xdr:colOff>
      <xdr:row>26</xdr:row>
      <xdr:rowOff>24792</xdr:rowOff>
    </xdr:to>
    <xdr:sp macro="" textlink="">
      <xdr:nvSpPr>
        <xdr:cNvPr id="34" name="Text Box 9"/>
        <xdr:cNvSpPr txBox="1">
          <a:spLocks noChangeArrowheads="1"/>
        </xdr:cNvSpPr>
      </xdr:nvSpPr>
      <xdr:spPr bwMode="auto">
        <a:xfrm>
          <a:off x="13761425" y="3269916"/>
          <a:ext cx="2302283" cy="260076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22</xdr:col>
      <xdr:colOff>279242</xdr:colOff>
      <xdr:row>43</xdr:row>
      <xdr:rowOff>53508</xdr:rowOff>
    </xdr:from>
    <xdr:to>
      <xdr:col>26</xdr:col>
      <xdr:colOff>143125</xdr:colOff>
      <xdr:row>45</xdr:row>
      <xdr:rowOff>174401</xdr:rowOff>
    </xdr:to>
    <xdr:sp macro="" textlink="">
      <xdr:nvSpPr>
        <xdr:cNvPr id="35" name="Text Box 9"/>
        <xdr:cNvSpPr txBox="1">
          <a:spLocks noChangeArrowheads="1"/>
        </xdr:cNvSpPr>
      </xdr:nvSpPr>
      <xdr:spPr bwMode="auto">
        <a:xfrm>
          <a:off x="13690442" y="6235233"/>
          <a:ext cx="2302283" cy="339968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22</xdr:col>
      <xdr:colOff>457357</xdr:colOff>
      <xdr:row>81</xdr:row>
      <xdr:rowOff>13651</xdr:rowOff>
    </xdr:from>
    <xdr:to>
      <xdr:col>26</xdr:col>
      <xdr:colOff>321240</xdr:colOff>
      <xdr:row>82</xdr:row>
      <xdr:rowOff>121986</xdr:rowOff>
    </xdr:to>
    <xdr:sp macro="" textlink="">
      <xdr:nvSpPr>
        <xdr:cNvPr id="36" name="Text Box 9"/>
        <xdr:cNvSpPr txBox="1">
          <a:spLocks noChangeArrowheads="1"/>
        </xdr:cNvSpPr>
      </xdr:nvSpPr>
      <xdr:spPr bwMode="auto">
        <a:xfrm>
          <a:off x="13868557" y="11881801"/>
          <a:ext cx="2302283" cy="27026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22</xdr:col>
      <xdr:colOff>495252</xdr:colOff>
      <xdr:row>64</xdr:row>
      <xdr:rowOff>78739</xdr:rowOff>
    </xdr:from>
    <xdr:to>
      <xdr:col>26</xdr:col>
      <xdr:colOff>359135</xdr:colOff>
      <xdr:row>65</xdr:row>
      <xdr:rowOff>156932</xdr:rowOff>
    </xdr:to>
    <xdr:sp macro="" textlink="">
      <xdr:nvSpPr>
        <xdr:cNvPr id="37" name="Text Box 9"/>
        <xdr:cNvSpPr txBox="1">
          <a:spLocks noChangeArrowheads="1"/>
        </xdr:cNvSpPr>
      </xdr:nvSpPr>
      <xdr:spPr bwMode="auto">
        <a:xfrm>
          <a:off x="13906452" y="9184639"/>
          <a:ext cx="2302283" cy="240118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33</xdr:col>
      <xdr:colOff>398659</xdr:colOff>
      <xdr:row>2</xdr:row>
      <xdr:rowOff>85725</xdr:rowOff>
    </xdr:from>
    <xdr:to>
      <xdr:col>37</xdr:col>
      <xdr:colOff>262542</xdr:colOff>
      <xdr:row>4</xdr:row>
      <xdr:rowOff>109424</xdr:rowOff>
    </xdr:to>
    <xdr:sp macro="" textlink="">
      <xdr:nvSpPr>
        <xdr:cNvPr id="38" name="Text Box 9"/>
        <xdr:cNvSpPr txBox="1">
          <a:spLocks noChangeArrowheads="1"/>
        </xdr:cNvSpPr>
      </xdr:nvSpPr>
      <xdr:spPr bwMode="auto">
        <a:xfrm>
          <a:off x="20515459" y="276225"/>
          <a:ext cx="2302283" cy="261824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2</a:t>
          </a:r>
        </a:p>
      </xdr:txBody>
    </xdr:sp>
    <xdr:clientData/>
  </xdr:twoCellAnchor>
  <xdr:twoCellAnchor>
    <xdr:from>
      <xdr:col>33</xdr:col>
      <xdr:colOff>259261</xdr:colOff>
      <xdr:row>24</xdr:row>
      <xdr:rowOff>28995</xdr:rowOff>
    </xdr:from>
    <xdr:to>
      <xdr:col>37</xdr:col>
      <xdr:colOff>123144</xdr:colOff>
      <xdr:row>25</xdr:row>
      <xdr:rowOff>130450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20376061" y="3210345"/>
          <a:ext cx="2302283" cy="26338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2</a:t>
          </a:r>
        </a:p>
      </xdr:txBody>
    </xdr:sp>
    <xdr:clientData/>
  </xdr:twoCellAnchor>
  <xdr:twoCellAnchor>
    <xdr:from>
      <xdr:col>33</xdr:col>
      <xdr:colOff>337778</xdr:colOff>
      <xdr:row>64</xdr:row>
      <xdr:rowOff>62251</xdr:rowOff>
    </xdr:from>
    <xdr:to>
      <xdr:col>37</xdr:col>
      <xdr:colOff>201661</xdr:colOff>
      <xdr:row>65</xdr:row>
      <xdr:rowOff>140444</xdr:rowOff>
    </xdr:to>
    <xdr:sp macro="" textlink="">
      <xdr:nvSpPr>
        <xdr:cNvPr id="40" name="Text Box 9"/>
        <xdr:cNvSpPr txBox="1">
          <a:spLocks noChangeArrowheads="1"/>
        </xdr:cNvSpPr>
      </xdr:nvSpPr>
      <xdr:spPr bwMode="auto">
        <a:xfrm>
          <a:off x="20454578" y="9168151"/>
          <a:ext cx="2302283" cy="240118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2</a:t>
          </a:r>
        </a:p>
      </xdr:txBody>
    </xdr:sp>
    <xdr:clientData/>
  </xdr:twoCellAnchor>
  <xdr:twoCellAnchor>
    <xdr:from>
      <xdr:col>33</xdr:col>
      <xdr:colOff>215027</xdr:colOff>
      <xdr:row>43</xdr:row>
      <xdr:rowOff>46741</xdr:rowOff>
    </xdr:from>
    <xdr:to>
      <xdr:col>37</xdr:col>
      <xdr:colOff>78910</xdr:colOff>
      <xdr:row>45</xdr:row>
      <xdr:rowOff>38878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20331827" y="6228466"/>
          <a:ext cx="2302283" cy="220737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2</a:t>
          </a:r>
        </a:p>
      </xdr:txBody>
    </xdr:sp>
    <xdr:clientData/>
  </xdr:twoCellAnchor>
  <xdr:twoCellAnchor>
    <xdr:from>
      <xdr:col>5</xdr:col>
      <xdr:colOff>158560</xdr:colOff>
      <xdr:row>8</xdr:row>
      <xdr:rowOff>128427</xdr:rowOff>
    </xdr:from>
    <xdr:to>
      <xdr:col>5</xdr:col>
      <xdr:colOff>358585</xdr:colOff>
      <xdr:row>19</xdr:row>
      <xdr:rowOff>68494</xdr:rowOff>
    </xdr:to>
    <xdr:sp macro="" textlink="">
      <xdr:nvSpPr>
        <xdr:cNvPr id="42" name="Retângulo 69"/>
        <xdr:cNvSpPr/>
      </xdr:nvSpPr>
      <xdr:spPr>
        <a:xfrm rot="16200000">
          <a:off x="2541202" y="1670085"/>
          <a:ext cx="1530742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4</xdr:col>
      <xdr:colOff>162127</xdr:colOff>
      <xdr:row>8</xdr:row>
      <xdr:rowOff>130012</xdr:rowOff>
    </xdr:from>
    <xdr:to>
      <xdr:col>4</xdr:col>
      <xdr:colOff>362152</xdr:colOff>
      <xdr:row>19</xdr:row>
      <xdr:rowOff>70079</xdr:rowOff>
    </xdr:to>
    <xdr:sp macro="" textlink="">
      <xdr:nvSpPr>
        <xdr:cNvPr id="43" name="Retângulo 70"/>
        <xdr:cNvSpPr/>
      </xdr:nvSpPr>
      <xdr:spPr>
        <a:xfrm rot="16200000">
          <a:off x="1935169" y="1671670"/>
          <a:ext cx="1530742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4</xdr:col>
      <xdr:colOff>158560</xdr:colOff>
      <xdr:row>47</xdr:row>
      <xdr:rowOff>139129</xdr:rowOff>
    </xdr:from>
    <xdr:to>
      <xdr:col>4</xdr:col>
      <xdr:colOff>358585</xdr:colOff>
      <xdr:row>58</xdr:row>
      <xdr:rowOff>68494</xdr:rowOff>
    </xdr:to>
    <xdr:sp macro="" textlink="">
      <xdr:nvSpPr>
        <xdr:cNvPr id="44" name="Retângulo 46"/>
        <xdr:cNvSpPr/>
      </xdr:nvSpPr>
      <xdr:spPr>
        <a:xfrm rot="16200000">
          <a:off x="1936953" y="7438061"/>
          <a:ext cx="1520040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5</xdr:col>
      <xdr:colOff>161132</xdr:colOff>
      <xdr:row>47</xdr:row>
      <xdr:rowOff>120293</xdr:rowOff>
    </xdr:from>
    <xdr:to>
      <xdr:col>5</xdr:col>
      <xdr:colOff>361157</xdr:colOff>
      <xdr:row>58</xdr:row>
      <xdr:rowOff>49658</xdr:rowOff>
    </xdr:to>
    <xdr:sp macro="" textlink="">
      <xdr:nvSpPr>
        <xdr:cNvPr id="45" name="Retângulo 47"/>
        <xdr:cNvSpPr/>
      </xdr:nvSpPr>
      <xdr:spPr>
        <a:xfrm rot="16200000">
          <a:off x="2549125" y="7419225"/>
          <a:ext cx="1520040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9</xdr:col>
      <xdr:colOff>167867</xdr:colOff>
      <xdr:row>47</xdr:row>
      <xdr:rowOff>128001</xdr:rowOff>
    </xdr:from>
    <xdr:to>
      <xdr:col>9</xdr:col>
      <xdr:colOff>367892</xdr:colOff>
      <xdr:row>58</xdr:row>
      <xdr:rowOff>57366</xdr:rowOff>
    </xdr:to>
    <xdr:sp macro="" textlink="">
      <xdr:nvSpPr>
        <xdr:cNvPr id="46" name="Retângulo 50"/>
        <xdr:cNvSpPr/>
      </xdr:nvSpPr>
      <xdr:spPr>
        <a:xfrm rot="16200000">
          <a:off x="4994260" y="7426933"/>
          <a:ext cx="1520040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8</xdr:col>
      <xdr:colOff>170432</xdr:colOff>
      <xdr:row>47</xdr:row>
      <xdr:rowOff>119867</xdr:rowOff>
    </xdr:from>
    <xdr:to>
      <xdr:col>8</xdr:col>
      <xdr:colOff>370457</xdr:colOff>
      <xdr:row>58</xdr:row>
      <xdr:rowOff>49232</xdr:rowOff>
    </xdr:to>
    <xdr:sp macro="" textlink="">
      <xdr:nvSpPr>
        <xdr:cNvPr id="47" name="Retângulo 51"/>
        <xdr:cNvSpPr/>
      </xdr:nvSpPr>
      <xdr:spPr>
        <a:xfrm rot="16200000">
          <a:off x="4387225" y="7418799"/>
          <a:ext cx="1520040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19</xdr:col>
      <xdr:colOff>266700</xdr:colOff>
      <xdr:row>112</xdr:row>
      <xdr:rowOff>114300</xdr:rowOff>
    </xdr:from>
    <xdr:to>
      <xdr:col>29</xdr:col>
      <xdr:colOff>361950</xdr:colOff>
      <xdr:row>127</xdr:row>
      <xdr:rowOff>104775</xdr:rowOff>
    </xdr:to>
    <xdr:graphicFrame macro="">
      <xdr:nvGraphicFramePr>
        <xdr:cNvPr id="48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22</xdr:col>
      <xdr:colOff>493128</xdr:colOff>
      <xdr:row>113</xdr:row>
      <xdr:rowOff>136894</xdr:rowOff>
    </xdr:from>
    <xdr:to>
      <xdr:col>26</xdr:col>
      <xdr:colOff>357011</xdr:colOff>
      <xdr:row>115</xdr:row>
      <xdr:rowOff>70280</xdr:rowOff>
    </xdr:to>
    <xdr:sp macro="" textlink="">
      <xdr:nvSpPr>
        <xdr:cNvPr id="49" name="Text Box 9"/>
        <xdr:cNvSpPr txBox="1">
          <a:spLocks noChangeArrowheads="1"/>
        </xdr:cNvSpPr>
      </xdr:nvSpPr>
      <xdr:spPr bwMode="auto">
        <a:xfrm>
          <a:off x="13904328" y="17481919"/>
          <a:ext cx="2302283" cy="257236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30</xdr:col>
      <xdr:colOff>104775</xdr:colOff>
      <xdr:row>112</xdr:row>
      <xdr:rowOff>123825</xdr:rowOff>
    </xdr:from>
    <xdr:to>
      <xdr:col>40</xdr:col>
      <xdr:colOff>190500</xdr:colOff>
      <xdr:row>127</xdr:row>
      <xdr:rowOff>85725</xdr:rowOff>
    </xdr:to>
    <xdr:graphicFrame macro="">
      <xdr:nvGraphicFramePr>
        <xdr:cNvPr id="50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</xdr:col>
      <xdr:colOff>155438</xdr:colOff>
      <xdr:row>8</xdr:row>
      <xdr:rowOff>144761</xdr:rowOff>
    </xdr:from>
    <xdr:to>
      <xdr:col>6</xdr:col>
      <xdr:colOff>355463</xdr:colOff>
      <xdr:row>19</xdr:row>
      <xdr:rowOff>84828</xdr:rowOff>
    </xdr:to>
    <xdr:sp macro="" textlink="">
      <xdr:nvSpPr>
        <xdr:cNvPr id="51" name="Retângulo 55"/>
        <xdr:cNvSpPr/>
      </xdr:nvSpPr>
      <xdr:spPr>
        <a:xfrm rot="16200000">
          <a:off x="3147680" y="1686419"/>
          <a:ext cx="1530742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7</xdr:col>
      <xdr:colOff>152327</xdr:colOff>
      <xdr:row>8</xdr:row>
      <xdr:rowOff>141657</xdr:rowOff>
    </xdr:from>
    <xdr:to>
      <xdr:col>7</xdr:col>
      <xdr:colOff>352352</xdr:colOff>
      <xdr:row>19</xdr:row>
      <xdr:rowOff>81724</xdr:rowOff>
    </xdr:to>
    <xdr:sp macro="" textlink="">
      <xdr:nvSpPr>
        <xdr:cNvPr id="52" name="Retângulo 57"/>
        <xdr:cNvSpPr/>
      </xdr:nvSpPr>
      <xdr:spPr>
        <a:xfrm rot="16200000">
          <a:off x="3754169" y="1683315"/>
          <a:ext cx="1530742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6</xdr:col>
      <xdr:colOff>158018</xdr:colOff>
      <xdr:row>47</xdr:row>
      <xdr:rowOff>126904</xdr:rowOff>
    </xdr:from>
    <xdr:to>
      <xdr:col>6</xdr:col>
      <xdr:colOff>358043</xdr:colOff>
      <xdr:row>58</xdr:row>
      <xdr:rowOff>56269</xdr:rowOff>
    </xdr:to>
    <xdr:sp macro="" textlink="">
      <xdr:nvSpPr>
        <xdr:cNvPr id="53" name="Retângulo 58"/>
        <xdr:cNvSpPr/>
      </xdr:nvSpPr>
      <xdr:spPr>
        <a:xfrm rot="16200000">
          <a:off x="3155611" y="7425836"/>
          <a:ext cx="1520040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7</xdr:col>
      <xdr:colOff>154911</xdr:colOff>
      <xdr:row>47</xdr:row>
      <xdr:rowOff>123798</xdr:rowOff>
    </xdr:from>
    <xdr:to>
      <xdr:col>7</xdr:col>
      <xdr:colOff>354936</xdr:colOff>
      <xdr:row>58</xdr:row>
      <xdr:rowOff>53163</xdr:rowOff>
    </xdr:to>
    <xdr:sp macro="" textlink="">
      <xdr:nvSpPr>
        <xdr:cNvPr id="54" name="Retângulo 59"/>
        <xdr:cNvSpPr/>
      </xdr:nvSpPr>
      <xdr:spPr>
        <a:xfrm rot="16200000">
          <a:off x="3762104" y="7422730"/>
          <a:ext cx="1520040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0.33477</cdr:x>
      <cdr:y>0.10973</cdr:y>
    </cdr:from>
    <cdr:to>
      <cdr:x>0.69937</cdr:x>
      <cdr:y>0.17069</cdr:y>
    </cdr:to>
    <cdr:sp macro="" textlink="">
      <cdr:nvSpPr>
        <cdr:cNvPr id="3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76854" y="301396"/>
          <a:ext cx="2261937" cy="1674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2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47625</xdr:rowOff>
    </xdr:from>
    <xdr:to>
      <xdr:col>1</xdr:col>
      <xdr:colOff>257175</xdr:colOff>
      <xdr:row>2</xdr:row>
      <xdr:rowOff>123825</xdr:rowOff>
    </xdr:to>
    <xdr:pic>
      <xdr:nvPicPr>
        <xdr:cNvPr id="2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209550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285750</xdr:colOff>
      <xdr:row>1</xdr:row>
      <xdr:rowOff>47625</xdr:rowOff>
    </xdr:from>
    <xdr:to>
      <xdr:col>1</xdr:col>
      <xdr:colOff>600075</xdr:colOff>
      <xdr:row>2</xdr:row>
      <xdr:rowOff>123825</xdr:rowOff>
    </xdr:to>
    <xdr:pic>
      <xdr:nvPicPr>
        <xdr:cNvPr id="3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2095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581025</xdr:colOff>
      <xdr:row>0</xdr:row>
      <xdr:rowOff>133350</xdr:rowOff>
    </xdr:from>
    <xdr:ext cx="552450" cy="457200"/>
    <xdr:pic>
      <xdr:nvPicPr>
        <xdr:cNvPr id="4" name="Picture 10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133350"/>
          <a:ext cx="5524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28575</xdr:colOff>
      <xdr:row>19</xdr:row>
      <xdr:rowOff>66675</xdr:rowOff>
    </xdr:from>
    <xdr:to>
      <xdr:col>1</xdr:col>
      <xdr:colOff>257175</xdr:colOff>
      <xdr:row>20</xdr:row>
      <xdr:rowOff>142875</xdr:rowOff>
    </xdr:to>
    <xdr:pic>
      <xdr:nvPicPr>
        <xdr:cNvPr id="5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267652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285750</xdr:colOff>
      <xdr:row>19</xdr:row>
      <xdr:rowOff>66675</xdr:rowOff>
    </xdr:from>
    <xdr:to>
      <xdr:col>1</xdr:col>
      <xdr:colOff>600075</xdr:colOff>
      <xdr:row>20</xdr:row>
      <xdr:rowOff>142875</xdr:rowOff>
    </xdr:to>
    <xdr:pic>
      <xdr:nvPicPr>
        <xdr:cNvPr id="6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267652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581025</xdr:colOff>
      <xdr:row>18</xdr:row>
      <xdr:rowOff>142875</xdr:rowOff>
    </xdr:from>
    <xdr:ext cx="552450" cy="466725"/>
    <xdr:pic>
      <xdr:nvPicPr>
        <xdr:cNvPr id="7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2590800"/>
          <a:ext cx="5524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19</xdr:col>
      <xdr:colOff>142875</xdr:colOff>
      <xdr:row>0</xdr:row>
      <xdr:rowOff>57150</xdr:rowOff>
    </xdr:from>
    <xdr:to>
      <xdr:col>29</xdr:col>
      <xdr:colOff>447675</xdr:colOff>
      <xdr:row>17</xdr:row>
      <xdr:rowOff>152400</xdr:rowOff>
    </xdr:to>
    <xdr:grpSp>
      <xdr:nvGrpSpPr>
        <xdr:cNvPr id="8" name="Group 60"/>
        <xdr:cNvGrpSpPr>
          <a:grpSpLocks/>
        </xdr:cNvGrpSpPr>
      </xdr:nvGrpSpPr>
      <xdr:grpSpPr bwMode="auto">
        <a:xfrm>
          <a:off x="10267950" y="57150"/>
          <a:ext cx="6400800" cy="2533650"/>
          <a:chOff x="1078" y="27"/>
          <a:chExt cx="683" cy="280"/>
        </a:xfrm>
      </xdr:grpSpPr>
      <xdr:graphicFrame macro="">
        <xdr:nvGraphicFramePr>
          <xdr:cNvPr id="9" name="Gráfico 14"/>
          <xdr:cNvGraphicFramePr>
            <a:graphicFrameLocks/>
          </xdr:cNvGraphicFramePr>
        </xdr:nvGraphicFramePr>
        <xdr:xfrm>
          <a:off x="1078" y="27"/>
          <a:ext cx="683" cy="28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sp macro="" textlink="">
        <xdr:nvSpPr>
          <xdr:cNvPr id="10" name="Text Box 23"/>
          <xdr:cNvSpPr txBox="1">
            <a:spLocks noChangeArrowheads="1"/>
          </xdr:cNvSpPr>
        </xdr:nvSpPr>
        <xdr:spPr bwMode="auto">
          <a:xfrm>
            <a:off x="1292" y="60"/>
            <a:ext cx="275" cy="23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Pedreira do Cabo da Praia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Ponto 1</a:t>
            </a:r>
          </a:p>
        </xdr:txBody>
      </xdr:sp>
    </xdr:grpSp>
    <xdr:clientData/>
  </xdr:twoCellAnchor>
  <xdr:twoCellAnchor>
    <xdr:from>
      <xdr:col>19</xdr:col>
      <xdr:colOff>161925</xdr:colOff>
      <xdr:row>18</xdr:row>
      <xdr:rowOff>114300</xdr:rowOff>
    </xdr:from>
    <xdr:to>
      <xdr:col>29</xdr:col>
      <xdr:colOff>447675</xdr:colOff>
      <xdr:row>38</xdr:row>
      <xdr:rowOff>38100</xdr:rowOff>
    </xdr:to>
    <xdr:grpSp>
      <xdr:nvGrpSpPr>
        <xdr:cNvPr id="11" name="Group 59"/>
        <xdr:cNvGrpSpPr>
          <a:grpSpLocks/>
        </xdr:cNvGrpSpPr>
      </xdr:nvGrpSpPr>
      <xdr:grpSpPr bwMode="auto">
        <a:xfrm>
          <a:off x="10287000" y="2714625"/>
          <a:ext cx="6381750" cy="2924175"/>
          <a:chOff x="1080" y="319"/>
          <a:chExt cx="678" cy="283"/>
        </a:xfrm>
      </xdr:grpSpPr>
      <xdr:graphicFrame macro="">
        <xdr:nvGraphicFramePr>
          <xdr:cNvPr id="12" name="Gráfico 16"/>
          <xdr:cNvGraphicFramePr>
            <a:graphicFrameLocks/>
          </xdr:cNvGraphicFramePr>
        </xdr:nvGraphicFramePr>
        <xdr:xfrm>
          <a:off x="1080" y="319"/>
          <a:ext cx="678" cy="28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sp macro="" textlink="">
        <xdr:nvSpPr>
          <xdr:cNvPr id="13" name="Text Box 26"/>
          <xdr:cNvSpPr txBox="1">
            <a:spLocks noChangeArrowheads="1"/>
          </xdr:cNvSpPr>
        </xdr:nvSpPr>
        <xdr:spPr bwMode="auto">
          <a:xfrm>
            <a:off x="1282" y="357"/>
            <a:ext cx="272" cy="24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Pedreira do Cabo da Praia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Ponto 1</a:t>
            </a:r>
          </a:p>
        </xdr:txBody>
      </xdr:sp>
    </xdr:grpSp>
    <xdr:clientData/>
  </xdr:twoCellAnchor>
  <xdr:twoCellAnchor>
    <xdr:from>
      <xdr:col>19</xdr:col>
      <xdr:colOff>142875</xdr:colOff>
      <xdr:row>39</xdr:row>
      <xdr:rowOff>142875</xdr:rowOff>
    </xdr:from>
    <xdr:to>
      <xdr:col>29</xdr:col>
      <xdr:colOff>428625</xdr:colOff>
      <xdr:row>55</xdr:row>
      <xdr:rowOff>57150</xdr:rowOff>
    </xdr:to>
    <xdr:graphicFrame macro="">
      <xdr:nvGraphicFramePr>
        <xdr:cNvPr id="14" name="Gráfico 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22</xdr:col>
      <xdr:colOff>217238</xdr:colOff>
      <xdr:row>41</xdr:row>
      <xdr:rowOff>162270</xdr:rowOff>
    </xdr:from>
    <xdr:to>
      <xdr:col>26</xdr:col>
      <xdr:colOff>363731</xdr:colOff>
      <xdr:row>43</xdr:row>
      <xdr:rowOff>42414</xdr:rowOff>
    </xdr:to>
    <xdr:sp macro="" textlink="">
      <xdr:nvSpPr>
        <xdr:cNvPr id="15" name="Text Box 36"/>
        <xdr:cNvSpPr txBox="1">
          <a:spLocks noChangeArrowheads="1"/>
        </xdr:cNvSpPr>
      </xdr:nvSpPr>
      <xdr:spPr bwMode="auto">
        <a:xfrm>
          <a:off x="13628438" y="5934420"/>
          <a:ext cx="2584893" cy="203994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32</xdr:col>
      <xdr:colOff>104775</xdr:colOff>
      <xdr:row>0</xdr:row>
      <xdr:rowOff>95250</xdr:rowOff>
    </xdr:from>
    <xdr:to>
      <xdr:col>42</xdr:col>
      <xdr:colOff>400050</xdr:colOff>
      <xdr:row>18</xdr:row>
      <xdr:rowOff>114300</xdr:rowOff>
    </xdr:to>
    <xdr:grpSp>
      <xdr:nvGrpSpPr>
        <xdr:cNvPr id="16" name="Group 66"/>
        <xdr:cNvGrpSpPr>
          <a:grpSpLocks/>
        </xdr:cNvGrpSpPr>
      </xdr:nvGrpSpPr>
      <xdr:grpSpPr bwMode="auto">
        <a:xfrm>
          <a:off x="18154650" y="95250"/>
          <a:ext cx="6391275" cy="2619375"/>
          <a:chOff x="2110" y="28"/>
          <a:chExt cx="676" cy="282"/>
        </a:xfrm>
      </xdr:grpSpPr>
      <xdr:graphicFrame macro="">
        <xdr:nvGraphicFramePr>
          <xdr:cNvPr id="17" name="Gráfico 38"/>
          <xdr:cNvGraphicFramePr>
            <a:graphicFrameLocks/>
          </xdr:cNvGraphicFramePr>
        </xdr:nvGraphicFramePr>
        <xdr:xfrm>
          <a:off x="2110" y="28"/>
          <a:ext cx="676" cy="2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sp macro="" textlink="">
        <xdr:nvSpPr>
          <xdr:cNvPr id="18" name="Text Box 39"/>
          <xdr:cNvSpPr txBox="1">
            <a:spLocks noChangeArrowheads="1"/>
          </xdr:cNvSpPr>
        </xdr:nvSpPr>
        <xdr:spPr bwMode="auto">
          <a:xfrm>
            <a:off x="2322" y="62"/>
            <a:ext cx="275" cy="25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Pedreira do Cabo da Praia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Ponto 2</a:t>
            </a:r>
          </a:p>
        </xdr:txBody>
      </xdr:sp>
    </xdr:grpSp>
    <xdr:clientData/>
  </xdr:twoCellAnchor>
  <xdr:twoCellAnchor>
    <xdr:from>
      <xdr:col>32</xdr:col>
      <xdr:colOff>114300</xdr:colOff>
      <xdr:row>19</xdr:row>
      <xdr:rowOff>57150</xdr:rowOff>
    </xdr:from>
    <xdr:to>
      <xdr:col>42</xdr:col>
      <xdr:colOff>371475</xdr:colOff>
      <xdr:row>38</xdr:row>
      <xdr:rowOff>114300</xdr:rowOff>
    </xdr:to>
    <xdr:grpSp>
      <xdr:nvGrpSpPr>
        <xdr:cNvPr id="19" name="Group 67"/>
        <xdr:cNvGrpSpPr>
          <a:grpSpLocks/>
        </xdr:cNvGrpSpPr>
      </xdr:nvGrpSpPr>
      <xdr:grpSpPr bwMode="auto">
        <a:xfrm>
          <a:off x="18164175" y="2828925"/>
          <a:ext cx="6353175" cy="2886075"/>
          <a:chOff x="2109" y="319"/>
          <a:chExt cx="675" cy="282"/>
        </a:xfrm>
      </xdr:grpSpPr>
      <xdr:graphicFrame macro="">
        <xdr:nvGraphicFramePr>
          <xdr:cNvPr id="20" name="Gráfico 41"/>
          <xdr:cNvGraphicFramePr>
            <a:graphicFrameLocks/>
          </xdr:cNvGraphicFramePr>
        </xdr:nvGraphicFramePr>
        <xdr:xfrm>
          <a:off x="2109" y="319"/>
          <a:ext cx="675" cy="2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sp macro="" textlink="">
        <xdr:nvSpPr>
          <xdr:cNvPr id="21" name="Text Box 42"/>
          <xdr:cNvSpPr txBox="1">
            <a:spLocks noChangeArrowheads="1"/>
          </xdr:cNvSpPr>
        </xdr:nvSpPr>
        <xdr:spPr bwMode="auto">
          <a:xfrm>
            <a:off x="2310" y="357"/>
            <a:ext cx="271" cy="24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Pedreira do Cabo da Praia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Ponto 2</a:t>
            </a:r>
          </a:p>
        </xdr:txBody>
      </xdr:sp>
    </xdr:grpSp>
    <xdr:clientData/>
  </xdr:twoCellAnchor>
  <xdr:twoCellAnchor>
    <xdr:from>
      <xdr:col>19</xdr:col>
      <xdr:colOff>152400</xdr:colOff>
      <xdr:row>55</xdr:row>
      <xdr:rowOff>142875</xdr:rowOff>
    </xdr:from>
    <xdr:to>
      <xdr:col>29</xdr:col>
      <xdr:colOff>428625</xdr:colOff>
      <xdr:row>72</xdr:row>
      <xdr:rowOff>0</xdr:rowOff>
    </xdr:to>
    <xdr:grpSp>
      <xdr:nvGrpSpPr>
        <xdr:cNvPr id="22" name="Group 110"/>
        <xdr:cNvGrpSpPr>
          <a:grpSpLocks/>
        </xdr:cNvGrpSpPr>
      </xdr:nvGrpSpPr>
      <xdr:grpSpPr bwMode="auto">
        <a:xfrm>
          <a:off x="10277475" y="8553450"/>
          <a:ext cx="6372225" cy="2657475"/>
          <a:chOff x="1079" y="904"/>
          <a:chExt cx="669" cy="279"/>
        </a:xfrm>
      </xdr:grpSpPr>
      <xdr:graphicFrame macro="">
        <xdr:nvGraphicFramePr>
          <xdr:cNvPr id="23" name="Gráfico 17"/>
          <xdr:cNvGraphicFramePr>
            <a:graphicFrameLocks/>
          </xdr:cNvGraphicFramePr>
        </xdr:nvGraphicFramePr>
        <xdr:xfrm>
          <a:off x="1079" y="904"/>
          <a:ext cx="669" cy="27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sp macro="" textlink="">
        <xdr:nvSpPr>
          <xdr:cNvPr id="24" name="Text Box 30"/>
          <xdr:cNvSpPr txBox="1">
            <a:spLocks noChangeArrowheads="1"/>
          </xdr:cNvSpPr>
        </xdr:nvSpPr>
        <xdr:spPr bwMode="auto">
          <a:xfrm>
            <a:off x="1273" y="940"/>
            <a:ext cx="270" cy="23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Pedreira do Cabo da Praia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Ponto 1</a:t>
            </a:r>
          </a:p>
        </xdr:txBody>
      </xdr:sp>
      <xdr:sp macro="" textlink="">
        <xdr:nvSpPr>
          <xdr:cNvPr id="25" name="Line 18"/>
          <xdr:cNvSpPr>
            <a:spLocks noChangeShapeType="1"/>
          </xdr:cNvSpPr>
        </xdr:nvSpPr>
        <xdr:spPr bwMode="auto">
          <a:xfrm>
            <a:off x="1125" y="1002"/>
            <a:ext cx="495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grpSp>
        <xdr:nvGrpSpPr>
          <xdr:cNvPr id="26" name="Group 64"/>
          <xdr:cNvGrpSpPr>
            <a:grpSpLocks/>
          </xdr:cNvGrpSpPr>
        </xdr:nvGrpSpPr>
        <xdr:grpSpPr bwMode="auto">
          <a:xfrm>
            <a:off x="1627" y="1078"/>
            <a:ext cx="120" cy="46"/>
            <a:chOff x="1626" y="1108"/>
            <a:chExt cx="120" cy="44"/>
          </a:xfrm>
        </xdr:grpSpPr>
        <xdr:sp macro="" textlink="">
          <xdr:nvSpPr>
            <xdr:cNvPr id="27" name="Rectangle 62"/>
            <xdr:cNvSpPr>
              <a:spLocks noChangeArrowheads="1"/>
            </xdr:cNvSpPr>
          </xdr:nvSpPr>
          <xdr:spPr bwMode="auto">
            <a:xfrm>
              <a:off x="1653" y="1108"/>
              <a:ext cx="93" cy="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Sal. (ppm) água  mar</a:t>
              </a:r>
            </a:p>
          </xdr:txBody>
        </xdr:sp>
        <xdr:sp macro="" textlink="">
          <xdr:nvSpPr>
            <xdr:cNvPr id="28" name="Line 63"/>
            <xdr:cNvSpPr>
              <a:spLocks noChangeShapeType="1"/>
            </xdr:cNvSpPr>
          </xdr:nvSpPr>
          <xdr:spPr bwMode="auto">
            <a:xfrm>
              <a:off x="1626" y="1117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</xdr:grpSp>
    <xdr:clientData/>
  </xdr:twoCellAnchor>
  <xdr:twoCellAnchor>
    <xdr:from>
      <xdr:col>32</xdr:col>
      <xdr:colOff>114300</xdr:colOff>
      <xdr:row>55</xdr:row>
      <xdr:rowOff>142875</xdr:rowOff>
    </xdr:from>
    <xdr:to>
      <xdr:col>42</xdr:col>
      <xdr:colOff>352425</xdr:colOff>
      <xdr:row>71</xdr:row>
      <xdr:rowOff>152400</xdr:rowOff>
    </xdr:to>
    <xdr:graphicFrame macro="">
      <xdr:nvGraphicFramePr>
        <xdr:cNvPr id="29" name="Gráfico 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35</xdr:col>
      <xdr:colOff>114300</xdr:colOff>
      <xdr:row>58</xdr:row>
      <xdr:rowOff>0</xdr:rowOff>
    </xdr:from>
    <xdr:to>
      <xdr:col>39</xdr:col>
      <xdr:colOff>247650</xdr:colOff>
      <xdr:row>59</xdr:row>
      <xdr:rowOff>57150</xdr:rowOff>
    </xdr:to>
    <xdr:sp macro="" textlink="">
      <xdr:nvSpPr>
        <xdr:cNvPr id="30" name="Text Box 46"/>
        <xdr:cNvSpPr txBox="1">
          <a:spLocks noChangeArrowheads="1"/>
        </xdr:cNvSpPr>
      </xdr:nvSpPr>
      <xdr:spPr bwMode="auto">
        <a:xfrm>
          <a:off x="21450300" y="8524875"/>
          <a:ext cx="2571750" cy="21907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2</a:t>
          </a:r>
        </a:p>
      </xdr:txBody>
    </xdr:sp>
    <xdr:clientData/>
  </xdr:twoCellAnchor>
  <xdr:twoCellAnchor>
    <xdr:from>
      <xdr:col>32</xdr:col>
      <xdr:colOff>561975</xdr:colOff>
      <xdr:row>61</xdr:row>
      <xdr:rowOff>123825</xdr:rowOff>
    </xdr:from>
    <xdr:to>
      <xdr:col>40</xdr:col>
      <xdr:colOff>352425</xdr:colOff>
      <xdr:row>61</xdr:row>
      <xdr:rowOff>123825</xdr:rowOff>
    </xdr:to>
    <xdr:sp macro="" textlink="">
      <xdr:nvSpPr>
        <xdr:cNvPr id="31" name="Line 47"/>
        <xdr:cNvSpPr>
          <a:spLocks noChangeShapeType="1"/>
        </xdr:cNvSpPr>
      </xdr:nvSpPr>
      <xdr:spPr bwMode="auto">
        <a:xfrm>
          <a:off x="20069175" y="9134475"/>
          <a:ext cx="466725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40</xdr:col>
      <xdr:colOff>428625</xdr:colOff>
      <xdr:row>65</xdr:row>
      <xdr:rowOff>123825</xdr:rowOff>
    </xdr:from>
    <xdr:to>
      <xdr:col>42</xdr:col>
      <xdr:colOff>342900</xdr:colOff>
      <xdr:row>68</xdr:row>
      <xdr:rowOff>66675</xdr:rowOff>
    </xdr:to>
    <xdr:grpSp>
      <xdr:nvGrpSpPr>
        <xdr:cNvPr id="32" name="Group 69"/>
        <xdr:cNvGrpSpPr>
          <a:grpSpLocks/>
        </xdr:cNvGrpSpPr>
      </xdr:nvGrpSpPr>
      <xdr:grpSpPr bwMode="auto">
        <a:xfrm>
          <a:off x="23355300" y="10191750"/>
          <a:ext cx="1133475" cy="428625"/>
          <a:chOff x="1626" y="1108"/>
          <a:chExt cx="120" cy="44"/>
        </a:xfrm>
      </xdr:grpSpPr>
      <xdr:sp macro="" textlink="">
        <xdr:nvSpPr>
          <xdr:cNvPr id="33" name="Rectangle 70"/>
          <xdr:cNvSpPr>
            <a:spLocks noChangeArrowheads="1"/>
          </xdr:cNvSpPr>
        </xdr:nvSpPr>
        <xdr:spPr bwMode="auto">
          <a:xfrm>
            <a:off x="1653" y="1108"/>
            <a:ext cx="93" cy="4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pt-PT" sz="8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Sal. (ppm) água  mar</a:t>
            </a:r>
          </a:p>
        </xdr:txBody>
      </xdr:sp>
      <xdr:sp macro="" textlink="">
        <xdr:nvSpPr>
          <xdr:cNvPr id="34" name="Line 71"/>
          <xdr:cNvSpPr>
            <a:spLocks noChangeShapeType="1"/>
          </xdr:cNvSpPr>
        </xdr:nvSpPr>
        <xdr:spPr bwMode="auto">
          <a:xfrm>
            <a:off x="1626" y="1117"/>
            <a:ext cx="29" cy="0"/>
          </a:xfrm>
          <a:prstGeom prst="line">
            <a:avLst/>
          </a:prstGeom>
          <a:noFill/>
          <a:ln w="15875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19</xdr:col>
      <xdr:colOff>552450</xdr:colOff>
      <xdr:row>45</xdr:row>
      <xdr:rowOff>104775</xdr:rowOff>
    </xdr:from>
    <xdr:to>
      <xdr:col>27</xdr:col>
      <xdr:colOff>390525</xdr:colOff>
      <xdr:row>45</xdr:row>
      <xdr:rowOff>104775</xdr:rowOff>
    </xdr:to>
    <xdr:sp macro="" textlink="">
      <xdr:nvSpPr>
        <xdr:cNvPr id="35" name="Line 77"/>
        <xdr:cNvSpPr>
          <a:spLocks noChangeShapeType="1"/>
        </xdr:cNvSpPr>
      </xdr:nvSpPr>
      <xdr:spPr bwMode="auto">
        <a:xfrm>
          <a:off x="12134850" y="6524625"/>
          <a:ext cx="471487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27</xdr:col>
      <xdr:colOff>504825</xdr:colOff>
      <xdr:row>49</xdr:row>
      <xdr:rowOff>0</xdr:rowOff>
    </xdr:from>
    <xdr:to>
      <xdr:col>29</xdr:col>
      <xdr:colOff>428625</xdr:colOff>
      <xdr:row>51</xdr:row>
      <xdr:rowOff>104775</xdr:rowOff>
    </xdr:to>
    <xdr:grpSp>
      <xdr:nvGrpSpPr>
        <xdr:cNvPr id="36" name="Group 78"/>
        <xdr:cNvGrpSpPr>
          <a:grpSpLocks/>
        </xdr:cNvGrpSpPr>
      </xdr:nvGrpSpPr>
      <xdr:grpSpPr bwMode="auto">
        <a:xfrm>
          <a:off x="15506700" y="7410450"/>
          <a:ext cx="1143000" cy="438150"/>
          <a:chOff x="1626" y="1108"/>
          <a:chExt cx="120" cy="44"/>
        </a:xfrm>
      </xdr:grpSpPr>
      <xdr:sp macro="" textlink="">
        <xdr:nvSpPr>
          <xdr:cNvPr id="37" name="Rectangle 79"/>
          <xdr:cNvSpPr>
            <a:spLocks noChangeArrowheads="1"/>
          </xdr:cNvSpPr>
        </xdr:nvSpPr>
        <xdr:spPr bwMode="auto">
          <a:xfrm>
            <a:off x="1653" y="1108"/>
            <a:ext cx="93" cy="4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pt-PT" sz="8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Temp. (ºC) água  mar</a:t>
            </a:r>
          </a:p>
        </xdr:txBody>
      </xdr:sp>
      <xdr:sp macro="" textlink="">
        <xdr:nvSpPr>
          <xdr:cNvPr id="38" name="Line 80"/>
          <xdr:cNvSpPr>
            <a:spLocks noChangeShapeType="1"/>
          </xdr:cNvSpPr>
        </xdr:nvSpPr>
        <xdr:spPr bwMode="auto">
          <a:xfrm>
            <a:off x="1626" y="1117"/>
            <a:ext cx="29" cy="0"/>
          </a:xfrm>
          <a:prstGeom prst="line">
            <a:avLst/>
          </a:prstGeom>
          <a:noFill/>
          <a:ln w="15875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32</xdr:col>
      <xdr:colOff>95250</xdr:colOff>
      <xdr:row>39</xdr:row>
      <xdr:rowOff>104775</xdr:rowOff>
    </xdr:from>
    <xdr:to>
      <xdr:col>42</xdr:col>
      <xdr:colOff>352425</xdr:colOff>
      <xdr:row>54</xdr:row>
      <xdr:rowOff>114300</xdr:rowOff>
    </xdr:to>
    <xdr:grpSp>
      <xdr:nvGrpSpPr>
        <xdr:cNvPr id="39" name="Group 88"/>
        <xdr:cNvGrpSpPr>
          <a:grpSpLocks/>
        </xdr:cNvGrpSpPr>
      </xdr:nvGrpSpPr>
      <xdr:grpSpPr bwMode="auto">
        <a:xfrm>
          <a:off x="18145125" y="5867400"/>
          <a:ext cx="6353175" cy="2495550"/>
          <a:chOff x="2099" y="625"/>
          <a:chExt cx="667" cy="262"/>
        </a:xfrm>
      </xdr:grpSpPr>
      <xdr:graphicFrame macro="">
        <xdr:nvGraphicFramePr>
          <xdr:cNvPr id="40" name="Gráfico 48"/>
          <xdr:cNvGraphicFramePr>
            <a:graphicFrameLocks/>
          </xdr:cNvGraphicFramePr>
        </xdr:nvGraphicFramePr>
        <xdr:xfrm>
          <a:off x="2099" y="625"/>
          <a:ext cx="667" cy="26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grpSp>
        <xdr:nvGrpSpPr>
          <xdr:cNvPr id="41" name="Group 85"/>
          <xdr:cNvGrpSpPr>
            <a:grpSpLocks/>
          </xdr:cNvGrpSpPr>
        </xdr:nvGrpSpPr>
        <xdr:grpSpPr bwMode="auto">
          <a:xfrm>
            <a:off x="2645" y="780"/>
            <a:ext cx="120" cy="46"/>
            <a:chOff x="1626" y="1108"/>
            <a:chExt cx="120" cy="44"/>
          </a:xfrm>
        </xdr:grpSpPr>
        <xdr:sp macro="" textlink="">
          <xdr:nvSpPr>
            <xdr:cNvPr id="42" name="Rectangle 86"/>
            <xdr:cNvSpPr>
              <a:spLocks noChangeArrowheads="1"/>
            </xdr:cNvSpPr>
          </xdr:nvSpPr>
          <xdr:spPr bwMode="auto">
            <a:xfrm>
              <a:off x="1653" y="1108"/>
              <a:ext cx="93" cy="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Temp. (ºC) água  mar</a:t>
              </a:r>
            </a:p>
          </xdr:txBody>
        </xdr:sp>
        <xdr:sp macro="" textlink="">
          <xdr:nvSpPr>
            <xdr:cNvPr id="43" name="Line 87"/>
            <xdr:cNvSpPr>
              <a:spLocks noChangeShapeType="1"/>
            </xdr:cNvSpPr>
          </xdr:nvSpPr>
          <xdr:spPr bwMode="auto">
            <a:xfrm>
              <a:off x="1626" y="1117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</xdr:grpSp>
    <xdr:clientData/>
  </xdr:twoCellAnchor>
  <xdr:twoCellAnchor>
    <xdr:from>
      <xdr:col>35</xdr:col>
      <xdr:colOff>276225</xdr:colOff>
      <xdr:row>41</xdr:row>
      <xdr:rowOff>76200</xdr:rowOff>
    </xdr:from>
    <xdr:to>
      <xdr:col>39</xdr:col>
      <xdr:colOff>152400</xdr:colOff>
      <xdr:row>42</xdr:row>
      <xdr:rowOff>114300</xdr:rowOff>
    </xdr:to>
    <xdr:sp macro="" textlink="">
      <xdr:nvSpPr>
        <xdr:cNvPr id="44" name="Text Box 51"/>
        <xdr:cNvSpPr txBox="1">
          <a:spLocks noChangeArrowheads="1"/>
        </xdr:cNvSpPr>
      </xdr:nvSpPr>
      <xdr:spPr bwMode="auto">
        <a:xfrm>
          <a:off x="21612225" y="5848350"/>
          <a:ext cx="2314575" cy="200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2</a:t>
          </a:r>
        </a:p>
      </xdr:txBody>
    </xdr:sp>
    <xdr:clientData/>
  </xdr:twoCellAnchor>
  <xdr:twoCellAnchor>
    <xdr:from>
      <xdr:col>32</xdr:col>
      <xdr:colOff>581025</xdr:colOff>
      <xdr:row>43</xdr:row>
      <xdr:rowOff>47625</xdr:rowOff>
    </xdr:from>
    <xdr:to>
      <xdr:col>40</xdr:col>
      <xdr:colOff>276225</xdr:colOff>
      <xdr:row>43</xdr:row>
      <xdr:rowOff>47625</xdr:rowOff>
    </xdr:to>
    <xdr:sp macro="" textlink="">
      <xdr:nvSpPr>
        <xdr:cNvPr id="45" name="Line 84"/>
        <xdr:cNvSpPr>
          <a:spLocks noChangeShapeType="1"/>
        </xdr:cNvSpPr>
      </xdr:nvSpPr>
      <xdr:spPr bwMode="auto">
        <a:xfrm>
          <a:off x="20088225" y="6143625"/>
          <a:ext cx="457200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32</xdr:col>
      <xdr:colOff>114300</xdr:colOff>
      <xdr:row>55</xdr:row>
      <xdr:rowOff>142875</xdr:rowOff>
    </xdr:from>
    <xdr:to>
      <xdr:col>42</xdr:col>
      <xdr:colOff>352425</xdr:colOff>
      <xdr:row>71</xdr:row>
      <xdr:rowOff>152400</xdr:rowOff>
    </xdr:to>
    <xdr:graphicFrame macro="">
      <xdr:nvGraphicFramePr>
        <xdr:cNvPr id="46" name="Gráfico 9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35</xdr:col>
      <xdr:colOff>114300</xdr:colOff>
      <xdr:row>58</xdr:row>
      <xdr:rowOff>0</xdr:rowOff>
    </xdr:from>
    <xdr:to>
      <xdr:col>39</xdr:col>
      <xdr:colOff>247650</xdr:colOff>
      <xdr:row>59</xdr:row>
      <xdr:rowOff>57150</xdr:rowOff>
    </xdr:to>
    <xdr:sp macro="" textlink="">
      <xdr:nvSpPr>
        <xdr:cNvPr id="47" name="Text Box 92"/>
        <xdr:cNvSpPr txBox="1">
          <a:spLocks noChangeArrowheads="1"/>
        </xdr:cNvSpPr>
      </xdr:nvSpPr>
      <xdr:spPr bwMode="auto">
        <a:xfrm>
          <a:off x="21450300" y="8524875"/>
          <a:ext cx="2571750" cy="21907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2</a:t>
          </a:r>
        </a:p>
      </xdr:txBody>
    </xdr:sp>
    <xdr:clientData/>
  </xdr:twoCellAnchor>
  <xdr:twoCellAnchor>
    <xdr:from>
      <xdr:col>32</xdr:col>
      <xdr:colOff>561975</xdr:colOff>
      <xdr:row>59</xdr:row>
      <xdr:rowOff>142875</xdr:rowOff>
    </xdr:from>
    <xdr:to>
      <xdr:col>40</xdr:col>
      <xdr:colOff>352425</xdr:colOff>
      <xdr:row>59</xdr:row>
      <xdr:rowOff>142875</xdr:rowOff>
    </xdr:to>
    <xdr:sp macro="" textlink="">
      <xdr:nvSpPr>
        <xdr:cNvPr id="48" name="Line 93"/>
        <xdr:cNvSpPr>
          <a:spLocks noChangeShapeType="1"/>
        </xdr:cNvSpPr>
      </xdr:nvSpPr>
      <xdr:spPr bwMode="auto">
        <a:xfrm>
          <a:off x="20069175" y="8829675"/>
          <a:ext cx="466725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40</xdr:col>
      <xdr:colOff>428625</xdr:colOff>
      <xdr:row>65</xdr:row>
      <xdr:rowOff>123825</xdr:rowOff>
    </xdr:from>
    <xdr:to>
      <xdr:col>42</xdr:col>
      <xdr:colOff>342900</xdr:colOff>
      <xdr:row>68</xdr:row>
      <xdr:rowOff>66675</xdr:rowOff>
    </xdr:to>
    <xdr:grpSp>
      <xdr:nvGrpSpPr>
        <xdr:cNvPr id="49" name="Group 94"/>
        <xdr:cNvGrpSpPr>
          <a:grpSpLocks/>
        </xdr:cNvGrpSpPr>
      </xdr:nvGrpSpPr>
      <xdr:grpSpPr bwMode="auto">
        <a:xfrm>
          <a:off x="23355300" y="10191750"/>
          <a:ext cx="1133475" cy="428625"/>
          <a:chOff x="1626" y="1108"/>
          <a:chExt cx="120" cy="44"/>
        </a:xfrm>
      </xdr:grpSpPr>
      <xdr:sp macro="" textlink="">
        <xdr:nvSpPr>
          <xdr:cNvPr id="50" name="Rectangle 95"/>
          <xdr:cNvSpPr>
            <a:spLocks noChangeArrowheads="1"/>
          </xdr:cNvSpPr>
        </xdr:nvSpPr>
        <xdr:spPr bwMode="auto">
          <a:xfrm>
            <a:off x="1653" y="1108"/>
            <a:ext cx="93" cy="4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pt-PT" sz="8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Sal. (ppm) água  mar</a:t>
            </a:r>
          </a:p>
        </xdr:txBody>
      </xdr:sp>
      <xdr:sp macro="" textlink="">
        <xdr:nvSpPr>
          <xdr:cNvPr id="51" name="Line 96"/>
          <xdr:cNvSpPr>
            <a:spLocks noChangeShapeType="1"/>
          </xdr:cNvSpPr>
        </xdr:nvSpPr>
        <xdr:spPr bwMode="auto">
          <a:xfrm>
            <a:off x="1626" y="1117"/>
            <a:ext cx="29" cy="0"/>
          </a:xfrm>
          <a:prstGeom prst="line">
            <a:avLst/>
          </a:prstGeom>
          <a:noFill/>
          <a:ln w="15875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41</xdr:col>
      <xdr:colOff>19050</xdr:colOff>
      <xdr:row>11</xdr:row>
      <xdr:rowOff>142875</xdr:rowOff>
    </xdr:from>
    <xdr:to>
      <xdr:col>42</xdr:col>
      <xdr:colOff>552450</xdr:colOff>
      <xdr:row>15</xdr:row>
      <xdr:rowOff>19050</xdr:rowOff>
    </xdr:to>
    <xdr:grpSp>
      <xdr:nvGrpSpPr>
        <xdr:cNvPr id="52" name="Group 98"/>
        <xdr:cNvGrpSpPr>
          <a:grpSpLocks/>
        </xdr:cNvGrpSpPr>
      </xdr:nvGrpSpPr>
      <xdr:grpSpPr bwMode="auto">
        <a:xfrm>
          <a:off x="23555325" y="1685925"/>
          <a:ext cx="1143000" cy="438150"/>
          <a:chOff x="1626" y="1108"/>
          <a:chExt cx="120" cy="44"/>
        </a:xfrm>
      </xdr:grpSpPr>
      <xdr:sp macro="" textlink="">
        <xdr:nvSpPr>
          <xdr:cNvPr id="53" name="Rectangle 99"/>
          <xdr:cNvSpPr>
            <a:spLocks noChangeArrowheads="1"/>
          </xdr:cNvSpPr>
        </xdr:nvSpPr>
        <xdr:spPr bwMode="auto">
          <a:xfrm>
            <a:off x="1653" y="1108"/>
            <a:ext cx="93" cy="4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pt-PT" sz="8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pH água mar</a:t>
            </a:r>
          </a:p>
        </xdr:txBody>
      </xdr:sp>
      <xdr:sp macro="" textlink="">
        <xdr:nvSpPr>
          <xdr:cNvPr id="54" name="Line 100"/>
          <xdr:cNvSpPr>
            <a:spLocks noChangeShapeType="1"/>
          </xdr:cNvSpPr>
        </xdr:nvSpPr>
        <xdr:spPr bwMode="auto">
          <a:xfrm>
            <a:off x="1626" y="1117"/>
            <a:ext cx="29" cy="0"/>
          </a:xfrm>
          <a:prstGeom prst="line">
            <a:avLst/>
          </a:prstGeom>
          <a:noFill/>
          <a:ln w="15875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32</xdr:col>
      <xdr:colOff>428625</xdr:colOff>
      <xdr:row>5</xdr:row>
      <xdr:rowOff>0</xdr:rowOff>
    </xdr:from>
    <xdr:to>
      <xdr:col>40</xdr:col>
      <xdr:colOff>400050</xdr:colOff>
      <xdr:row>5</xdr:row>
      <xdr:rowOff>0</xdr:rowOff>
    </xdr:to>
    <xdr:sp macro="" textlink="">
      <xdr:nvSpPr>
        <xdr:cNvPr id="55" name="Line 101"/>
        <xdr:cNvSpPr>
          <a:spLocks noChangeShapeType="1"/>
        </xdr:cNvSpPr>
      </xdr:nvSpPr>
      <xdr:spPr bwMode="auto">
        <a:xfrm>
          <a:off x="19935825" y="733425"/>
          <a:ext cx="48482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27</xdr:col>
      <xdr:colOff>561975</xdr:colOff>
      <xdr:row>10</xdr:row>
      <xdr:rowOff>152400</xdr:rowOff>
    </xdr:from>
    <xdr:to>
      <xdr:col>29</xdr:col>
      <xdr:colOff>485775</xdr:colOff>
      <xdr:row>14</xdr:row>
      <xdr:rowOff>28575</xdr:rowOff>
    </xdr:to>
    <xdr:grpSp>
      <xdr:nvGrpSpPr>
        <xdr:cNvPr id="56" name="Group 102"/>
        <xdr:cNvGrpSpPr>
          <a:grpSpLocks/>
        </xdr:cNvGrpSpPr>
      </xdr:nvGrpSpPr>
      <xdr:grpSpPr bwMode="auto">
        <a:xfrm>
          <a:off x="15563850" y="1533525"/>
          <a:ext cx="1143000" cy="438150"/>
          <a:chOff x="1626" y="1108"/>
          <a:chExt cx="120" cy="44"/>
        </a:xfrm>
      </xdr:grpSpPr>
      <xdr:sp macro="" textlink="">
        <xdr:nvSpPr>
          <xdr:cNvPr id="57" name="Rectangle 103"/>
          <xdr:cNvSpPr>
            <a:spLocks noChangeArrowheads="1"/>
          </xdr:cNvSpPr>
        </xdr:nvSpPr>
        <xdr:spPr bwMode="auto">
          <a:xfrm>
            <a:off x="1653" y="1108"/>
            <a:ext cx="93" cy="4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pt-PT" sz="8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pH água mar</a:t>
            </a:r>
          </a:p>
        </xdr:txBody>
      </xdr:sp>
      <xdr:sp macro="" textlink="">
        <xdr:nvSpPr>
          <xdr:cNvPr id="58" name="Line 104"/>
          <xdr:cNvSpPr>
            <a:spLocks noChangeShapeType="1"/>
          </xdr:cNvSpPr>
        </xdr:nvSpPr>
        <xdr:spPr bwMode="auto">
          <a:xfrm>
            <a:off x="1626" y="1117"/>
            <a:ext cx="29" cy="0"/>
          </a:xfrm>
          <a:prstGeom prst="line">
            <a:avLst/>
          </a:prstGeom>
          <a:noFill/>
          <a:ln w="15875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19</xdr:col>
      <xdr:colOff>485775</xdr:colOff>
      <xdr:row>4</xdr:row>
      <xdr:rowOff>209550</xdr:rowOff>
    </xdr:from>
    <xdr:to>
      <xdr:col>27</xdr:col>
      <xdr:colOff>476250</xdr:colOff>
      <xdr:row>4</xdr:row>
      <xdr:rowOff>209550</xdr:rowOff>
    </xdr:to>
    <xdr:sp macro="" textlink="">
      <xdr:nvSpPr>
        <xdr:cNvPr id="59" name="Line 105"/>
        <xdr:cNvSpPr>
          <a:spLocks noChangeShapeType="1"/>
        </xdr:cNvSpPr>
      </xdr:nvSpPr>
      <xdr:spPr bwMode="auto">
        <a:xfrm>
          <a:off x="12068175" y="733425"/>
          <a:ext cx="486727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0.3332</cdr:x>
      <cdr:y>0.10973</cdr:y>
    </cdr:from>
    <cdr:to>
      <cdr:x>0.6978</cdr:x>
      <cdr:y>0.17069</cdr:y>
    </cdr:to>
    <cdr:sp macro="" textlink="">
      <cdr:nvSpPr>
        <cdr:cNvPr id="3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67135" y="301395"/>
          <a:ext cx="2261937" cy="1674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2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247650</xdr:colOff>
      <xdr:row>80</xdr:row>
      <xdr:rowOff>104775</xdr:rowOff>
    </xdr:from>
    <xdr:to>
      <xdr:col>29</xdr:col>
      <xdr:colOff>219075</xdr:colOff>
      <xdr:row>101</xdr:row>
      <xdr:rowOff>19050</xdr:rowOff>
    </xdr:to>
    <xdr:graphicFrame macro="">
      <xdr:nvGraphicFramePr>
        <xdr:cNvPr id="2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209550</xdr:colOff>
      <xdr:row>62</xdr:row>
      <xdr:rowOff>38100</xdr:rowOff>
    </xdr:from>
    <xdr:to>
      <xdr:col>29</xdr:col>
      <xdr:colOff>209550</xdr:colOff>
      <xdr:row>78</xdr:row>
      <xdr:rowOff>152400</xdr:rowOff>
    </xdr:to>
    <xdr:graphicFrame macro="">
      <xdr:nvGraphicFramePr>
        <xdr:cNvPr id="3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1</xdr:row>
      <xdr:rowOff>47625</xdr:rowOff>
    </xdr:from>
    <xdr:to>
      <xdr:col>1</xdr:col>
      <xdr:colOff>304800</xdr:colOff>
      <xdr:row>2</xdr:row>
      <xdr:rowOff>123825</xdr:rowOff>
    </xdr:to>
    <xdr:pic>
      <xdr:nvPicPr>
        <xdr:cNvPr id="4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2382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333375</xdr:colOff>
      <xdr:row>1</xdr:row>
      <xdr:rowOff>47625</xdr:rowOff>
    </xdr:from>
    <xdr:to>
      <xdr:col>1</xdr:col>
      <xdr:colOff>647700</xdr:colOff>
      <xdr:row>2</xdr:row>
      <xdr:rowOff>123825</xdr:rowOff>
    </xdr:to>
    <xdr:pic>
      <xdr:nvPicPr>
        <xdr:cNvPr id="5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23825"/>
          <a:ext cx="2762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628650</xdr:colOff>
      <xdr:row>0</xdr:row>
      <xdr:rowOff>180975</xdr:rowOff>
    </xdr:from>
    <xdr:ext cx="556044" cy="457200"/>
    <xdr:pic>
      <xdr:nvPicPr>
        <xdr:cNvPr id="6" name="Picture 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"/>
          <a:ext cx="556044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95250</xdr:colOff>
      <xdr:row>41</xdr:row>
      <xdr:rowOff>47625</xdr:rowOff>
    </xdr:from>
    <xdr:to>
      <xdr:col>1</xdr:col>
      <xdr:colOff>323850</xdr:colOff>
      <xdr:row>42</xdr:row>
      <xdr:rowOff>123825</xdr:rowOff>
    </xdr:to>
    <xdr:pic>
      <xdr:nvPicPr>
        <xdr:cNvPr id="7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589597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352425</xdr:colOff>
      <xdr:row>41</xdr:row>
      <xdr:rowOff>47625</xdr:rowOff>
    </xdr:from>
    <xdr:to>
      <xdr:col>1</xdr:col>
      <xdr:colOff>666750</xdr:colOff>
      <xdr:row>42</xdr:row>
      <xdr:rowOff>123825</xdr:rowOff>
    </xdr:to>
    <xdr:pic>
      <xdr:nvPicPr>
        <xdr:cNvPr id="8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5895975"/>
          <a:ext cx="257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647700</xdr:colOff>
      <xdr:row>40</xdr:row>
      <xdr:rowOff>123825</xdr:rowOff>
    </xdr:from>
    <xdr:ext cx="556044" cy="460435"/>
    <xdr:pic>
      <xdr:nvPicPr>
        <xdr:cNvPr id="9" name="Picture 6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848350"/>
          <a:ext cx="556044" cy="460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95250</xdr:colOff>
      <xdr:row>80</xdr:row>
      <xdr:rowOff>47625</xdr:rowOff>
    </xdr:from>
    <xdr:to>
      <xdr:col>1</xdr:col>
      <xdr:colOff>323850</xdr:colOff>
      <xdr:row>81</xdr:row>
      <xdr:rowOff>123825</xdr:rowOff>
    </xdr:to>
    <xdr:pic>
      <xdr:nvPicPr>
        <xdr:cNvPr id="10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1658600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352425</xdr:colOff>
      <xdr:row>80</xdr:row>
      <xdr:rowOff>47625</xdr:rowOff>
    </xdr:from>
    <xdr:to>
      <xdr:col>1</xdr:col>
      <xdr:colOff>666750</xdr:colOff>
      <xdr:row>81</xdr:row>
      <xdr:rowOff>123825</xdr:rowOff>
    </xdr:to>
    <xdr:pic>
      <xdr:nvPicPr>
        <xdr:cNvPr id="11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11658600"/>
          <a:ext cx="257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676275</xdr:colOff>
      <xdr:row>80</xdr:row>
      <xdr:rowOff>0</xdr:rowOff>
    </xdr:from>
    <xdr:ext cx="556044" cy="461513"/>
    <xdr:pic>
      <xdr:nvPicPr>
        <xdr:cNvPr id="12" name="Picture 36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610975"/>
          <a:ext cx="556044" cy="461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19</xdr:col>
      <xdr:colOff>209550</xdr:colOff>
      <xdr:row>42</xdr:row>
      <xdr:rowOff>19050</xdr:rowOff>
    </xdr:from>
    <xdr:to>
      <xdr:col>29</xdr:col>
      <xdr:colOff>228600</xdr:colOff>
      <xdr:row>61</xdr:row>
      <xdr:rowOff>19050</xdr:rowOff>
    </xdr:to>
    <xdr:grpSp>
      <xdr:nvGrpSpPr>
        <xdr:cNvPr id="13" name="Grupo 4"/>
        <xdr:cNvGrpSpPr>
          <a:grpSpLocks/>
        </xdr:cNvGrpSpPr>
      </xdr:nvGrpSpPr>
      <xdr:grpSpPr bwMode="auto">
        <a:xfrm>
          <a:off x="10624149" y="6048555"/>
          <a:ext cx="6129427" cy="2614882"/>
          <a:chOff x="10340143" y="7529783"/>
          <a:chExt cx="6312274" cy="2076729"/>
        </a:xfrm>
      </xdr:grpSpPr>
      <xdr:graphicFrame macro="">
        <xdr:nvGraphicFramePr>
          <xdr:cNvPr id="14" name="Gráfico 15"/>
          <xdr:cNvGraphicFramePr>
            <a:graphicFrameLocks/>
          </xdr:cNvGraphicFramePr>
        </xdr:nvGraphicFramePr>
        <xdr:xfrm>
          <a:off x="10340143" y="7529783"/>
          <a:ext cx="6312274" cy="20767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sp macro="" textlink="">
        <xdr:nvSpPr>
          <xdr:cNvPr id="15" name="Text Box 16"/>
          <xdr:cNvSpPr txBox="1">
            <a:spLocks noChangeArrowheads="1"/>
          </xdr:cNvSpPr>
        </xdr:nvSpPr>
        <xdr:spPr bwMode="auto">
          <a:xfrm>
            <a:off x="12188597" y="7769694"/>
            <a:ext cx="2556373" cy="217419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J</a:t>
            </a:r>
          </a:p>
        </xdr:txBody>
      </xdr:sp>
    </xdr:grpSp>
    <xdr:clientData/>
  </xdr:twoCellAnchor>
  <xdr:twoCellAnchor>
    <xdr:from>
      <xdr:col>19</xdr:col>
      <xdr:colOff>200025</xdr:colOff>
      <xdr:row>0</xdr:row>
      <xdr:rowOff>66675</xdr:rowOff>
    </xdr:from>
    <xdr:to>
      <xdr:col>29</xdr:col>
      <xdr:colOff>285750</xdr:colOff>
      <xdr:row>20</xdr:row>
      <xdr:rowOff>95250</xdr:rowOff>
    </xdr:to>
    <xdr:grpSp>
      <xdr:nvGrpSpPr>
        <xdr:cNvPr id="16" name="Grupo 5"/>
        <xdr:cNvGrpSpPr>
          <a:grpSpLocks/>
        </xdr:cNvGrpSpPr>
      </xdr:nvGrpSpPr>
      <xdr:grpSpPr bwMode="auto">
        <a:xfrm>
          <a:off x="10614624" y="66675"/>
          <a:ext cx="6196102" cy="2715344"/>
          <a:chOff x="10372725" y="66675"/>
          <a:chExt cx="6438900" cy="2667000"/>
        </a:xfrm>
      </xdr:grpSpPr>
      <xdr:grpSp>
        <xdr:nvGrpSpPr>
          <xdr:cNvPr id="17" name="Group 111"/>
          <xdr:cNvGrpSpPr>
            <a:grpSpLocks/>
          </xdr:cNvGrpSpPr>
        </xdr:nvGrpSpPr>
        <xdr:grpSpPr bwMode="auto">
          <a:xfrm>
            <a:off x="10372725" y="66675"/>
            <a:ext cx="6334125" cy="2667000"/>
            <a:chOff x="1080" y="7"/>
            <a:chExt cx="674" cy="282"/>
          </a:xfrm>
        </xdr:grpSpPr>
        <xdr:graphicFrame macro="">
          <xdr:nvGraphicFramePr>
            <xdr:cNvPr id="22" name="Gráfico 8"/>
            <xdr:cNvGraphicFramePr>
              <a:graphicFrameLocks/>
            </xdr:cNvGraphicFramePr>
          </xdr:nvGraphicFramePr>
          <xdr:xfrm>
            <a:off x="1080" y="7"/>
            <a:ext cx="674" cy="282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8"/>
            </a:graphicData>
          </a:graphic>
        </xdr:graphicFrame>
        <xdr:sp macro="" textlink="">
          <xdr:nvSpPr>
            <xdr:cNvPr id="23" name="Text Box 9"/>
            <xdr:cNvSpPr txBox="1">
              <a:spLocks noChangeArrowheads="1"/>
            </xdr:cNvSpPr>
          </xdr:nvSpPr>
          <xdr:spPr bwMode="auto">
            <a:xfrm>
              <a:off x="1309" y="40"/>
              <a:ext cx="246" cy="23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pt-PT" sz="800" b="0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Paul da Praia da Vitória </a:t>
              </a:r>
              <a:r>
                <a:rPr lang="pt-PT" sz="800" b="1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| Estaca J</a:t>
              </a:r>
            </a:p>
          </xdr:txBody>
        </xdr:sp>
      </xdr:grpSp>
      <xdr:grpSp>
        <xdr:nvGrpSpPr>
          <xdr:cNvPr id="18" name="Group 145"/>
          <xdr:cNvGrpSpPr>
            <a:grpSpLocks/>
          </xdr:cNvGrpSpPr>
        </xdr:nvGrpSpPr>
        <xdr:grpSpPr bwMode="auto">
          <a:xfrm>
            <a:off x="15601950" y="1677699"/>
            <a:ext cx="1209675" cy="438150"/>
            <a:chOff x="1623" y="1111"/>
            <a:chExt cx="127" cy="44"/>
          </a:xfrm>
        </xdr:grpSpPr>
        <xdr:sp macro="" textlink="">
          <xdr:nvSpPr>
            <xdr:cNvPr id="20" name="Rectangle 146"/>
            <xdr:cNvSpPr>
              <a:spLocks noChangeArrowheads="1"/>
            </xdr:cNvSpPr>
          </xdr:nvSpPr>
          <xdr:spPr bwMode="auto">
            <a:xfrm>
              <a:off x="1657" y="1111"/>
              <a:ext cx="93" cy="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pH água mar</a:t>
              </a:r>
            </a:p>
          </xdr:txBody>
        </xdr:sp>
        <xdr:sp macro="" textlink="">
          <xdr:nvSpPr>
            <xdr:cNvPr id="21" name="Line 147"/>
            <xdr:cNvSpPr>
              <a:spLocks noChangeShapeType="1"/>
            </xdr:cNvSpPr>
          </xdr:nvSpPr>
          <xdr:spPr bwMode="auto">
            <a:xfrm>
              <a:off x="1623" y="1117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19" name="Line 148"/>
          <xdr:cNvSpPr>
            <a:spLocks noChangeShapeType="1"/>
          </xdr:cNvSpPr>
        </xdr:nvSpPr>
        <xdr:spPr bwMode="auto">
          <a:xfrm>
            <a:off x="10784425" y="1591865"/>
            <a:ext cx="4714875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19</xdr:col>
      <xdr:colOff>200025</xdr:colOff>
      <xdr:row>21</xdr:row>
      <xdr:rowOff>38100</xdr:rowOff>
    </xdr:from>
    <xdr:to>
      <xdr:col>29</xdr:col>
      <xdr:colOff>219075</xdr:colOff>
      <xdr:row>38</xdr:row>
      <xdr:rowOff>19050</xdr:rowOff>
    </xdr:to>
    <xdr:grpSp>
      <xdr:nvGrpSpPr>
        <xdr:cNvPr id="24" name="Grupo 16"/>
        <xdr:cNvGrpSpPr>
          <a:grpSpLocks/>
        </xdr:cNvGrpSpPr>
      </xdr:nvGrpSpPr>
      <xdr:grpSpPr bwMode="auto">
        <a:xfrm>
          <a:off x="10614624" y="2895600"/>
          <a:ext cx="6129427" cy="2640761"/>
          <a:chOff x="10615967" y="2710653"/>
          <a:chExt cx="6334125" cy="2828925"/>
        </a:xfrm>
      </xdr:grpSpPr>
      <xdr:graphicFrame macro="">
        <xdr:nvGraphicFramePr>
          <xdr:cNvPr id="25" name="Gráfico 11"/>
          <xdr:cNvGraphicFramePr>
            <a:graphicFrameLocks/>
          </xdr:cNvGraphicFramePr>
        </xdr:nvGraphicFramePr>
        <xdr:xfrm>
          <a:off x="10615967" y="2710653"/>
          <a:ext cx="6334125" cy="28289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sp macro="" textlink="">
        <xdr:nvSpPr>
          <xdr:cNvPr id="26" name="Text Box 12"/>
          <xdr:cNvSpPr txBox="1">
            <a:spLocks noChangeArrowheads="1"/>
          </xdr:cNvSpPr>
        </xdr:nvSpPr>
        <xdr:spPr bwMode="auto">
          <a:xfrm>
            <a:off x="12668145" y="3046461"/>
            <a:ext cx="2298834" cy="315456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J</a:t>
            </a:r>
          </a:p>
        </xdr:txBody>
      </xdr:sp>
    </xdr:grpSp>
    <xdr:clientData/>
  </xdr:twoCellAnchor>
  <xdr:twoCellAnchor>
    <xdr:from>
      <xdr:col>22</xdr:col>
      <xdr:colOff>206053</xdr:colOff>
      <xdr:row>64</xdr:row>
      <xdr:rowOff>18142</xdr:rowOff>
    </xdr:from>
    <xdr:to>
      <xdr:col>26</xdr:col>
      <xdr:colOff>329887</xdr:colOff>
      <xdr:row>66</xdr:row>
      <xdr:rowOff>67446</xdr:rowOff>
    </xdr:to>
    <xdr:sp macro="" textlink="">
      <xdr:nvSpPr>
        <xdr:cNvPr id="27" name="Text Box 16"/>
        <xdr:cNvSpPr txBox="1">
          <a:spLocks noChangeArrowheads="1"/>
        </xdr:cNvSpPr>
      </xdr:nvSpPr>
      <xdr:spPr bwMode="auto">
        <a:xfrm>
          <a:off x="13617253" y="9038317"/>
          <a:ext cx="2562234" cy="373154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J</a:t>
          </a:r>
        </a:p>
      </xdr:txBody>
    </xdr:sp>
    <xdr:clientData/>
  </xdr:twoCellAnchor>
  <xdr:twoCellAnchor>
    <xdr:from>
      <xdr:col>19</xdr:col>
      <xdr:colOff>600075</xdr:colOff>
      <xdr:row>87</xdr:row>
      <xdr:rowOff>66675</xdr:rowOff>
    </xdr:from>
    <xdr:to>
      <xdr:col>27</xdr:col>
      <xdr:colOff>266700</xdr:colOff>
      <xdr:row>87</xdr:row>
      <xdr:rowOff>66675</xdr:rowOff>
    </xdr:to>
    <xdr:sp macro="" textlink="">
      <xdr:nvSpPr>
        <xdr:cNvPr id="28" name="Line 148"/>
        <xdr:cNvSpPr>
          <a:spLocks noChangeShapeType="1"/>
        </xdr:cNvSpPr>
      </xdr:nvSpPr>
      <xdr:spPr bwMode="auto">
        <a:xfrm>
          <a:off x="12182475" y="12544425"/>
          <a:ext cx="45434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200025</xdr:colOff>
      <xdr:row>1</xdr:row>
      <xdr:rowOff>0</xdr:rowOff>
    </xdr:from>
    <xdr:to>
      <xdr:col>40</xdr:col>
      <xdr:colOff>238125</xdr:colOff>
      <xdr:row>20</xdr:row>
      <xdr:rowOff>104775</xdr:rowOff>
    </xdr:to>
    <xdr:graphicFrame macro="">
      <xdr:nvGraphicFramePr>
        <xdr:cNvPr id="2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33</xdr:col>
      <xdr:colOff>392910</xdr:colOff>
      <xdr:row>2</xdr:row>
      <xdr:rowOff>85538</xdr:rowOff>
    </xdr:from>
    <xdr:to>
      <xdr:col>37</xdr:col>
      <xdr:colOff>256806</xdr:colOff>
      <xdr:row>4</xdr:row>
      <xdr:rowOff>109237</xdr:rowOff>
    </xdr:to>
    <xdr:sp macro="" textlink="">
      <xdr:nvSpPr>
        <xdr:cNvPr id="30" name="Text Box 9"/>
        <xdr:cNvSpPr txBox="1">
          <a:spLocks noChangeArrowheads="1"/>
        </xdr:cNvSpPr>
      </xdr:nvSpPr>
      <xdr:spPr bwMode="auto">
        <a:xfrm>
          <a:off x="20509710" y="333188"/>
          <a:ext cx="2302296" cy="261824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A</a:t>
          </a:r>
        </a:p>
      </xdr:txBody>
    </xdr:sp>
    <xdr:clientData/>
  </xdr:twoCellAnchor>
  <xdr:twoCellAnchor>
    <xdr:from>
      <xdr:col>39</xdr:col>
      <xdr:colOff>101974</xdr:colOff>
      <xdr:row>13</xdr:row>
      <xdr:rowOff>75666</xdr:rowOff>
    </xdr:from>
    <xdr:to>
      <xdr:col>40</xdr:col>
      <xdr:colOff>379374</xdr:colOff>
      <xdr:row>17</xdr:row>
      <xdr:rowOff>41149</xdr:rowOff>
    </xdr:to>
    <xdr:sp macro="" textlink="">
      <xdr:nvSpPr>
        <xdr:cNvPr id="31" name="Rectangle 146"/>
        <xdr:cNvSpPr>
          <a:spLocks noChangeArrowheads="1"/>
        </xdr:cNvSpPr>
      </xdr:nvSpPr>
      <xdr:spPr bwMode="auto">
        <a:xfrm>
          <a:off x="23876374" y="1723491"/>
          <a:ext cx="887000" cy="51793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pH água mar</a:t>
          </a:r>
        </a:p>
      </xdr:txBody>
    </xdr:sp>
    <xdr:clientData/>
  </xdr:twoCellAnchor>
  <xdr:twoCellAnchor>
    <xdr:from>
      <xdr:col>38</xdr:col>
      <xdr:colOff>390525</xdr:colOff>
      <xdr:row>13</xdr:row>
      <xdr:rowOff>152400</xdr:rowOff>
    </xdr:from>
    <xdr:to>
      <xdr:col>39</xdr:col>
      <xdr:colOff>57150</xdr:colOff>
      <xdr:row>13</xdr:row>
      <xdr:rowOff>152400</xdr:rowOff>
    </xdr:to>
    <xdr:sp macro="" textlink="">
      <xdr:nvSpPr>
        <xdr:cNvPr id="32" name="Line 147"/>
        <xdr:cNvSpPr>
          <a:spLocks noChangeShapeType="1"/>
        </xdr:cNvSpPr>
      </xdr:nvSpPr>
      <xdr:spPr bwMode="auto">
        <a:xfrm>
          <a:off x="23555325" y="1800225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533400</xdr:colOff>
      <xdr:row>12</xdr:row>
      <xdr:rowOff>114300</xdr:rowOff>
    </xdr:from>
    <xdr:to>
      <xdr:col>38</xdr:col>
      <xdr:colOff>142875</xdr:colOff>
      <xdr:row>12</xdr:row>
      <xdr:rowOff>114300</xdr:rowOff>
    </xdr:to>
    <xdr:sp macro="" textlink="">
      <xdr:nvSpPr>
        <xdr:cNvPr id="33" name="Line 148"/>
        <xdr:cNvSpPr>
          <a:spLocks noChangeShapeType="1"/>
        </xdr:cNvSpPr>
      </xdr:nvSpPr>
      <xdr:spPr bwMode="auto">
        <a:xfrm>
          <a:off x="18821400" y="1600200"/>
          <a:ext cx="448627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200025</xdr:colOff>
      <xdr:row>21</xdr:row>
      <xdr:rowOff>57150</xdr:rowOff>
    </xdr:from>
    <xdr:to>
      <xdr:col>40</xdr:col>
      <xdr:colOff>238125</xdr:colOff>
      <xdr:row>38</xdr:row>
      <xdr:rowOff>57150</xdr:rowOff>
    </xdr:to>
    <xdr:grpSp>
      <xdr:nvGrpSpPr>
        <xdr:cNvPr id="34" name="Grupo 16"/>
        <xdr:cNvGrpSpPr>
          <a:grpSpLocks/>
        </xdr:cNvGrpSpPr>
      </xdr:nvGrpSpPr>
      <xdr:grpSpPr bwMode="auto">
        <a:xfrm>
          <a:off x="17336039" y="2914650"/>
          <a:ext cx="6148478" cy="2659811"/>
          <a:chOff x="10841225" y="2546341"/>
          <a:chExt cx="6334125" cy="2828925"/>
        </a:xfrm>
      </xdr:grpSpPr>
      <xdr:graphicFrame macro="">
        <xdr:nvGraphicFramePr>
          <xdr:cNvPr id="35" name="Gráfico 11"/>
          <xdr:cNvGraphicFramePr>
            <a:graphicFrameLocks/>
          </xdr:cNvGraphicFramePr>
        </xdr:nvGraphicFramePr>
        <xdr:xfrm>
          <a:off x="10841225" y="2546341"/>
          <a:ext cx="6334125" cy="28289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sp macro="" textlink="">
        <xdr:nvSpPr>
          <xdr:cNvPr id="36" name="Text Box 12"/>
          <xdr:cNvSpPr txBox="1">
            <a:spLocks noChangeArrowheads="1"/>
          </xdr:cNvSpPr>
        </xdr:nvSpPr>
        <xdr:spPr bwMode="auto">
          <a:xfrm>
            <a:off x="12916536" y="2910060"/>
            <a:ext cx="2291694" cy="31320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A</a:t>
            </a:r>
          </a:p>
        </xdr:txBody>
      </xdr:sp>
    </xdr:grpSp>
    <xdr:clientData/>
  </xdr:twoCellAnchor>
  <xdr:twoCellAnchor>
    <xdr:from>
      <xdr:col>30</xdr:col>
      <xdr:colOff>200025</xdr:colOff>
      <xdr:row>42</xdr:row>
      <xdr:rowOff>19050</xdr:rowOff>
    </xdr:from>
    <xdr:to>
      <xdr:col>40</xdr:col>
      <xdr:colOff>266700</xdr:colOff>
      <xdr:row>61</xdr:row>
      <xdr:rowOff>28575</xdr:rowOff>
    </xdr:to>
    <xdr:grpSp>
      <xdr:nvGrpSpPr>
        <xdr:cNvPr id="37" name="Grupo 4"/>
        <xdr:cNvGrpSpPr>
          <a:grpSpLocks/>
        </xdr:cNvGrpSpPr>
      </xdr:nvGrpSpPr>
      <xdr:grpSpPr bwMode="auto">
        <a:xfrm>
          <a:off x="17336039" y="6048555"/>
          <a:ext cx="6177053" cy="2624407"/>
          <a:chOff x="10581461" y="7529783"/>
          <a:chExt cx="6312274" cy="2436439"/>
        </a:xfrm>
      </xdr:grpSpPr>
      <xdr:graphicFrame macro="">
        <xdr:nvGraphicFramePr>
          <xdr:cNvPr id="38" name="Gráfico 15"/>
          <xdr:cNvGraphicFramePr>
            <a:graphicFrameLocks/>
          </xdr:cNvGraphicFramePr>
        </xdr:nvGraphicFramePr>
        <xdr:xfrm>
          <a:off x="10581461" y="7529783"/>
          <a:ext cx="6312274" cy="243643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sp macro="" textlink="">
        <xdr:nvSpPr>
          <xdr:cNvPr id="39" name="Text Box 16"/>
          <xdr:cNvSpPr txBox="1">
            <a:spLocks noChangeArrowheads="1"/>
          </xdr:cNvSpPr>
        </xdr:nvSpPr>
        <xdr:spPr bwMode="auto">
          <a:xfrm>
            <a:off x="12376605" y="7775180"/>
            <a:ext cx="2565886" cy="201576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A</a:t>
            </a:r>
          </a:p>
        </xdr:txBody>
      </xdr:sp>
    </xdr:grpSp>
    <xdr:clientData/>
  </xdr:twoCellAnchor>
  <xdr:twoCellAnchor>
    <xdr:from>
      <xdr:col>28</xdr:col>
      <xdr:colOff>76632</xdr:colOff>
      <xdr:row>91</xdr:row>
      <xdr:rowOff>157501</xdr:rowOff>
    </xdr:from>
    <xdr:to>
      <xdr:col>29</xdr:col>
      <xdr:colOff>310406</xdr:colOff>
      <xdr:row>96</xdr:row>
      <xdr:rowOff>27486</xdr:rowOff>
    </xdr:to>
    <xdr:sp macro="" textlink="">
      <xdr:nvSpPr>
        <xdr:cNvPr id="40" name="Rectangle 85"/>
        <xdr:cNvSpPr>
          <a:spLocks noChangeArrowheads="1"/>
        </xdr:cNvSpPr>
      </xdr:nvSpPr>
      <xdr:spPr bwMode="auto">
        <a:xfrm>
          <a:off x="17145432" y="13187701"/>
          <a:ext cx="843374" cy="584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Sal. (ppm) água  mar</a:t>
          </a:r>
        </a:p>
      </xdr:txBody>
    </xdr:sp>
    <xdr:clientData/>
  </xdr:twoCellAnchor>
  <xdr:twoCellAnchor>
    <xdr:from>
      <xdr:col>27</xdr:col>
      <xdr:colOff>361950</xdr:colOff>
      <xdr:row>92</xdr:row>
      <xdr:rowOff>66675</xdr:rowOff>
    </xdr:from>
    <xdr:to>
      <xdr:col>28</xdr:col>
      <xdr:colOff>19050</xdr:colOff>
      <xdr:row>92</xdr:row>
      <xdr:rowOff>66675</xdr:rowOff>
    </xdr:to>
    <xdr:sp macro="" textlink="">
      <xdr:nvSpPr>
        <xdr:cNvPr id="41" name="Line 86"/>
        <xdr:cNvSpPr>
          <a:spLocks noChangeShapeType="1"/>
        </xdr:cNvSpPr>
      </xdr:nvSpPr>
      <xdr:spPr bwMode="auto">
        <a:xfrm>
          <a:off x="16821150" y="13258800"/>
          <a:ext cx="266700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180975</xdr:colOff>
      <xdr:row>80</xdr:row>
      <xdr:rowOff>123825</xdr:rowOff>
    </xdr:from>
    <xdr:to>
      <xdr:col>40</xdr:col>
      <xdr:colOff>314325</xdr:colOff>
      <xdr:row>101</xdr:row>
      <xdr:rowOff>28575</xdr:rowOff>
    </xdr:to>
    <xdr:graphicFrame macro="">
      <xdr:nvGraphicFramePr>
        <xdr:cNvPr id="42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561975</xdr:colOff>
      <xdr:row>87</xdr:row>
      <xdr:rowOff>76200</xdr:rowOff>
    </xdr:from>
    <xdr:to>
      <xdr:col>38</xdr:col>
      <xdr:colOff>342900</xdr:colOff>
      <xdr:row>87</xdr:row>
      <xdr:rowOff>76200</xdr:rowOff>
    </xdr:to>
    <xdr:sp macro="" textlink="">
      <xdr:nvSpPr>
        <xdr:cNvPr id="43" name="Line 148"/>
        <xdr:cNvSpPr>
          <a:spLocks noChangeShapeType="1"/>
        </xdr:cNvSpPr>
      </xdr:nvSpPr>
      <xdr:spPr bwMode="auto">
        <a:xfrm>
          <a:off x="18849975" y="12553950"/>
          <a:ext cx="46577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39</xdr:col>
      <xdr:colOff>152859</xdr:colOff>
      <xdr:row>92</xdr:row>
      <xdr:rowOff>12419</xdr:rowOff>
    </xdr:from>
    <xdr:to>
      <xdr:col>40</xdr:col>
      <xdr:colOff>419720</xdr:colOff>
      <xdr:row>96</xdr:row>
      <xdr:rowOff>107409</xdr:rowOff>
    </xdr:to>
    <xdr:sp macro="" textlink="">
      <xdr:nvSpPr>
        <xdr:cNvPr id="44" name="Rectangle 85"/>
        <xdr:cNvSpPr>
          <a:spLocks noChangeArrowheads="1"/>
        </xdr:cNvSpPr>
      </xdr:nvSpPr>
      <xdr:spPr bwMode="auto">
        <a:xfrm>
          <a:off x="23927259" y="13204544"/>
          <a:ext cx="876461" cy="6474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Sal. (ppm) água  mar</a:t>
          </a:r>
        </a:p>
      </xdr:txBody>
    </xdr:sp>
    <xdr:clientData/>
  </xdr:twoCellAnchor>
  <xdr:twoCellAnchor>
    <xdr:from>
      <xdr:col>38</xdr:col>
      <xdr:colOff>438150</xdr:colOff>
      <xdr:row>92</xdr:row>
      <xdr:rowOff>85725</xdr:rowOff>
    </xdr:from>
    <xdr:to>
      <xdr:col>39</xdr:col>
      <xdr:colOff>104775</xdr:colOff>
      <xdr:row>92</xdr:row>
      <xdr:rowOff>85725</xdr:rowOff>
    </xdr:to>
    <xdr:sp macro="" textlink="">
      <xdr:nvSpPr>
        <xdr:cNvPr id="45" name="Line 86"/>
        <xdr:cNvSpPr>
          <a:spLocks noChangeShapeType="1"/>
        </xdr:cNvSpPr>
      </xdr:nvSpPr>
      <xdr:spPr bwMode="auto">
        <a:xfrm>
          <a:off x="23602950" y="13277850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44</xdr:col>
      <xdr:colOff>123825</xdr:colOff>
      <xdr:row>1</xdr:row>
      <xdr:rowOff>0</xdr:rowOff>
    </xdr:from>
    <xdr:to>
      <xdr:col>54</xdr:col>
      <xdr:colOff>95250</xdr:colOff>
      <xdr:row>20</xdr:row>
      <xdr:rowOff>85725</xdr:rowOff>
    </xdr:to>
    <xdr:graphicFrame macro="">
      <xdr:nvGraphicFramePr>
        <xdr:cNvPr id="46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47</xdr:col>
      <xdr:colOff>289207</xdr:colOff>
      <xdr:row>2</xdr:row>
      <xdr:rowOff>94955</xdr:rowOff>
    </xdr:from>
    <xdr:to>
      <xdr:col>51</xdr:col>
      <xdr:colOff>153102</xdr:colOff>
      <xdr:row>4</xdr:row>
      <xdr:rowOff>118654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28940407" y="342605"/>
          <a:ext cx="2302295" cy="261824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D</a:t>
          </a:r>
        </a:p>
      </xdr:txBody>
    </xdr:sp>
    <xdr:clientData/>
  </xdr:twoCellAnchor>
  <xdr:twoCellAnchor>
    <xdr:from>
      <xdr:col>52</xdr:col>
      <xdr:colOff>567404</xdr:colOff>
      <xdr:row>13</xdr:row>
      <xdr:rowOff>69232</xdr:rowOff>
    </xdr:from>
    <xdr:to>
      <xdr:col>54</xdr:col>
      <xdr:colOff>233767</xdr:colOff>
      <xdr:row>17</xdr:row>
      <xdr:rowOff>34715</xdr:rowOff>
    </xdr:to>
    <xdr:sp macro="" textlink="">
      <xdr:nvSpPr>
        <xdr:cNvPr id="48" name="Rectangle 146"/>
        <xdr:cNvSpPr>
          <a:spLocks noChangeArrowheads="1"/>
        </xdr:cNvSpPr>
      </xdr:nvSpPr>
      <xdr:spPr bwMode="auto">
        <a:xfrm>
          <a:off x="32266604" y="1717057"/>
          <a:ext cx="885563" cy="51793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pH água mar</a:t>
          </a:r>
        </a:p>
      </xdr:txBody>
    </xdr:sp>
    <xdr:clientData/>
  </xdr:twoCellAnchor>
  <xdr:twoCellAnchor>
    <xdr:from>
      <xdr:col>52</xdr:col>
      <xdr:colOff>228600</xdr:colOff>
      <xdr:row>14</xdr:row>
      <xdr:rowOff>9525</xdr:rowOff>
    </xdr:from>
    <xdr:to>
      <xdr:col>52</xdr:col>
      <xdr:colOff>504825</xdr:colOff>
      <xdr:row>14</xdr:row>
      <xdr:rowOff>9525</xdr:rowOff>
    </xdr:to>
    <xdr:sp macro="" textlink="">
      <xdr:nvSpPr>
        <xdr:cNvPr id="49" name="Line 147"/>
        <xdr:cNvSpPr>
          <a:spLocks noChangeShapeType="1"/>
        </xdr:cNvSpPr>
      </xdr:nvSpPr>
      <xdr:spPr bwMode="auto">
        <a:xfrm>
          <a:off x="31927800" y="1819275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44</xdr:col>
      <xdr:colOff>133350</xdr:colOff>
      <xdr:row>21</xdr:row>
      <xdr:rowOff>38100</xdr:rowOff>
    </xdr:from>
    <xdr:to>
      <xdr:col>54</xdr:col>
      <xdr:colOff>123825</xdr:colOff>
      <xdr:row>38</xdr:row>
      <xdr:rowOff>47625</xdr:rowOff>
    </xdr:to>
    <xdr:grpSp>
      <xdr:nvGrpSpPr>
        <xdr:cNvPr id="50" name="Grupo 16"/>
        <xdr:cNvGrpSpPr>
          <a:grpSpLocks/>
        </xdr:cNvGrpSpPr>
      </xdr:nvGrpSpPr>
      <xdr:grpSpPr bwMode="auto">
        <a:xfrm>
          <a:off x="25823892" y="2895600"/>
          <a:ext cx="6100853" cy="2669336"/>
          <a:chOff x="11035100" y="3037443"/>
          <a:chExt cx="6334125" cy="2828925"/>
        </a:xfrm>
      </xdr:grpSpPr>
      <xdr:graphicFrame macro="">
        <xdr:nvGraphicFramePr>
          <xdr:cNvPr id="51" name="Gráfico 11"/>
          <xdr:cNvGraphicFramePr>
            <a:graphicFrameLocks/>
          </xdr:cNvGraphicFramePr>
        </xdr:nvGraphicFramePr>
        <xdr:xfrm>
          <a:off x="11035100" y="3037443"/>
          <a:ext cx="6334125" cy="28289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sp macro="" textlink="">
        <xdr:nvSpPr>
          <xdr:cNvPr id="52" name="Text Box 12"/>
          <xdr:cNvSpPr txBox="1">
            <a:spLocks noChangeArrowheads="1"/>
          </xdr:cNvSpPr>
        </xdr:nvSpPr>
        <xdr:spPr bwMode="auto">
          <a:xfrm>
            <a:off x="13087000" y="3399868"/>
            <a:ext cx="2279888" cy="30202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D</a:t>
            </a:r>
          </a:p>
        </xdr:txBody>
      </xdr:sp>
    </xdr:grpSp>
    <xdr:clientData/>
  </xdr:twoCellAnchor>
  <xdr:twoCellAnchor>
    <xdr:from>
      <xdr:col>44</xdr:col>
      <xdr:colOff>514350</xdr:colOff>
      <xdr:row>12</xdr:row>
      <xdr:rowOff>123825</xdr:rowOff>
    </xdr:from>
    <xdr:to>
      <xdr:col>52</xdr:col>
      <xdr:colOff>123825</xdr:colOff>
      <xdr:row>12</xdr:row>
      <xdr:rowOff>133350</xdr:rowOff>
    </xdr:to>
    <xdr:sp macro="" textlink="">
      <xdr:nvSpPr>
        <xdr:cNvPr id="53" name="Line 148"/>
        <xdr:cNvSpPr>
          <a:spLocks noChangeShapeType="1"/>
        </xdr:cNvSpPr>
      </xdr:nvSpPr>
      <xdr:spPr bwMode="auto">
        <a:xfrm>
          <a:off x="27336750" y="1609725"/>
          <a:ext cx="4486275" cy="952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44</xdr:col>
      <xdr:colOff>123825</xdr:colOff>
      <xdr:row>41</xdr:row>
      <xdr:rowOff>133350</xdr:rowOff>
    </xdr:from>
    <xdr:to>
      <xdr:col>54</xdr:col>
      <xdr:colOff>123825</xdr:colOff>
      <xdr:row>61</xdr:row>
      <xdr:rowOff>28575</xdr:rowOff>
    </xdr:to>
    <xdr:graphicFrame macro="">
      <xdr:nvGraphicFramePr>
        <xdr:cNvPr id="54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47</xdr:col>
      <xdr:colOff>27867</xdr:colOff>
      <xdr:row>44</xdr:row>
      <xdr:rowOff>105709</xdr:rowOff>
    </xdr:from>
    <xdr:to>
      <xdr:col>51</xdr:col>
      <xdr:colOff>161245</xdr:colOff>
      <xdr:row>46</xdr:row>
      <xdr:rowOff>86154</xdr:rowOff>
    </xdr:to>
    <xdr:sp macro="" textlink="">
      <xdr:nvSpPr>
        <xdr:cNvPr id="55" name="Text Box 16"/>
        <xdr:cNvSpPr txBox="1">
          <a:spLocks noChangeArrowheads="1"/>
        </xdr:cNvSpPr>
      </xdr:nvSpPr>
      <xdr:spPr bwMode="auto">
        <a:xfrm>
          <a:off x="28679067" y="6363634"/>
          <a:ext cx="2571778" cy="209045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D</a:t>
          </a:r>
        </a:p>
      </xdr:txBody>
    </xdr:sp>
    <xdr:clientData/>
  </xdr:twoCellAnchor>
  <xdr:twoCellAnchor>
    <xdr:from>
      <xdr:col>44</xdr:col>
      <xdr:colOff>142875</xdr:colOff>
      <xdr:row>80</xdr:row>
      <xdr:rowOff>152400</xdr:rowOff>
    </xdr:from>
    <xdr:to>
      <xdr:col>54</xdr:col>
      <xdr:colOff>171450</xdr:colOff>
      <xdr:row>100</xdr:row>
      <xdr:rowOff>57150</xdr:rowOff>
    </xdr:to>
    <xdr:graphicFrame macro="">
      <xdr:nvGraphicFramePr>
        <xdr:cNvPr id="56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44</xdr:col>
      <xdr:colOff>495300</xdr:colOff>
      <xdr:row>87</xdr:row>
      <xdr:rowOff>85725</xdr:rowOff>
    </xdr:from>
    <xdr:to>
      <xdr:col>52</xdr:col>
      <xdr:colOff>228600</xdr:colOff>
      <xdr:row>87</xdr:row>
      <xdr:rowOff>95250</xdr:rowOff>
    </xdr:to>
    <xdr:sp macro="" textlink="">
      <xdr:nvSpPr>
        <xdr:cNvPr id="57" name="Line 148"/>
        <xdr:cNvSpPr>
          <a:spLocks noChangeShapeType="1"/>
        </xdr:cNvSpPr>
      </xdr:nvSpPr>
      <xdr:spPr bwMode="auto">
        <a:xfrm>
          <a:off x="27317700" y="12563475"/>
          <a:ext cx="4610100" cy="952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53</xdr:col>
      <xdr:colOff>30276</xdr:colOff>
      <xdr:row>96</xdr:row>
      <xdr:rowOff>28029</xdr:rowOff>
    </xdr:from>
    <xdr:to>
      <xdr:col>54</xdr:col>
      <xdr:colOff>297137</xdr:colOff>
      <xdr:row>100</xdr:row>
      <xdr:rowOff>24174</xdr:rowOff>
    </xdr:to>
    <xdr:sp macro="" textlink="">
      <xdr:nvSpPr>
        <xdr:cNvPr id="58" name="Rectangle 85"/>
        <xdr:cNvSpPr>
          <a:spLocks noChangeArrowheads="1"/>
        </xdr:cNvSpPr>
      </xdr:nvSpPr>
      <xdr:spPr bwMode="auto">
        <a:xfrm>
          <a:off x="32339076" y="13772604"/>
          <a:ext cx="876461" cy="6533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Sal. (ppm) água  mar</a:t>
          </a:r>
        </a:p>
      </xdr:txBody>
    </xdr:sp>
    <xdr:clientData/>
  </xdr:twoCellAnchor>
  <xdr:twoCellAnchor>
    <xdr:from>
      <xdr:col>52</xdr:col>
      <xdr:colOff>304800</xdr:colOff>
      <xdr:row>96</xdr:row>
      <xdr:rowOff>114300</xdr:rowOff>
    </xdr:from>
    <xdr:to>
      <xdr:col>52</xdr:col>
      <xdr:colOff>590550</xdr:colOff>
      <xdr:row>96</xdr:row>
      <xdr:rowOff>114300</xdr:rowOff>
    </xdr:to>
    <xdr:sp macro="" textlink="">
      <xdr:nvSpPr>
        <xdr:cNvPr id="59" name="Line 86"/>
        <xdr:cNvSpPr>
          <a:spLocks noChangeShapeType="1"/>
        </xdr:cNvSpPr>
      </xdr:nvSpPr>
      <xdr:spPr bwMode="auto">
        <a:xfrm>
          <a:off x="32004000" y="13858875"/>
          <a:ext cx="285750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190500</xdr:colOff>
      <xdr:row>62</xdr:row>
      <xdr:rowOff>66675</xdr:rowOff>
    </xdr:from>
    <xdr:to>
      <xdr:col>40</xdr:col>
      <xdr:colOff>285750</xdr:colOff>
      <xdr:row>79</xdr:row>
      <xdr:rowOff>9525</xdr:rowOff>
    </xdr:to>
    <xdr:graphicFrame macro="">
      <xdr:nvGraphicFramePr>
        <xdr:cNvPr id="60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44</xdr:col>
      <xdr:colOff>123825</xdr:colOff>
      <xdr:row>62</xdr:row>
      <xdr:rowOff>38100</xdr:rowOff>
    </xdr:from>
    <xdr:to>
      <xdr:col>54</xdr:col>
      <xdr:colOff>142875</xdr:colOff>
      <xdr:row>79</xdr:row>
      <xdr:rowOff>28575</xdr:rowOff>
    </xdr:to>
    <xdr:graphicFrame macro="">
      <xdr:nvGraphicFramePr>
        <xdr:cNvPr id="61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95250</xdr:colOff>
      <xdr:row>119</xdr:row>
      <xdr:rowOff>47625</xdr:rowOff>
    </xdr:from>
    <xdr:to>
      <xdr:col>1</xdr:col>
      <xdr:colOff>323850</xdr:colOff>
      <xdr:row>120</xdr:row>
      <xdr:rowOff>123825</xdr:rowOff>
    </xdr:to>
    <xdr:pic>
      <xdr:nvPicPr>
        <xdr:cNvPr id="62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7430750"/>
          <a:ext cx="2286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352425</xdr:colOff>
      <xdr:row>119</xdr:row>
      <xdr:rowOff>47625</xdr:rowOff>
    </xdr:from>
    <xdr:to>
      <xdr:col>1</xdr:col>
      <xdr:colOff>666750</xdr:colOff>
      <xdr:row>120</xdr:row>
      <xdr:rowOff>123825</xdr:rowOff>
    </xdr:to>
    <xdr:pic>
      <xdr:nvPicPr>
        <xdr:cNvPr id="63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17430750"/>
          <a:ext cx="2571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676275</xdr:colOff>
      <xdr:row>119</xdr:row>
      <xdr:rowOff>0</xdr:rowOff>
    </xdr:from>
    <xdr:ext cx="556044" cy="461513"/>
    <xdr:pic>
      <xdr:nvPicPr>
        <xdr:cNvPr id="64" name="Picture 36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383125"/>
          <a:ext cx="556044" cy="461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19</xdr:col>
      <xdr:colOff>276225</xdr:colOff>
      <xdr:row>101</xdr:row>
      <xdr:rowOff>142875</xdr:rowOff>
    </xdr:from>
    <xdr:to>
      <xdr:col>29</xdr:col>
      <xdr:colOff>228600</xdr:colOff>
      <xdr:row>117</xdr:row>
      <xdr:rowOff>95250</xdr:rowOff>
    </xdr:to>
    <xdr:grpSp>
      <xdr:nvGrpSpPr>
        <xdr:cNvPr id="65" name="Grupo 4"/>
        <xdr:cNvGrpSpPr>
          <a:grpSpLocks/>
        </xdr:cNvGrpSpPr>
      </xdr:nvGrpSpPr>
      <xdr:grpSpPr bwMode="auto">
        <a:xfrm>
          <a:off x="10690824" y="14646035"/>
          <a:ext cx="6062752" cy="2549286"/>
          <a:chOff x="10358651" y="8505620"/>
          <a:chExt cx="6312274" cy="2076729"/>
        </a:xfrm>
      </xdr:grpSpPr>
      <xdr:graphicFrame macro="">
        <xdr:nvGraphicFramePr>
          <xdr:cNvPr id="66" name="Gráfico 15"/>
          <xdr:cNvGraphicFramePr>
            <a:graphicFrameLocks/>
          </xdr:cNvGraphicFramePr>
        </xdr:nvGraphicFramePr>
        <xdr:xfrm>
          <a:off x="10358651" y="8505620"/>
          <a:ext cx="6312274" cy="20767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  <xdr:sp macro="" textlink="">
        <xdr:nvSpPr>
          <xdr:cNvPr id="67" name="Text Box 16"/>
          <xdr:cNvSpPr txBox="1">
            <a:spLocks noChangeArrowheads="1"/>
          </xdr:cNvSpPr>
        </xdr:nvSpPr>
        <xdr:spPr bwMode="auto">
          <a:xfrm>
            <a:off x="12138016" y="8730341"/>
            <a:ext cx="2564672" cy="216972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J</a:t>
            </a:r>
          </a:p>
        </xdr:txBody>
      </xdr:sp>
    </xdr:grpSp>
    <xdr:clientData/>
  </xdr:twoCellAnchor>
  <xdr:twoCellAnchor>
    <xdr:from>
      <xdr:col>30</xdr:col>
      <xdr:colOff>180975</xdr:colOff>
      <xdr:row>101</xdr:row>
      <xdr:rowOff>142875</xdr:rowOff>
    </xdr:from>
    <xdr:to>
      <xdr:col>40</xdr:col>
      <xdr:colOff>323850</xdr:colOff>
      <xdr:row>117</xdr:row>
      <xdr:rowOff>85725</xdr:rowOff>
    </xdr:to>
    <xdr:graphicFrame macro="">
      <xdr:nvGraphicFramePr>
        <xdr:cNvPr id="68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33</xdr:col>
      <xdr:colOff>74759</xdr:colOff>
      <xdr:row>103</xdr:row>
      <xdr:rowOff>124905</xdr:rowOff>
    </xdr:from>
    <xdr:to>
      <xdr:col>37</xdr:col>
      <xdr:colOff>135236</xdr:colOff>
      <xdr:row>105</xdr:row>
      <xdr:rowOff>35946</xdr:rowOff>
    </xdr:to>
    <xdr:sp macro="" textlink="">
      <xdr:nvSpPr>
        <xdr:cNvPr id="69" name="Text Box 16"/>
        <xdr:cNvSpPr txBox="1">
          <a:spLocks noChangeArrowheads="1"/>
        </xdr:cNvSpPr>
      </xdr:nvSpPr>
      <xdr:spPr bwMode="auto">
        <a:xfrm>
          <a:off x="20191559" y="14917230"/>
          <a:ext cx="2498877" cy="234891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A</a:t>
          </a:r>
        </a:p>
      </xdr:txBody>
    </xdr:sp>
    <xdr:clientData/>
  </xdr:twoCellAnchor>
  <xdr:twoCellAnchor>
    <xdr:from>
      <xdr:col>44</xdr:col>
      <xdr:colOff>171450</xdr:colOff>
      <xdr:row>101</xdr:row>
      <xdr:rowOff>95250</xdr:rowOff>
    </xdr:from>
    <xdr:to>
      <xdr:col>54</xdr:col>
      <xdr:colOff>171450</xdr:colOff>
      <xdr:row>117</xdr:row>
      <xdr:rowOff>76200</xdr:rowOff>
    </xdr:to>
    <xdr:graphicFrame macro="">
      <xdr:nvGraphicFramePr>
        <xdr:cNvPr id="70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47</xdr:col>
      <xdr:colOff>117367</xdr:colOff>
      <xdr:row>103</xdr:row>
      <xdr:rowOff>141293</xdr:rowOff>
    </xdr:from>
    <xdr:to>
      <xdr:col>51</xdr:col>
      <xdr:colOff>250745</xdr:colOff>
      <xdr:row>106</xdr:row>
      <xdr:rowOff>13907</xdr:rowOff>
    </xdr:to>
    <xdr:sp macro="" textlink="">
      <xdr:nvSpPr>
        <xdr:cNvPr id="71" name="Text Box 16"/>
        <xdr:cNvSpPr txBox="1">
          <a:spLocks noChangeArrowheads="1"/>
        </xdr:cNvSpPr>
      </xdr:nvSpPr>
      <xdr:spPr bwMode="auto">
        <a:xfrm>
          <a:off x="28768567" y="14933618"/>
          <a:ext cx="2571778" cy="358389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D</a:t>
          </a:r>
        </a:p>
      </xdr:txBody>
    </xdr:sp>
    <xdr:clientData/>
  </xdr:twoCellAnchor>
  <xdr:twoCellAnchor>
    <xdr:from>
      <xdr:col>58</xdr:col>
      <xdr:colOff>123825</xdr:colOff>
      <xdr:row>1</xdr:row>
      <xdr:rowOff>0</xdr:rowOff>
    </xdr:from>
    <xdr:to>
      <xdr:col>68</xdr:col>
      <xdr:colOff>95250</xdr:colOff>
      <xdr:row>20</xdr:row>
      <xdr:rowOff>85725</xdr:rowOff>
    </xdr:to>
    <xdr:graphicFrame macro="">
      <xdr:nvGraphicFramePr>
        <xdr:cNvPr id="72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61</xdr:col>
      <xdr:colOff>289208</xdr:colOff>
      <xdr:row>2</xdr:row>
      <xdr:rowOff>94955</xdr:rowOff>
    </xdr:from>
    <xdr:to>
      <xdr:col>65</xdr:col>
      <xdr:colOff>153103</xdr:colOff>
      <xdr:row>4</xdr:row>
      <xdr:rowOff>118654</xdr:rowOff>
    </xdr:to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37474808" y="342605"/>
          <a:ext cx="2302295" cy="261824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Lagoa Nova</a:t>
          </a:r>
        </a:p>
      </xdr:txBody>
    </xdr:sp>
    <xdr:clientData/>
  </xdr:twoCellAnchor>
  <xdr:twoCellAnchor>
    <xdr:from>
      <xdr:col>66</xdr:col>
      <xdr:colOff>567404</xdr:colOff>
      <xdr:row>13</xdr:row>
      <xdr:rowOff>69232</xdr:rowOff>
    </xdr:from>
    <xdr:to>
      <xdr:col>68</xdr:col>
      <xdr:colOff>233768</xdr:colOff>
      <xdr:row>17</xdr:row>
      <xdr:rowOff>34715</xdr:rowOff>
    </xdr:to>
    <xdr:sp macro="" textlink="">
      <xdr:nvSpPr>
        <xdr:cNvPr id="74" name="Rectangle 146"/>
        <xdr:cNvSpPr>
          <a:spLocks noChangeArrowheads="1"/>
        </xdr:cNvSpPr>
      </xdr:nvSpPr>
      <xdr:spPr bwMode="auto">
        <a:xfrm>
          <a:off x="40801004" y="1717057"/>
          <a:ext cx="885564" cy="51793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pH água mar</a:t>
          </a:r>
        </a:p>
      </xdr:txBody>
    </xdr:sp>
    <xdr:clientData/>
  </xdr:twoCellAnchor>
  <xdr:twoCellAnchor>
    <xdr:from>
      <xdr:col>66</xdr:col>
      <xdr:colOff>228600</xdr:colOff>
      <xdr:row>14</xdr:row>
      <xdr:rowOff>9525</xdr:rowOff>
    </xdr:from>
    <xdr:to>
      <xdr:col>66</xdr:col>
      <xdr:colOff>504825</xdr:colOff>
      <xdr:row>14</xdr:row>
      <xdr:rowOff>9525</xdr:rowOff>
    </xdr:to>
    <xdr:sp macro="" textlink="">
      <xdr:nvSpPr>
        <xdr:cNvPr id="75" name="Line 147"/>
        <xdr:cNvSpPr>
          <a:spLocks noChangeShapeType="1"/>
        </xdr:cNvSpPr>
      </xdr:nvSpPr>
      <xdr:spPr bwMode="auto">
        <a:xfrm>
          <a:off x="40462200" y="1819275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58</xdr:col>
      <xdr:colOff>133350</xdr:colOff>
      <xdr:row>21</xdr:row>
      <xdr:rowOff>38100</xdr:rowOff>
    </xdr:from>
    <xdr:to>
      <xdr:col>68</xdr:col>
      <xdr:colOff>123825</xdr:colOff>
      <xdr:row>38</xdr:row>
      <xdr:rowOff>47625</xdr:rowOff>
    </xdr:to>
    <xdr:grpSp>
      <xdr:nvGrpSpPr>
        <xdr:cNvPr id="76" name="Grupo 16"/>
        <xdr:cNvGrpSpPr>
          <a:grpSpLocks/>
        </xdr:cNvGrpSpPr>
      </xdr:nvGrpSpPr>
      <xdr:grpSpPr bwMode="auto">
        <a:xfrm>
          <a:off x="34378421" y="2895600"/>
          <a:ext cx="6100852" cy="2669336"/>
          <a:chOff x="10932477" y="2371322"/>
          <a:chExt cx="6334125" cy="2828925"/>
        </a:xfrm>
      </xdr:grpSpPr>
      <xdr:graphicFrame macro="">
        <xdr:nvGraphicFramePr>
          <xdr:cNvPr id="77" name="Gráfico 11"/>
          <xdr:cNvGraphicFramePr>
            <a:graphicFrameLocks/>
          </xdr:cNvGraphicFramePr>
        </xdr:nvGraphicFramePr>
        <xdr:xfrm>
          <a:off x="10932477" y="2371322"/>
          <a:ext cx="6334125" cy="28289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  <xdr:sp macro="" textlink="">
        <xdr:nvSpPr>
          <xdr:cNvPr id="78" name="Text Box 12"/>
          <xdr:cNvSpPr txBox="1">
            <a:spLocks noChangeArrowheads="1"/>
          </xdr:cNvSpPr>
        </xdr:nvSpPr>
        <xdr:spPr bwMode="auto">
          <a:xfrm>
            <a:off x="12984377" y="2713612"/>
            <a:ext cx="2279888" cy="30202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Lagoa Nova</a:t>
            </a:r>
          </a:p>
        </xdr:txBody>
      </xdr:sp>
    </xdr:grpSp>
    <xdr:clientData/>
  </xdr:twoCellAnchor>
  <xdr:twoCellAnchor>
    <xdr:from>
      <xdr:col>58</xdr:col>
      <xdr:colOff>514350</xdr:colOff>
      <xdr:row>12</xdr:row>
      <xdr:rowOff>123825</xdr:rowOff>
    </xdr:from>
    <xdr:to>
      <xdr:col>66</xdr:col>
      <xdr:colOff>123825</xdr:colOff>
      <xdr:row>12</xdr:row>
      <xdr:rowOff>133350</xdr:rowOff>
    </xdr:to>
    <xdr:sp macro="" textlink="">
      <xdr:nvSpPr>
        <xdr:cNvPr id="79" name="Line 148"/>
        <xdr:cNvSpPr>
          <a:spLocks noChangeShapeType="1"/>
        </xdr:cNvSpPr>
      </xdr:nvSpPr>
      <xdr:spPr bwMode="auto">
        <a:xfrm>
          <a:off x="35871150" y="1609725"/>
          <a:ext cx="4486275" cy="952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58</xdr:col>
      <xdr:colOff>133350</xdr:colOff>
      <xdr:row>41</xdr:row>
      <xdr:rowOff>104775</xdr:rowOff>
    </xdr:from>
    <xdr:to>
      <xdr:col>68</xdr:col>
      <xdr:colOff>133350</xdr:colOff>
      <xdr:row>61</xdr:row>
      <xdr:rowOff>28575</xdr:rowOff>
    </xdr:to>
    <xdr:graphicFrame macro="">
      <xdr:nvGraphicFramePr>
        <xdr:cNvPr id="80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61</xdr:col>
      <xdr:colOff>18882</xdr:colOff>
      <xdr:row>44</xdr:row>
      <xdr:rowOff>69766</xdr:rowOff>
    </xdr:from>
    <xdr:to>
      <xdr:col>65</xdr:col>
      <xdr:colOff>152260</xdr:colOff>
      <xdr:row>46</xdr:row>
      <xdr:rowOff>50211</xdr:rowOff>
    </xdr:to>
    <xdr:sp macro="" textlink="">
      <xdr:nvSpPr>
        <xdr:cNvPr id="81" name="Text Box 16"/>
        <xdr:cNvSpPr txBox="1">
          <a:spLocks noChangeArrowheads="1"/>
        </xdr:cNvSpPr>
      </xdr:nvSpPr>
      <xdr:spPr bwMode="auto">
        <a:xfrm>
          <a:off x="37204482" y="6327691"/>
          <a:ext cx="2571778" cy="209045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Lagoa Nova</a:t>
          </a:r>
        </a:p>
      </xdr:txBody>
    </xdr:sp>
    <xdr:clientData/>
  </xdr:twoCellAnchor>
  <xdr:twoCellAnchor>
    <xdr:from>
      <xdr:col>58</xdr:col>
      <xdr:colOff>142875</xdr:colOff>
      <xdr:row>80</xdr:row>
      <xdr:rowOff>123825</xdr:rowOff>
    </xdr:from>
    <xdr:to>
      <xdr:col>68</xdr:col>
      <xdr:colOff>190500</xdr:colOff>
      <xdr:row>100</xdr:row>
      <xdr:rowOff>28575</xdr:rowOff>
    </xdr:to>
    <xdr:graphicFrame macro="">
      <xdr:nvGraphicFramePr>
        <xdr:cNvPr id="82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58</xdr:col>
      <xdr:colOff>485775</xdr:colOff>
      <xdr:row>87</xdr:row>
      <xdr:rowOff>66675</xdr:rowOff>
    </xdr:from>
    <xdr:to>
      <xdr:col>66</xdr:col>
      <xdr:colOff>238125</xdr:colOff>
      <xdr:row>87</xdr:row>
      <xdr:rowOff>66675</xdr:rowOff>
    </xdr:to>
    <xdr:sp macro="" textlink="">
      <xdr:nvSpPr>
        <xdr:cNvPr id="83" name="Line 148"/>
        <xdr:cNvSpPr>
          <a:spLocks noChangeShapeType="1"/>
        </xdr:cNvSpPr>
      </xdr:nvSpPr>
      <xdr:spPr bwMode="auto">
        <a:xfrm>
          <a:off x="35842575" y="12544425"/>
          <a:ext cx="462915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67</xdr:col>
      <xdr:colOff>66221</xdr:colOff>
      <xdr:row>91</xdr:row>
      <xdr:rowOff>90929</xdr:rowOff>
    </xdr:from>
    <xdr:to>
      <xdr:col>68</xdr:col>
      <xdr:colOff>333082</xdr:colOff>
      <xdr:row>96</xdr:row>
      <xdr:rowOff>24174</xdr:rowOff>
    </xdr:to>
    <xdr:sp macro="" textlink="">
      <xdr:nvSpPr>
        <xdr:cNvPr id="84" name="Rectangle 85"/>
        <xdr:cNvSpPr>
          <a:spLocks noChangeArrowheads="1"/>
        </xdr:cNvSpPr>
      </xdr:nvSpPr>
      <xdr:spPr bwMode="auto">
        <a:xfrm>
          <a:off x="40909421" y="13121129"/>
          <a:ext cx="876461" cy="6476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Sal. (ppm) água  mar</a:t>
          </a:r>
        </a:p>
      </xdr:txBody>
    </xdr:sp>
    <xdr:clientData/>
  </xdr:twoCellAnchor>
  <xdr:twoCellAnchor>
    <xdr:from>
      <xdr:col>66</xdr:col>
      <xdr:colOff>342900</xdr:colOff>
      <xdr:row>92</xdr:row>
      <xdr:rowOff>9525</xdr:rowOff>
    </xdr:from>
    <xdr:to>
      <xdr:col>67</xdr:col>
      <xdr:colOff>9525</xdr:colOff>
      <xdr:row>92</xdr:row>
      <xdr:rowOff>9525</xdr:rowOff>
    </xdr:to>
    <xdr:sp macro="" textlink="">
      <xdr:nvSpPr>
        <xdr:cNvPr id="85" name="Line 86"/>
        <xdr:cNvSpPr>
          <a:spLocks noChangeShapeType="1"/>
        </xdr:cNvSpPr>
      </xdr:nvSpPr>
      <xdr:spPr bwMode="auto">
        <a:xfrm>
          <a:off x="40576500" y="13201650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58</xdr:col>
      <xdr:colOff>123825</xdr:colOff>
      <xdr:row>62</xdr:row>
      <xdr:rowOff>38100</xdr:rowOff>
    </xdr:from>
    <xdr:to>
      <xdr:col>68</xdr:col>
      <xdr:colOff>161925</xdr:colOff>
      <xdr:row>79</xdr:row>
      <xdr:rowOff>38100</xdr:rowOff>
    </xdr:to>
    <xdr:graphicFrame macro="">
      <xdr:nvGraphicFramePr>
        <xdr:cNvPr id="86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58</xdr:col>
      <xdr:colOff>152400</xdr:colOff>
      <xdr:row>101</xdr:row>
      <xdr:rowOff>57150</xdr:rowOff>
    </xdr:from>
    <xdr:to>
      <xdr:col>68</xdr:col>
      <xdr:colOff>209550</xdr:colOff>
      <xdr:row>117</xdr:row>
      <xdr:rowOff>76200</xdr:rowOff>
    </xdr:to>
    <xdr:graphicFrame macro="">
      <xdr:nvGraphicFramePr>
        <xdr:cNvPr id="87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61</xdr:col>
      <xdr:colOff>72438</xdr:colOff>
      <xdr:row>103</xdr:row>
      <xdr:rowOff>24477</xdr:rowOff>
    </xdr:from>
    <xdr:to>
      <xdr:col>65</xdr:col>
      <xdr:colOff>205816</xdr:colOff>
      <xdr:row>105</xdr:row>
      <xdr:rowOff>58837</xdr:rowOff>
    </xdr:to>
    <xdr:sp macro="" textlink="">
      <xdr:nvSpPr>
        <xdr:cNvPr id="88" name="Text Box 16"/>
        <xdr:cNvSpPr txBox="1">
          <a:spLocks noChangeArrowheads="1"/>
        </xdr:cNvSpPr>
      </xdr:nvSpPr>
      <xdr:spPr bwMode="auto">
        <a:xfrm>
          <a:off x="37258038" y="14816802"/>
          <a:ext cx="2571778" cy="358210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Lagoa Nova</a:t>
          </a:r>
        </a:p>
      </xdr:txBody>
    </xdr:sp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0.31705</cdr:x>
      <cdr:y>0.10903</cdr:y>
    </cdr:from>
    <cdr:to>
      <cdr:x>0.72271</cdr:x>
      <cdr:y>0.19589</cdr:y>
    </cdr:to>
    <cdr:sp macro="" textlink="">
      <cdr:nvSpPr>
        <cdr:cNvPr id="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27173" y="303081"/>
          <a:ext cx="2465759" cy="24144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J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0.31139</cdr:x>
      <cdr:y>0.07994</cdr:y>
    </cdr:from>
    <cdr:to>
      <cdr:x>0.71803</cdr:x>
      <cdr:y>0.1668</cdr:y>
    </cdr:to>
    <cdr:sp macro="" textlink="">
      <cdr:nvSpPr>
        <cdr:cNvPr id="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66503" y="339761"/>
          <a:ext cx="2563946" cy="369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A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0.31139</cdr:x>
      <cdr:y>0.07994</cdr:y>
    </cdr:from>
    <cdr:to>
      <cdr:x>0.71803</cdr:x>
      <cdr:y>0.1668</cdr:y>
    </cdr:to>
    <cdr:sp macro="" textlink="">
      <cdr:nvSpPr>
        <cdr:cNvPr id="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66503" y="339761"/>
          <a:ext cx="2563946" cy="369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D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0.31139</cdr:x>
      <cdr:y>0.07994</cdr:y>
    </cdr:from>
    <cdr:to>
      <cdr:x>0.71803</cdr:x>
      <cdr:y>0.1668</cdr:y>
    </cdr:to>
    <cdr:sp macro="" textlink="">
      <cdr:nvSpPr>
        <cdr:cNvPr id="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66503" y="339761"/>
          <a:ext cx="2563946" cy="369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A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0.31139</cdr:x>
      <cdr:y>0.09953</cdr:y>
    </cdr:from>
    <cdr:to>
      <cdr:x>0.71803</cdr:x>
      <cdr:y>0.18639</cdr:y>
    </cdr:to>
    <cdr:sp macro="" textlink="">
      <cdr:nvSpPr>
        <cdr:cNvPr id="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9370" y="273882"/>
          <a:ext cx="2493420" cy="2390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D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0.31139</cdr:x>
      <cdr:y>0.07994</cdr:y>
    </cdr:from>
    <cdr:to>
      <cdr:x>0.71803</cdr:x>
      <cdr:y>0.1668</cdr:y>
    </cdr:to>
    <cdr:sp macro="" textlink="">
      <cdr:nvSpPr>
        <cdr:cNvPr id="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66503" y="339761"/>
          <a:ext cx="2563946" cy="369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D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0.31139</cdr:x>
      <cdr:y>0.10272</cdr:y>
    </cdr:from>
    <cdr:to>
      <cdr:x>0.71803</cdr:x>
      <cdr:y>0.18959</cdr:y>
    </cdr:to>
    <cdr:sp macro="" textlink="">
      <cdr:nvSpPr>
        <cdr:cNvPr id="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14966" y="283586"/>
          <a:ext cx="2500728" cy="2397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D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209550</xdr:colOff>
      <xdr:row>76</xdr:row>
      <xdr:rowOff>171450</xdr:rowOff>
    </xdr:from>
    <xdr:to>
      <xdr:col>29</xdr:col>
      <xdr:colOff>304800</xdr:colOff>
      <xdr:row>92</xdr:row>
      <xdr:rowOff>114300</xdr:rowOff>
    </xdr:to>
    <xdr:graphicFrame macro="">
      <xdr:nvGraphicFramePr>
        <xdr:cNvPr id="2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219075</xdr:colOff>
      <xdr:row>59</xdr:row>
      <xdr:rowOff>28575</xdr:rowOff>
    </xdr:from>
    <xdr:to>
      <xdr:col>29</xdr:col>
      <xdr:colOff>295275</xdr:colOff>
      <xdr:row>75</xdr:row>
      <xdr:rowOff>19050</xdr:rowOff>
    </xdr:to>
    <xdr:graphicFrame macro="">
      <xdr:nvGraphicFramePr>
        <xdr:cNvPr id="3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1</xdr:row>
      <xdr:rowOff>47625</xdr:rowOff>
    </xdr:from>
    <xdr:to>
      <xdr:col>1</xdr:col>
      <xdr:colOff>304800</xdr:colOff>
      <xdr:row>2</xdr:row>
      <xdr:rowOff>123825</xdr:rowOff>
    </xdr:to>
    <xdr:pic>
      <xdr:nvPicPr>
        <xdr:cNvPr id="4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6667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333375</xdr:colOff>
      <xdr:row>1</xdr:row>
      <xdr:rowOff>47625</xdr:rowOff>
    </xdr:from>
    <xdr:to>
      <xdr:col>1</xdr:col>
      <xdr:colOff>647700</xdr:colOff>
      <xdr:row>2</xdr:row>
      <xdr:rowOff>123825</xdr:rowOff>
    </xdr:to>
    <xdr:pic>
      <xdr:nvPicPr>
        <xdr:cNvPr id="5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66675"/>
          <a:ext cx="2762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628650</xdr:colOff>
      <xdr:row>0</xdr:row>
      <xdr:rowOff>180975</xdr:rowOff>
    </xdr:from>
    <xdr:ext cx="554394" cy="465947"/>
    <xdr:pic>
      <xdr:nvPicPr>
        <xdr:cNvPr id="6" name="Picture 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9050"/>
          <a:ext cx="554394" cy="465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19</xdr:col>
      <xdr:colOff>238125</xdr:colOff>
      <xdr:row>40</xdr:row>
      <xdr:rowOff>161925</xdr:rowOff>
    </xdr:from>
    <xdr:to>
      <xdr:col>29</xdr:col>
      <xdr:colOff>276225</xdr:colOff>
      <xdr:row>58</xdr:row>
      <xdr:rowOff>57150</xdr:rowOff>
    </xdr:to>
    <xdr:graphicFrame macro="">
      <xdr:nvGraphicFramePr>
        <xdr:cNvPr id="7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238125</xdr:colOff>
      <xdr:row>1</xdr:row>
      <xdr:rowOff>0</xdr:rowOff>
    </xdr:from>
    <xdr:to>
      <xdr:col>29</xdr:col>
      <xdr:colOff>361950</xdr:colOff>
      <xdr:row>21</xdr:row>
      <xdr:rowOff>0</xdr:rowOff>
    </xdr:to>
    <xdr:grpSp>
      <xdr:nvGrpSpPr>
        <xdr:cNvPr id="8" name="Grupo 5"/>
        <xdr:cNvGrpSpPr>
          <a:grpSpLocks/>
        </xdr:cNvGrpSpPr>
      </xdr:nvGrpSpPr>
      <xdr:grpSpPr bwMode="auto">
        <a:xfrm>
          <a:off x="10686467" y="19439"/>
          <a:ext cx="6247039" cy="2867219"/>
          <a:chOff x="10372725" y="66675"/>
          <a:chExt cx="6438900" cy="2667000"/>
        </a:xfrm>
      </xdr:grpSpPr>
      <xdr:grpSp>
        <xdr:nvGrpSpPr>
          <xdr:cNvPr id="9" name="Group 111"/>
          <xdr:cNvGrpSpPr>
            <a:grpSpLocks/>
          </xdr:cNvGrpSpPr>
        </xdr:nvGrpSpPr>
        <xdr:grpSpPr bwMode="auto">
          <a:xfrm>
            <a:off x="10372725" y="66675"/>
            <a:ext cx="6334125" cy="2667000"/>
            <a:chOff x="1080" y="7"/>
            <a:chExt cx="674" cy="282"/>
          </a:xfrm>
        </xdr:grpSpPr>
        <xdr:graphicFrame macro="">
          <xdr:nvGraphicFramePr>
            <xdr:cNvPr id="14" name="Gráfico 8"/>
            <xdr:cNvGraphicFramePr>
              <a:graphicFrameLocks/>
            </xdr:cNvGraphicFramePr>
          </xdr:nvGraphicFramePr>
          <xdr:xfrm>
            <a:off x="1080" y="7"/>
            <a:ext cx="674" cy="282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7"/>
            </a:graphicData>
          </a:graphic>
        </xdr:graphicFrame>
        <xdr:sp macro="" textlink="">
          <xdr:nvSpPr>
            <xdr:cNvPr id="15" name="Text Box 9"/>
            <xdr:cNvSpPr txBox="1">
              <a:spLocks noChangeArrowheads="1"/>
            </xdr:cNvSpPr>
          </xdr:nvSpPr>
          <xdr:spPr bwMode="auto">
            <a:xfrm>
              <a:off x="1298" y="33"/>
              <a:ext cx="234" cy="23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pt-PT" sz="800" b="0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Paul do Belo Jardim </a:t>
              </a:r>
              <a:r>
                <a:rPr lang="pt-PT" sz="800" b="1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| Ponto 1</a:t>
              </a:r>
            </a:p>
          </xdr:txBody>
        </xdr:sp>
      </xdr:grpSp>
      <xdr:grpSp>
        <xdr:nvGrpSpPr>
          <xdr:cNvPr id="10" name="Group 145"/>
          <xdr:cNvGrpSpPr>
            <a:grpSpLocks/>
          </xdr:cNvGrpSpPr>
        </xdr:nvGrpSpPr>
        <xdr:grpSpPr bwMode="auto">
          <a:xfrm>
            <a:off x="15601950" y="1677699"/>
            <a:ext cx="1209675" cy="438150"/>
            <a:chOff x="1623" y="1111"/>
            <a:chExt cx="127" cy="44"/>
          </a:xfrm>
        </xdr:grpSpPr>
        <xdr:sp macro="" textlink="">
          <xdr:nvSpPr>
            <xdr:cNvPr id="12" name="Rectangle 146"/>
            <xdr:cNvSpPr>
              <a:spLocks noChangeArrowheads="1"/>
            </xdr:cNvSpPr>
          </xdr:nvSpPr>
          <xdr:spPr bwMode="auto">
            <a:xfrm>
              <a:off x="1657" y="1111"/>
              <a:ext cx="93" cy="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pH água mar</a:t>
              </a:r>
            </a:p>
          </xdr:txBody>
        </xdr:sp>
        <xdr:sp macro="" textlink="">
          <xdr:nvSpPr>
            <xdr:cNvPr id="13" name="Line 147"/>
            <xdr:cNvSpPr>
              <a:spLocks noChangeShapeType="1"/>
            </xdr:cNvSpPr>
          </xdr:nvSpPr>
          <xdr:spPr bwMode="auto">
            <a:xfrm>
              <a:off x="1623" y="1117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11" name="Line 148"/>
          <xdr:cNvSpPr>
            <a:spLocks noChangeShapeType="1"/>
          </xdr:cNvSpPr>
        </xdr:nvSpPr>
        <xdr:spPr bwMode="auto">
          <a:xfrm>
            <a:off x="10719738" y="1452416"/>
            <a:ext cx="4714875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19</xdr:col>
      <xdr:colOff>247650</xdr:colOff>
      <xdr:row>22</xdr:row>
      <xdr:rowOff>95250</xdr:rowOff>
    </xdr:from>
    <xdr:to>
      <xdr:col>29</xdr:col>
      <xdr:colOff>276225</xdr:colOff>
      <xdr:row>39</xdr:row>
      <xdr:rowOff>47625</xdr:rowOff>
    </xdr:to>
    <xdr:graphicFrame macro="">
      <xdr:nvGraphicFramePr>
        <xdr:cNvPr id="16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609600</xdr:colOff>
      <xdr:row>81</xdr:row>
      <xdr:rowOff>104775</xdr:rowOff>
    </xdr:from>
    <xdr:to>
      <xdr:col>27</xdr:col>
      <xdr:colOff>333375</xdr:colOff>
      <xdr:row>81</xdr:row>
      <xdr:rowOff>104775</xdr:rowOff>
    </xdr:to>
    <xdr:sp macro="" textlink="">
      <xdr:nvSpPr>
        <xdr:cNvPr id="17" name="Line 148"/>
        <xdr:cNvSpPr>
          <a:spLocks noChangeShapeType="1"/>
        </xdr:cNvSpPr>
      </xdr:nvSpPr>
      <xdr:spPr bwMode="auto">
        <a:xfrm flipV="1">
          <a:off x="12192000" y="12525375"/>
          <a:ext cx="460057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28</xdr:col>
      <xdr:colOff>152780</xdr:colOff>
      <xdr:row>85</xdr:row>
      <xdr:rowOff>57553</xdr:rowOff>
    </xdr:from>
    <xdr:to>
      <xdr:col>29</xdr:col>
      <xdr:colOff>419641</xdr:colOff>
      <xdr:row>91</xdr:row>
      <xdr:rowOff>113029</xdr:rowOff>
    </xdr:to>
    <xdr:sp macro="" textlink="">
      <xdr:nvSpPr>
        <xdr:cNvPr id="18" name="Rectangle 85"/>
        <xdr:cNvSpPr>
          <a:spLocks noChangeArrowheads="1"/>
        </xdr:cNvSpPr>
      </xdr:nvSpPr>
      <xdr:spPr bwMode="auto">
        <a:xfrm>
          <a:off x="17221580" y="13125853"/>
          <a:ext cx="876461" cy="103655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Sal. (ppm) água  mar</a:t>
          </a:r>
        </a:p>
      </xdr:txBody>
    </xdr:sp>
    <xdr:clientData/>
  </xdr:twoCellAnchor>
  <xdr:twoCellAnchor>
    <xdr:from>
      <xdr:col>27</xdr:col>
      <xdr:colOff>438150</xdr:colOff>
      <xdr:row>85</xdr:row>
      <xdr:rowOff>171450</xdr:rowOff>
    </xdr:from>
    <xdr:to>
      <xdr:col>28</xdr:col>
      <xdr:colOff>104775</xdr:colOff>
      <xdr:row>85</xdr:row>
      <xdr:rowOff>171450</xdr:rowOff>
    </xdr:to>
    <xdr:sp macro="" textlink="">
      <xdr:nvSpPr>
        <xdr:cNvPr id="19" name="Line 86"/>
        <xdr:cNvSpPr>
          <a:spLocks noChangeShapeType="1"/>
        </xdr:cNvSpPr>
      </xdr:nvSpPr>
      <xdr:spPr bwMode="auto">
        <a:xfrm>
          <a:off x="16897350" y="13230225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22</xdr:col>
      <xdr:colOff>350225</xdr:colOff>
      <xdr:row>24</xdr:row>
      <xdr:rowOff>88566</xdr:rowOff>
    </xdr:from>
    <xdr:to>
      <xdr:col>26</xdr:col>
      <xdr:colOff>214108</xdr:colOff>
      <xdr:row>26</xdr:row>
      <xdr:rowOff>24792</xdr:rowOff>
    </xdr:to>
    <xdr:sp macro="" textlink="">
      <xdr:nvSpPr>
        <xdr:cNvPr id="20" name="Text Box 9"/>
        <xdr:cNvSpPr txBox="1">
          <a:spLocks noChangeArrowheads="1"/>
        </xdr:cNvSpPr>
      </xdr:nvSpPr>
      <xdr:spPr bwMode="auto">
        <a:xfrm>
          <a:off x="13761425" y="3269916"/>
          <a:ext cx="2302283" cy="260076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do Belo Jardim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22</xdr:col>
      <xdr:colOff>279242</xdr:colOff>
      <xdr:row>42</xdr:row>
      <xdr:rowOff>150702</xdr:rowOff>
    </xdr:from>
    <xdr:to>
      <xdr:col>26</xdr:col>
      <xdr:colOff>143125</xdr:colOff>
      <xdr:row>44</xdr:row>
      <xdr:rowOff>126353</xdr:rowOff>
    </xdr:to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13690442" y="6246702"/>
          <a:ext cx="2302283" cy="299501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do Belo Jardim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22</xdr:col>
      <xdr:colOff>408760</xdr:colOff>
      <xdr:row>78</xdr:row>
      <xdr:rowOff>101125</xdr:rowOff>
    </xdr:from>
    <xdr:to>
      <xdr:col>26</xdr:col>
      <xdr:colOff>272643</xdr:colOff>
      <xdr:row>80</xdr:row>
      <xdr:rowOff>24792</xdr:rowOff>
    </xdr:to>
    <xdr:sp macro="" textlink="">
      <xdr:nvSpPr>
        <xdr:cNvPr id="22" name="Text Box 9"/>
        <xdr:cNvSpPr txBox="1">
          <a:spLocks noChangeArrowheads="1"/>
        </xdr:cNvSpPr>
      </xdr:nvSpPr>
      <xdr:spPr bwMode="auto">
        <a:xfrm>
          <a:off x="13819960" y="12026425"/>
          <a:ext cx="2302283" cy="247517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do Belo Jardim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22</xdr:col>
      <xdr:colOff>446655</xdr:colOff>
      <xdr:row>61</xdr:row>
      <xdr:rowOff>20423</xdr:rowOff>
    </xdr:from>
    <xdr:to>
      <xdr:col>26</xdr:col>
      <xdr:colOff>310538</xdr:colOff>
      <xdr:row>62</xdr:row>
      <xdr:rowOff>98616</xdr:rowOff>
    </xdr:to>
    <xdr:sp macro="" textlink="">
      <xdr:nvSpPr>
        <xdr:cNvPr id="23" name="Text Box 9"/>
        <xdr:cNvSpPr txBox="1">
          <a:spLocks noChangeArrowheads="1"/>
        </xdr:cNvSpPr>
      </xdr:nvSpPr>
      <xdr:spPr bwMode="auto">
        <a:xfrm>
          <a:off x="13857855" y="9192998"/>
          <a:ext cx="2302283" cy="240118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do Belo Jardim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19</xdr:col>
      <xdr:colOff>228600</xdr:colOff>
      <xdr:row>93</xdr:row>
      <xdr:rowOff>66675</xdr:rowOff>
    </xdr:from>
    <xdr:to>
      <xdr:col>29</xdr:col>
      <xdr:colOff>323850</xdr:colOff>
      <xdr:row>109</xdr:row>
      <xdr:rowOff>9525</xdr:rowOff>
    </xdr:to>
    <xdr:graphicFrame macro="">
      <xdr:nvGraphicFramePr>
        <xdr:cNvPr id="24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22</xdr:col>
      <xdr:colOff>434812</xdr:colOff>
      <xdr:row>95</xdr:row>
      <xdr:rowOff>29981</xdr:rowOff>
    </xdr:from>
    <xdr:to>
      <xdr:col>26</xdr:col>
      <xdr:colOff>298695</xdr:colOff>
      <xdr:row>96</xdr:row>
      <xdr:rowOff>118877</xdr:rowOff>
    </xdr:to>
    <xdr:sp macro="" textlink="">
      <xdr:nvSpPr>
        <xdr:cNvPr id="25" name="Text Box 9"/>
        <xdr:cNvSpPr txBox="1">
          <a:spLocks noChangeArrowheads="1"/>
        </xdr:cNvSpPr>
      </xdr:nvSpPr>
      <xdr:spPr bwMode="auto">
        <a:xfrm>
          <a:off x="13846012" y="14746106"/>
          <a:ext cx="2302283" cy="269871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do Belo Jardim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</xdr:row>
      <xdr:rowOff>47625</xdr:rowOff>
    </xdr:from>
    <xdr:to>
      <xdr:col>1</xdr:col>
      <xdr:colOff>304800</xdr:colOff>
      <xdr:row>2</xdr:row>
      <xdr:rowOff>123825</xdr:rowOff>
    </xdr:to>
    <xdr:pic>
      <xdr:nvPicPr>
        <xdr:cNvPr id="500274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907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333375</xdr:colOff>
      <xdr:row>1</xdr:row>
      <xdr:rowOff>47625</xdr:rowOff>
    </xdr:from>
    <xdr:to>
      <xdr:col>1</xdr:col>
      <xdr:colOff>647700</xdr:colOff>
      <xdr:row>2</xdr:row>
      <xdr:rowOff>123825</xdr:rowOff>
    </xdr:to>
    <xdr:pic>
      <xdr:nvPicPr>
        <xdr:cNvPr id="500275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2190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628650</xdr:colOff>
      <xdr:row>0</xdr:row>
      <xdr:rowOff>133350</xdr:rowOff>
    </xdr:from>
    <xdr:to>
      <xdr:col>2</xdr:col>
      <xdr:colOff>438150</xdr:colOff>
      <xdr:row>4</xdr:row>
      <xdr:rowOff>9525</xdr:rowOff>
    </xdr:to>
    <xdr:pic>
      <xdr:nvPicPr>
        <xdr:cNvPr id="500276" name="Picture 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33350"/>
          <a:ext cx="5524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95250</xdr:colOff>
      <xdr:row>19</xdr:row>
      <xdr:rowOff>47625</xdr:rowOff>
    </xdr:from>
    <xdr:to>
      <xdr:col>1</xdr:col>
      <xdr:colOff>323850</xdr:colOff>
      <xdr:row>20</xdr:row>
      <xdr:rowOff>123825</xdr:rowOff>
    </xdr:to>
    <xdr:pic>
      <xdr:nvPicPr>
        <xdr:cNvPr id="500277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819400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352425</xdr:colOff>
      <xdr:row>19</xdr:row>
      <xdr:rowOff>47625</xdr:rowOff>
    </xdr:from>
    <xdr:to>
      <xdr:col>1</xdr:col>
      <xdr:colOff>666750</xdr:colOff>
      <xdr:row>20</xdr:row>
      <xdr:rowOff>123825</xdr:rowOff>
    </xdr:to>
    <xdr:pic>
      <xdr:nvPicPr>
        <xdr:cNvPr id="500278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1940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647700</xdr:colOff>
      <xdr:row>18</xdr:row>
      <xdr:rowOff>123825</xdr:rowOff>
    </xdr:from>
    <xdr:to>
      <xdr:col>2</xdr:col>
      <xdr:colOff>457200</xdr:colOff>
      <xdr:row>22</xdr:row>
      <xdr:rowOff>9525</xdr:rowOff>
    </xdr:to>
    <xdr:pic>
      <xdr:nvPicPr>
        <xdr:cNvPr id="500279" name="Picture 6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724150"/>
          <a:ext cx="5524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19</xdr:col>
      <xdr:colOff>247650</xdr:colOff>
      <xdr:row>19</xdr:row>
      <xdr:rowOff>9525</xdr:rowOff>
    </xdr:from>
    <xdr:to>
      <xdr:col>29</xdr:col>
      <xdr:colOff>485775</xdr:colOff>
      <xdr:row>38</xdr:row>
      <xdr:rowOff>66675</xdr:rowOff>
    </xdr:to>
    <xdr:grpSp>
      <xdr:nvGrpSpPr>
        <xdr:cNvPr id="500280" name="Grupo 16"/>
        <xdr:cNvGrpSpPr>
          <a:grpSpLocks/>
        </xdr:cNvGrpSpPr>
      </xdr:nvGrpSpPr>
      <xdr:grpSpPr bwMode="auto">
        <a:xfrm>
          <a:off x="10364122" y="2767166"/>
          <a:ext cx="6306472" cy="2822473"/>
          <a:chOff x="10372725" y="2838450"/>
          <a:chExt cx="6334125" cy="2828925"/>
        </a:xfrm>
      </xdr:grpSpPr>
      <xdr:graphicFrame macro="">
        <xdr:nvGraphicFramePr>
          <xdr:cNvPr id="500357" name="Gráfico 11"/>
          <xdr:cNvGraphicFramePr>
            <a:graphicFrameLocks/>
          </xdr:cNvGraphicFramePr>
        </xdr:nvGraphicFramePr>
        <xdr:xfrm>
          <a:off x="10372725" y="2838450"/>
          <a:ext cx="6334125" cy="28289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sp macro="" textlink="">
        <xdr:nvSpPr>
          <xdr:cNvPr id="2060" name="Text Box 12"/>
          <xdr:cNvSpPr txBox="1">
            <a:spLocks noChangeArrowheads="1"/>
          </xdr:cNvSpPr>
        </xdr:nvSpPr>
        <xdr:spPr bwMode="auto">
          <a:xfrm>
            <a:off x="12411075" y="3209925"/>
            <a:ext cx="2286000" cy="314325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J</a:t>
            </a:r>
          </a:p>
        </xdr:txBody>
      </xdr:sp>
    </xdr:grpSp>
    <xdr:clientData/>
  </xdr:twoCellAnchor>
  <xdr:twoCellAnchor>
    <xdr:from>
      <xdr:col>33</xdr:col>
      <xdr:colOff>104775</xdr:colOff>
      <xdr:row>18</xdr:row>
      <xdr:rowOff>57150</xdr:rowOff>
    </xdr:from>
    <xdr:to>
      <xdr:col>43</xdr:col>
      <xdr:colOff>419100</xdr:colOff>
      <xdr:row>38</xdr:row>
      <xdr:rowOff>38100</xdr:rowOff>
    </xdr:to>
    <xdr:grpSp>
      <xdr:nvGrpSpPr>
        <xdr:cNvPr id="500281" name="Grupo 15"/>
        <xdr:cNvGrpSpPr>
          <a:grpSpLocks/>
        </xdr:cNvGrpSpPr>
      </xdr:nvGrpSpPr>
      <xdr:grpSpPr bwMode="auto">
        <a:xfrm>
          <a:off x="18716932" y="2645799"/>
          <a:ext cx="6382672" cy="2915265"/>
          <a:chOff x="19983450" y="2714625"/>
          <a:chExt cx="6410325" cy="2924175"/>
        </a:xfrm>
      </xdr:grpSpPr>
      <xdr:graphicFrame macro="">
        <xdr:nvGraphicFramePr>
          <xdr:cNvPr id="500355" name="Gráfico 25"/>
          <xdr:cNvGraphicFramePr>
            <a:graphicFrameLocks/>
          </xdr:cNvGraphicFramePr>
        </xdr:nvGraphicFramePr>
        <xdr:xfrm>
          <a:off x="19983450" y="2714625"/>
          <a:ext cx="6410325" cy="29241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sp macro="" textlink="">
        <xdr:nvSpPr>
          <xdr:cNvPr id="2074" name="Text Box 26"/>
          <xdr:cNvSpPr txBox="1">
            <a:spLocks noChangeArrowheads="1"/>
          </xdr:cNvSpPr>
        </xdr:nvSpPr>
        <xdr:spPr bwMode="auto">
          <a:xfrm>
            <a:off x="21897975" y="3105150"/>
            <a:ext cx="2590800" cy="24765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A</a:t>
            </a:r>
          </a:p>
        </xdr:txBody>
      </xdr:sp>
    </xdr:grpSp>
    <xdr:clientData/>
  </xdr:twoCellAnchor>
  <xdr:twoCellAnchor>
    <xdr:from>
      <xdr:col>1</xdr:col>
      <xdr:colOff>95250</xdr:colOff>
      <xdr:row>39</xdr:row>
      <xdr:rowOff>47625</xdr:rowOff>
    </xdr:from>
    <xdr:to>
      <xdr:col>1</xdr:col>
      <xdr:colOff>323850</xdr:colOff>
      <xdr:row>40</xdr:row>
      <xdr:rowOff>123825</xdr:rowOff>
    </xdr:to>
    <xdr:pic>
      <xdr:nvPicPr>
        <xdr:cNvPr id="500282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76262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352425</xdr:colOff>
      <xdr:row>39</xdr:row>
      <xdr:rowOff>47625</xdr:rowOff>
    </xdr:from>
    <xdr:to>
      <xdr:col>1</xdr:col>
      <xdr:colOff>666750</xdr:colOff>
      <xdr:row>40</xdr:row>
      <xdr:rowOff>123825</xdr:rowOff>
    </xdr:to>
    <xdr:pic>
      <xdr:nvPicPr>
        <xdr:cNvPr id="500283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6262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676275</xdr:colOff>
      <xdr:row>39</xdr:row>
      <xdr:rowOff>0</xdr:rowOff>
    </xdr:from>
    <xdr:to>
      <xdr:col>2</xdr:col>
      <xdr:colOff>485775</xdr:colOff>
      <xdr:row>42</xdr:row>
      <xdr:rowOff>57150</xdr:rowOff>
    </xdr:to>
    <xdr:pic>
      <xdr:nvPicPr>
        <xdr:cNvPr id="500284" name="Picture 36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5715000"/>
          <a:ext cx="5524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45</xdr:col>
      <xdr:colOff>142875</xdr:colOff>
      <xdr:row>18</xdr:row>
      <xdr:rowOff>66675</xdr:rowOff>
    </xdr:from>
    <xdr:to>
      <xdr:col>55</xdr:col>
      <xdr:colOff>457200</xdr:colOff>
      <xdr:row>38</xdr:row>
      <xdr:rowOff>9525</xdr:rowOff>
    </xdr:to>
    <xdr:grpSp>
      <xdr:nvGrpSpPr>
        <xdr:cNvPr id="500285" name="Grupo 11"/>
        <xdr:cNvGrpSpPr>
          <a:grpSpLocks/>
        </xdr:cNvGrpSpPr>
      </xdr:nvGrpSpPr>
      <xdr:grpSpPr bwMode="auto">
        <a:xfrm>
          <a:off x="26037048" y="2655324"/>
          <a:ext cx="6382672" cy="2877165"/>
          <a:chOff x="29775150" y="2724150"/>
          <a:chExt cx="6410325" cy="2886075"/>
        </a:xfrm>
      </xdr:grpSpPr>
      <xdr:graphicFrame macro="">
        <xdr:nvGraphicFramePr>
          <xdr:cNvPr id="500353" name="Gráfico 50"/>
          <xdr:cNvGraphicFramePr>
            <a:graphicFrameLocks/>
          </xdr:cNvGraphicFramePr>
        </xdr:nvGraphicFramePr>
        <xdr:xfrm>
          <a:off x="29775150" y="2724150"/>
          <a:ext cx="6410325" cy="28860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sp macro="" textlink="">
        <xdr:nvSpPr>
          <xdr:cNvPr id="2099" name="Text Box 51"/>
          <xdr:cNvSpPr txBox="1">
            <a:spLocks noChangeArrowheads="1"/>
          </xdr:cNvSpPr>
        </xdr:nvSpPr>
        <xdr:spPr bwMode="auto">
          <a:xfrm>
            <a:off x="31689675" y="3114675"/>
            <a:ext cx="2590800" cy="24765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D</a:t>
            </a:r>
          </a:p>
        </xdr:txBody>
      </xdr:sp>
    </xdr:grpSp>
    <xdr:clientData/>
  </xdr:twoCellAnchor>
  <xdr:twoCellAnchor>
    <xdr:from>
      <xdr:col>19</xdr:col>
      <xdr:colOff>276225</xdr:colOff>
      <xdr:row>59</xdr:row>
      <xdr:rowOff>38100</xdr:rowOff>
    </xdr:from>
    <xdr:to>
      <xdr:col>29</xdr:col>
      <xdr:colOff>552450</xdr:colOff>
      <xdr:row>73</xdr:row>
      <xdr:rowOff>123825</xdr:rowOff>
    </xdr:to>
    <xdr:grpSp>
      <xdr:nvGrpSpPr>
        <xdr:cNvPr id="500286" name="Grupo 4"/>
        <xdr:cNvGrpSpPr>
          <a:grpSpLocks/>
        </xdr:cNvGrpSpPr>
      </xdr:nvGrpSpPr>
      <xdr:grpSpPr bwMode="auto">
        <a:xfrm>
          <a:off x="10392697" y="8579874"/>
          <a:ext cx="6344572" cy="2397842"/>
          <a:chOff x="10361519" y="8634132"/>
          <a:chExt cx="6368306" cy="2436439"/>
        </a:xfrm>
      </xdr:grpSpPr>
      <xdr:graphicFrame macro="">
        <xdr:nvGraphicFramePr>
          <xdr:cNvPr id="500348" name="Gráfico 15"/>
          <xdr:cNvGraphicFramePr>
            <a:graphicFrameLocks/>
          </xdr:cNvGraphicFramePr>
        </xdr:nvGraphicFramePr>
        <xdr:xfrm>
          <a:off x="10361519" y="8634132"/>
          <a:ext cx="6312274" cy="243643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sp macro="" textlink="">
        <xdr:nvSpPr>
          <xdr:cNvPr id="2064" name="Text Box 16"/>
          <xdr:cNvSpPr txBox="1">
            <a:spLocks noChangeArrowheads="1"/>
          </xdr:cNvSpPr>
        </xdr:nvSpPr>
        <xdr:spPr bwMode="auto">
          <a:xfrm>
            <a:off x="12189194" y="8942298"/>
            <a:ext cx="2560649" cy="211864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J</a:t>
            </a:r>
          </a:p>
        </xdr:txBody>
      </xdr:sp>
      <xdr:sp macro="" textlink="">
        <xdr:nvSpPr>
          <xdr:cNvPr id="500350" name="Line 17"/>
          <xdr:cNvSpPr>
            <a:spLocks noChangeShapeType="1"/>
          </xdr:cNvSpPr>
        </xdr:nvSpPr>
        <xdr:spPr bwMode="auto">
          <a:xfrm>
            <a:off x="10758399" y="9726226"/>
            <a:ext cx="4705857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133" name="Rectangle 85"/>
          <xdr:cNvSpPr>
            <a:spLocks noChangeArrowheads="1"/>
          </xdr:cNvSpPr>
        </xdr:nvSpPr>
        <xdr:spPr bwMode="auto">
          <a:xfrm>
            <a:off x="15854064" y="10136442"/>
            <a:ext cx="875761" cy="375578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pt-PT" sz="8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Sal. (ppm) água  mar</a:t>
            </a:r>
          </a:p>
        </xdr:txBody>
      </xdr:sp>
      <xdr:sp macro="" textlink="">
        <xdr:nvSpPr>
          <xdr:cNvPr id="500352" name="Line 86"/>
          <xdr:cNvSpPr>
            <a:spLocks noChangeShapeType="1"/>
          </xdr:cNvSpPr>
        </xdr:nvSpPr>
        <xdr:spPr bwMode="auto">
          <a:xfrm>
            <a:off x="15595884" y="10215225"/>
            <a:ext cx="274036" cy="0"/>
          </a:xfrm>
          <a:prstGeom prst="line">
            <a:avLst/>
          </a:prstGeom>
          <a:noFill/>
          <a:ln w="15875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43</xdr:col>
      <xdr:colOff>323850</xdr:colOff>
      <xdr:row>154</xdr:row>
      <xdr:rowOff>47625</xdr:rowOff>
    </xdr:from>
    <xdr:to>
      <xdr:col>43</xdr:col>
      <xdr:colOff>600075</xdr:colOff>
      <xdr:row>154</xdr:row>
      <xdr:rowOff>47625</xdr:rowOff>
    </xdr:to>
    <xdr:sp macro="" textlink="">
      <xdr:nvSpPr>
        <xdr:cNvPr id="500287" name="Line 92"/>
        <xdr:cNvSpPr>
          <a:spLocks noChangeShapeType="1"/>
        </xdr:cNvSpPr>
      </xdr:nvSpPr>
      <xdr:spPr bwMode="auto">
        <a:xfrm>
          <a:off x="25079325" y="24222075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33</xdr:col>
      <xdr:colOff>495300</xdr:colOff>
      <xdr:row>66</xdr:row>
      <xdr:rowOff>95250</xdr:rowOff>
    </xdr:from>
    <xdr:to>
      <xdr:col>41</xdr:col>
      <xdr:colOff>447675</xdr:colOff>
      <xdr:row>66</xdr:row>
      <xdr:rowOff>95250</xdr:rowOff>
    </xdr:to>
    <xdr:sp macro="" textlink="">
      <xdr:nvSpPr>
        <xdr:cNvPr id="500288" name="Line 30"/>
        <xdr:cNvSpPr>
          <a:spLocks noChangeShapeType="1"/>
        </xdr:cNvSpPr>
      </xdr:nvSpPr>
      <xdr:spPr bwMode="auto">
        <a:xfrm>
          <a:off x="19154775" y="9829800"/>
          <a:ext cx="482917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33</xdr:col>
      <xdr:colOff>85725</xdr:colOff>
      <xdr:row>59</xdr:row>
      <xdr:rowOff>123825</xdr:rowOff>
    </xdr:from>
    <xdr:to>
      <xdr:col>43</xdr:col>
      <xdr:colOff>476250</xdr:colOff>
      <xdr:row>74</xdr:row>
      <xdr:rowOff>76200</xdr:rowOff>
    </xdr:to>
    <xdr:grpSp>
      <xdr:nvGrpSpPr>
        <xdr:cNvPr id="500289" name="Grupo 9"/>
        <xdr:cNvGrpSpPr>
          <a:grpSpLocks/>
        </xdr:cNvGrpSpPr>
      </xdr:nvGrpSpPr>
      <xdr:grpSpPr bwMode="auto">
        <a:xfrm>
          <a:off x="18697882" y="8665599"/>
          <a:ext cx="6458872" cy="2425803"/>
          <a:chOff x="19964400" y="8801100"/>
          <a:chExt cx="6486525" cy="2447925"/>
        </a:xfrm>
      </xdr:grpSpPr>
      <xdr:graphicFrame macro="">
        <xdr:nvGraphicFramePr>
          <xdr:cNvPr id="500343" name="Gráfico 28"/>
          <xdr:cNvGraphicFramePr>
            <a:graphicFrameLocks/>
          </xdr:cNvGraphicFramePr>
        </xdr:nvGraphicFramePr>
        <xdr:xfrm>
          <a:off x="19964400" y="8801100"/>
          <a:ext cx="6429375" cy="24479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sp macro="" textlink="">
        <xdr:nvSpPr>
          <xdr:cNvPr id="2077" name="Text Box 29"/>
          <xdr:cNvSpPr txBox="1">
            <a:spLocks noChangeArrowheads="1"/>
          </xdr:cNvSpPr>
        </xdr:nvSpPr>
        <xdr:spPr bwMode="auto">
          <a:xfrm>
            <a:off x="21821775" y="9116653"/>
            <a:ext cx="2609850" cy="210369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A</a:t>
            </a:r>
          </a:p>
        </xdr:txBody>
      </xdr:sp>
      <xdr:grpSp>
        <xdr:nvGrpSpPr>
          <xdr:cNvPr id="500345" name="Group 96"/>
          <xdr:cNvGrpSpPr>
            <a:grpSpLocks/>
          </xdr:cNvGrpSpPr>
        </xdr:nvGrpSpPr>
        <xdr:grpSpPr bwMode="auto">
          <a:xfrm>
            <a:off x="25336500" y="10306050"/>
            <a:ext cx="1114425" cy="409575"/>
            <a:chOff x="1642" y="1233"/>
            <a:chExt cx="120" cy="44"/>
          </a:xfrm>
        </xdr:grpSpPr>
        <xdr:sp macro="" textlink="">
          <xdr:nvSpPr>
            <xdr:cNvPr id="2142" name="Rectangle 94"/>
            <xdr:cNvSpPr>
              <a:spLocks noChangeArrowheads="1"/>
            </xdr:cNvSpPr>
          </xdr:nvSpPr>
          <xdr:spPr bwMode="auto">
            <a:xfrm>
              <a:off x="1669" y="1233"/>
              <a:ext cx="93" cy="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Sal. (ppm) água  mar</a:t>
              </a:r>
            </a:p>
          </xdr:txBody>
        </xdr:sp>
        <xdr:sp macro="" textlink="">
          <xdr:nvSpPr>
            <xdr:cNvPr id="500347" name="Line 95"/>
            <xdr:cNvSpPr>
              <a:spLocks noChangeShapeType="1"/>
            </xdr:cNvSpPr>
          </xdr:nvSpPr>
          <xdr:spPr bwMode="auto">
            <a:xfrm>
              <a:off x="1642" y="1242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</xdr:grpSp>
    <xdr:clientData/>
  </xdr:twoCellAnchor>
  <xdr:twoCellAnchor>
    <xdr:from>
      <xdr:col>45</xdr:col>
      <xdr:colOff>114300</xdr:colOff>
      <xdr:row>59</xdr:row>
      <xdr:rowOff>66675</xdr:rowOff>
    </xdr:from>
    <xdr:to>
      <xdr:col>56</xdr:col>
      <xdr:colOff>0</xdr:colOff>
      <xdr:row>73</xdr:row>
      <xdr:rowOff>85725</xdr:rowOff>
    </xdr:to>
    <xdr:grpSp>
      <xdr:nvGrpSpPr>
        <xdr:cNvPr id="500290" name="Grupo 13"/>
        <xdr:cNvGrpSpPr>
          <a:grpSpLocks/>
        </xdr:cNvGrpSpPr>
      </xdr:nvGrpSpPr>
      <xdr:grpSpPr bwMode="auto">
        <a:xfrm>
          <a:off x="26008473" y="8608449"/>
          <a:ext cx="6560882" cy="2331167"/>
          <a:chOff x="29746575" y="8724900"/>
          <a:chExt cx="6591300" cy="2371725"/>
        </a:xfrm>
      </xdr:grpSpPr>
      <xdr:graphicFrame macro="">
        <xdr:nvGraphicFramePr>
          <xdr:cNvPr id="500337" name="Gráfico 53"/>
          <xdr:cNvGraphicFramePr>
            <a:graphicFrameLocks/>
          </xdr:cNvGraphicFramePr>
        </xdr:nvGraphicFramePr>
        <xdr:xfrm>
          <a:off x="29746575" y="8724900"/>
          <a:ext cx="6581775" cy="23717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sp macro="" textlink="">
        <xdr:nvSpPr>
          <xdr:cNvPr id="2102" name="Text Box 54"/>
          <xdr:cNvSpPr txBox="1">
            <a:spLocks noChangeArrowheads="1"/>
          </xdr:cNvSpPr>
        </xdr:nvSpPr>
        <xdr:spPr bwMode="auto">
          <a:xfrm>
            <a:off x="31632525" y="9033417"/>
            <a:ext cx="2628900" cy="183182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D</a:t>
            </a:r>
          </a:p>
        </xdr:txBody>
      </xdr:sp>
      <xdr:sp macro="" textlink="">
        <xdr:nvSpPr>
          <xdr:cNvPr id="500339" name="Line 55"/>
          <xdr:cNvSpPr>
            <a:spLocks noChangeShapeType="1"/>
          </xdr:cNvSpPr>
        </xdr:nvSpPr>
        <xdr:spPr bwMode="auto">
          <a:xfrm>
            <a:off x="30175200" y="9566557"/>
            <a:ext cx="4895850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grpSp>
        <xdr:nvGrpSpPr>
          <xdr:cNvPr id="500340" name="Group 103"/>
          <xdr:cNvGrpSpPr>
            <a:grpSpLocks/>
          </xdr:cNvGrpSpPr>
        </xdr:nvGrpSpPr>
        <xdr:grpSpPr bwMode="auto">
          <a:xfrm>
            <a:off x="35271075" y="10150385"/>
            <a:ext cx="1066800" cy="392100"/>
            <a:chOff x="1642" y="1233"/>
            <a:chExt cx="120" cy="44"/>
          </a:xfrm>
        </xdr:grpSpPr>
        <xdr:sp macro="" textlink="">
          <xdr:nvSpPr>
            <xdr:cNvPr id="2152" name="Rectangle 104"/>
            <xdr:cNvSpPr>
              <a:spLocks noChangeArrowheads="1"/>
            </xdr:cNvSpPr>
          </xdr:nvSpPr>
          <xdr:spPr bwMode="auto">
            <a:xfrm>
              <a:off x="1669" y="1233"/>
              <a:ext cx="93" cy="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Sal. (ppm) água  mar</a:t>
              </a:r>
            </a:p>
          </xdr:txBody>
        </xdr:sp>
        <xdr:sp macro="" textlink="">
          <xdr:nvSpPr>
            <xdr:cNvPr id="500342" name="Line 105"/>
            <xdr:cNvSpPr>
              <a:spLocks noChangeShapeType="1"/>
            </xdr:cNvSpPr>
          </xdr:nvSpPr>
          <xdr:spPr bwMode="auto">
            <a:xfrm>
              <a:off x="1642" y="1242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</xdr:grpSp>
    <xdr:clientData/>
  </xdr:twoCellAnchor>
  <xdr:twoCellAnchor>
    <xdr:from>
      <xdr:col>19</xdr:col>
      <xdr:colOff>266700</xdr:colOff>
      <xdr:row>40</xdr:row>
      <xdr:rowOff>161925</xdr:rowOff>
    </xdr:from>
    <xdr:to>
      <xdr:col>29</xdr:col>
      <xdr:colOff>542925</xdr:colOff>
      <xdr:row>58</xdr:row>
      <xdr:rowOff>95250</xdr:rowOff>
    </xdr:to>
    <xdr:grpSp>
      <xdr:nvGrpSpPr>
        <xdr:cNvPr id="500291" name="Grupo 3"/>
        <xdr:cNvGrpSpPr>
          <a:grpSpLocks/>
        </xdr:cNvGrpSpPr>
      </xdr:nvGrpSpPr>
      <xdr:grpSpPr bwMode="auto">
        <a:xfrm>
          <a:off x="10383172" y="6022873"/>
          <a:ext cx="6344572" cy="2445159"/>
          <a:chOff x="10351994" y="6073028"/>
          <a:chExt cx="6369414" cy="2440641"/>
        </a:xfrm>
      </xdr:grpSpPr>
      <xdr:graphicFrame macro="">
        <xdr:nvGraphicFramePr>
          <xdr:cNvPr id="500331" name="Gráfico 19"/>
          <xdr:cNvGraphicFramePr>
            <a:graphicFrameLocks/>
          </xdr:cNvGraphicFramePr>
        </xdr:nvGraphicFramePr>
        <xdr:xfrm>
          <a:off x="10351994" y="6073028"/>
          <a:ext cx="6312274" cy="244064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sp macro="" textlink="">
        <xdr:nvSpPr>
          <xdr:cNvPr id="2068" name="Text Box 20"/>
          <xdr:cNvSpPr txBox="1">
            <a:spLocks noChangeArrowheads="1"/>
          </xdr:cNvSpPr>
        </xdr:nvSpPr>
        <xdr:spPr bwMode="auto">
          <a:xfrm>
            <a:off x="12370403" y="6405411"/>
            <a:ext cx="2304033" cy="189933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J</a:t>
            </a:r>
          </a:p>
        </xdr:txBody>
      </xdr:sp>
      <xdr:sp macro="" textlink="">
        <xdr:nvSpPr>
          <xdr:cNvPr id="500333" name="Line 122"/>
          <xdr:cNvSpPr>
            <a:spLocks noChangeShapeType="1"/>
          </xdr:cNvSpPr>
        </xdr:nvSpPr>
        <xdr:spPr bwMode="auto">
          <a:xfrm>
            <a:off x="10746832" y="7125373"/>
            <a:ext cx="4655659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grpSp>
        <xdr:nvGrpSpPr>
          <xdr:cNvPr id="500334" name="Group 123"/>
          <xdr:cNvGrpSpPr>
            <a:grpSpLocks/>
          </xdr:cNvGrpSpPr>
        </xdr:nvGrpSpPr>
        <xdr:grpSpPr bwMode="auto">
          <a:xfrm>
            <a:off x="15578914" y="7554507"/>
            <a:ext cx="1142494" cy="436846"/>
            <a:chOff x="1632" y="1108"/>
            <a:chExt cx="120" cy="44"/>
          </a:xfrm>
        </xdr:grpSpPr>
        <xdr:sp macro="" textlink="">
          <xdr:nvSpPr>
            <xdr:cNvPr id="2172" name="Rectangle 124"/>
            <xdr:cNvSpPr>
              <a:spLocks noChangeArrowheads="1"/>
            </xdr:cNvSpPr>
          </xdr:nvSpPr>
          <xdr:spPr bwMode="auto">
            <a:xfrm>
              <a:off x="1659" y="1108"/>
              <a:ext cx="93" cy="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Temp. (ºC) água  mar</a:t>
              </a:r>
            </a:p>
          </xdr:txBody>
        </xdr:sp>
        <xdr:sp macro="" textlink="">
          <xdr:nvSpPr>
            <xdr:cNvPr id="500336" name="Line 125"/>
            <xdr:cNvSpPr>
              <a:spLocks noChangeShapeType="1"/>
            </xdr:cNvSpPr>
          </xdr:nvSpPr>
          <xdr:spPr bwMode="auto">
            <a:xfrm>
              <a:off x="1632" y="1117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</xdr:grpSp>
    <xdr:clientData/>
  </xdr:twoCellAnchor>
  <xdr:twoCellAnchor>
    <xdr:from>
      <xdr:col>33</xdr:col>
      <xdr:colOff>123825</xdr:colOff>
      <xdr:row>38</xdr:row>
      <xdr:rowOff>142875</xdr:rowOff>
    </xdr:from>
    <xdr:to>
      <xdr:col>43</xdr:col>
      <xdr:colOff>495300</xdr:colOff>
      <xdr:row>57</xdr:row>
      <xdr:rowOff>19050</xdr:rowOff>
    </xdr:to>
    <xdr:grpSp>
      <xdr:nvGrpSpPr>
        <xdr:cNvPr id="500292" name="Grupo 8"/>
        <xdr:cNvGrpSpPr>
          <a:grpSpLocks/>
        </xdr:cNvGrpSpPr>
      </xdr:nvGrpSpPr>
      <xdr:grpSpPr bwMode="auto">
        <a:xfrm>
          <a:off x="18735982" y="5665839"/>
          <a:ext cx="6439822" cy="2557001"/>
          <a:chOff x="19983451" y="5991225"/>
          <a:chExt cx="6467474" cy="2562225"/>
        </a:xfrm>
      </xdr:grpSpPr>
      <xdr:graphicFrame macro="">
        <xdr:nvGraphicFramePr>
          <xdr:cNvPr id="500325" name="Gráfico 32"/>
          <xdr:cNvGraphicFramePr>
            <a:graphicFrameLocks/>
          </xdr:cNvGraphicFramePr>
        </xdr:nvGraphicFramePr>
        <xdr:xfrm>
          <a:off x="19983451" y="5991225"/>
          <a:ext cx="6410325" cy="25622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sp macro="" textlink="">
        <xdr:nvSpPr>
          <xdr:cNvPr id="2081" name="Text Box 33"/>
          <xdr:cNvSpPr txBox="1">
            <a:spLocks noChangeArrowheads="1"/>
          </xdr:cNvSpPr>
        </xdr:nvSpPr>
        <xdr:spPr bwMode="auto">
          <a:xfrm>
            <a:off x="21869401" y="6353175"/>
            <a:ext cx="2657475" cy="209550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A</a:t>
            </a:r>
          </a:p>
        </xdr:txBody>
      </xdr:sp>
      <xdr:sp macro="" textlink="">
        <xdr:nvSpPr>
          <xdr:cNvPr id="500327" name="Line 128"/>
          <xdr:cNvSpPr>
            <a:spLocks noChangeShapeType="1"/>
          </xdr:cNvSpPr>
        </xdr:nvSpPr>
        <xdr:spPr bwMode="auto">
          <a:xfrm>
            <a:off x="20393025" y="7058025"/>
            <a:ext cx="4705350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grpSp>
        <xdr:nvGrpSpPr>
          <xdr:cNvPr id="500328" name="Group 129"/>
          <xdr:cNvGrpSpPr>
            <a:grpSpLocks/>
          </xdr:cNvGrpSpPr>
        </xdr:nvGrpSpPr>
        <xdr:grpSpPr bwMode="auto">
          <a:xfrm>
            <a:off x="25307925" y="7610475"/>
            <a:ext cx="1143000" cy="438150"/>
            <a:chOff x="1626" y="1108"/>
            <a:chExt cx="120" cy="44"/>
          </a:xfrm>
        </xdr:grpSpPr>
        <xdr:sp macro="" textlink="">
          <xdr:nvSpPr>
            <xdr:cNvPr id="2178" name="Rectangle 130"/>
            <xdr:cNvSpPr>
              <a:spLocks noChangeArrowheads="1"/>
            </xdr:cNvSpPr>
          </xdr:nvSpPr>
          <xdr:spPr bwMode="auto">
            <a:xfrm>
              <a:off x="1653" y="1108"/>
              <a:ext cx="93" cy="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Temp. (ºC) água  mar</a:t>
              </a:r>
            </a:p>
          </xdr:txBody>
        </xdr:sp>
        <xdr:sp macro="" textlink="">
          <xdr:nvSpPr>
            <xdr:cNvPr id="500330" name="Line 131"/>
            <xdr:cNvSpPr>
              <a:spLocks noChangeShapeType="1"/>
            </xdr:cNvSpPr>
          </xdr:nvSpPr>
          <xdr:spPr bwMode="auto">
            <a:xfrm>
              <a:off x="1626" y="1117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</xdr:grpSp>
    <xdr:clientData/>
  </xdr:twoCellAnchor>
  <xdr:twoCellAnchor>
    <xdr:from>
      <xdr:col>19</xdr:col>
      <xdr:colOff>247650</xdr:colOff>
      <xdr:row>0</xdr:row>
      <xdr:rowOff>47625</xdr:rowOff>
    </xdr:from>
    <xdr:to>
      <xdr:col>29</xdr:col>
      <xdr:colOff>552450</xdr:colOff>
      <xdr:row>18</xdr:row>
      <xdr:rowOff>76200</xdr:rowOff>
    </xdr:to>
    <xdr:grpSp>
      <xdr:nvGrpSpPr>
        <xdr:cNvPr id="500293" name="Grupo 5"/>
        <xdr:cNvGrpSpPr>
          <a:grpSpLocks/>
        </xdr:cNvGrpSpPr>
      </xdr:nvGrpSpPr>
      <xdr:grpSpPr bwMode="auto">
        <a:xfrm>
          <a:off x="10364122" y="47625"/>
          <a:ext cx="6373147" cy="2617224"/>
          <a:chOff x="10372725" y="66675"/>
          <a:chExt cx="6400800" cy="2667000"/>
        </a:xfrm>
      </xdr:grpSpPr>
      <xdr:grpSp>
        <xdr:nvGrpSpPr>
          <xdr:cNvPr id="500318" name="Group 111"/>
          <xdr:cNvGrpSpPr>
            <a:grpSpLocks/>
          </xdr:cNvGrpSpPr>
        </xdr:nvGrpSpPr>
        <xdr:grpSpPr bwMode="auto">
          <a:xfrm>
            <a:off x="10372725" y="66675"/>
            <a:ext cx="6334125" cy="2667000"/>
            <a:chOff x="1080" y="7"/>
            <a:chExt cx="674" cy="282"/>
          </a:xfrm>
        </xdr:grpSpPr>
        <xdr:graphicFrame macro="">
          <xdr:nvGraphicFramePr>
            <xdr:cNvPr id="500323" name="Gráfico 8"/>
            <xdr:cNvGraphicFramePr>
              <a:graphicFrameLocks/>
            </xdr:cNvGraphicFramePr>
          </xdr:nvGraphicFramePr>
          <xdr:xfrm>
            <a:off x="1080" y="7"/>
            <a:ext cx="674" cy="282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4"/>
            </a:graphicData>
          </a:graphic>
        </xdr:graphicFrame>
        <xdr:sp macro="" textlink="">
          <xdr:nvSpPr>
            <xdr:cNvPr id="2057" name="Text Box 9"/>
            <xdr:cNvSpPr txBox="1">
              <a:spLocks noChangeArrowheads="1"/>
            </xdr:cNvSpPr>
          </xdr:nvSpPr>
          <xdr:spPr bwMode="auto">
            <a:xfrm>
              <a:off x="1309" y="40"/>
              <a:ext cx="245" cy="24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pt-PT" sz="800" b="0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Paul da Praia da Vitória </a:t>
              </a:r>
              <a:r>
                <a:rPr lang="pt-PT" sz="800" b="1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| Estaca J</a:t>
              </a:r>
            </a:p>
          </xdr:txBody>
        </xdr:sp>
      </xdr:grpSp>
      <xdr:grpSp>
        <xdr:nvGrpSpPr>
          <xdr:cNvPr id="500319" name="Group 145"/>
          <xdr:cNvGrpSpPr>
            <a:grpSpLocks/>
          </xdr:cNvGrpSpPr>
        </xdr:nvGrpSpPr>
        <xdr:grpSpPr bwMode="auto">
          <a:xfrm>
            <a:off x="15630525" y="1647825"/>
            <a:ext cx="1143000" cy="438150"/>
            <a:chOff x="1626" y="1108"/>
            <a:chExt cx="120" cy="44"/>
          </a:xfrm>
        </xdr:grpSpPr>
        <xdr:sp macro="" textlink="">
          <xdr:nvSpPr>
            <xdr:cNvPr id="2194" name="Rectangle 146"/>
            <xdr:cNvSpPr>
              <a:spLocks noChangeArrowheads="1"/>
            </xdr:cNvSpPr>
          </xdr:nvSpPr>
          <xdr:spPr bwMode="auto">
            <a:xfrm>
              <a:off x="1653" y="1108"/>
              <a:ext cx="93" cy="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pH água mar</a:t>
              </a:r>
            </a:p>
          </xdr:txBody>
        </xdr:sp>
        <xdr:sp macro="" textlink="">
          <xdr:nvSpPr>
            <xdr:cNvPr id="500322" name="Line 147"/>
            <xdr:cNvSpPr>
              <a:spLocks noChangeShapeType="1"/>
            </xdr:cNvSpPr>
          </xdr:nvSpPr>
          <xdr:spPr bwMode="auto">
            <a:xfrm>
              <a:off x="1626" y="1117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500320" name="Line 148"/>
          <xdr:cNvSpPr>
            <a:spLocks noChangeShapeType="1"/>
          </xdr:cNvSpPr>
        </xdr:nvSpPr>
        <xdr:spPr bwMode="auto">
          <a:xfrm>
            <a:off x="10725150" y="1128028"/>
            <a:ext cx="4714875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33</xdr:col>
      <xdr:colOff>95250</xdr:colOff>
      <xdr:row>0</xdr:row>
      <xdr:rowOff>57150</xdr:rowOff>
    </xdr:from>
    <xdr:to>
      <xdr:col>43</xdr:col>
      <xdr:colOff>476250</xdr:colOff>
      <xdr:row>17</xdr:row>
      <xdr:rowOff>133350</xdr:rowOff>
    </xdr:to>
    <xdr:grpSp>
      <xdr:nvGrpSpPr>
        <xdr:cNvPr id="500294" name="Grupo 6"/>
        <xdr:cNvGrpSpPr>
          <a:grpSpLocks/>
        </xdr:cNvGrpSpPr>
      </xdr:nvGrpSpPr>
      <xdr:grpSpPr bwMode="auto">
        <a:xfrm>
          <a:off x="18707407" y="57150"/>
          <a:ext cx="6449347" cy="2503539"/>
          <a:chOff x="19973925" y="76200"/>
          <a:chExt cx="6477000" cy="2552700"/>
        </a:xfrm>
      </xdr:grpSpPr>
      <xdr:graphicFrame macro="">
        <xdr:nvGraphicFramePr>
          <xdr:cNvPr id="500312" name="Gráfico 22"/>
          <xdr:cNvGraphicFramePr>
            <a:graphicFrameLocks/>
          </xdr:cNvGraphicFramePr>
        </xdr:nvGraphicFramePr>
        <xdr:xfrm>
          <a:off x="19973925" y="76200"/>
          <a:ext cx="6419850" cy="25527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sp macro="" textlink="">
        <xdr:nvSpPr>
          <xdr:cNvPr id="2071" name="Text Box 23"/>
          <xdr:cNvSpPr txBox="1">
            <a:spLocks noChangeArrowheads="1"/>
          </xdr:cNvSpPr>
        </xdr:nvSpPr>
        <xdr:spPr bwMode="auto">
          <a:xfrm>
            <a:off x="22126575" y="385618"/>
            <a:ext cx="2295525" cy="212725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A</a:t>
            </a:r>
          </a:p>
        </xdr:txBody>
      </xdr:sp>
      <xdr:grpSp>
        <xdr:nvGrpSpPr>
          <xdr:cNvPr id="500314" name="Group 152"/>
          <xdr:cNvGrpSpPr>
            <a:grpSpLocks/>
          </xdr:cNvGrpSpPr>
        </xdr:nvGrpSpPr>
        <xdr:grpSpPr bwMode="auto">
          <a:xfrm>
            <a:off x="25307925" y="1590675"/>
            <a:ext cx="1143000" cy="438150"/>
            <a:chOff x="1626" y="1108"/>
            <a:chExt cx="120" cy="44"/>
          </a:xfrm>
        </xdr:grpSpPr>
        <xdr:sp macro="" textlink="">
          <xdr:nvSpPr>
            <xdr:cNvPr id="2201" name="Rectangle 153"/>
            <xdr:cNvSpPr>
              <a:spLocks noChangeArrowheads="1"/>
            </xdr:cNvSpPr>
          </xdr:nvSpPr>
          <xdr:spPr bwMode="auto">
            <a:xfrm>
              <a:off x="1653" y="1108"/>
              <a:ext cx="93" cy="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pH água mar</a:t>
              </a:r>
            </a:p>
          </xdr:txBody>
        </xdr:sp>
        <xdr:sp macro="" textlink="">
          <xdr:nvSpPr>
            <xdr:cNvPr id="500317" name="Line 154"/>
            <xdr:cNvSpPr>
              <a:spLocks noChangeShapeType="1"/>
            </xdr:cNvSpPr>
          </xdr:nvSpPr>
          <xdr:spPr bwMode="auto">
            <a:xfrm>
              <a:off x="1626" y="1117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500315" name="Line 155"/>
          <xdr:cNvSpPr>
            <a:spLocks noChangeShapeType="1"/>
          </xdr:cNvSpPr>
        </xdr:nvSpPr>
        <xdr:spPr bwMode="auto">
          <a:xfrm>
            <a:off x="20297775" y="1152525"/>
            <a:ext cx="4667250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45</xdr:col>
      <xdr:colOff>123825</xdr:colOff>
      <xdr:row>0</xdr:row>
      <xdr:rowOff>47625</xdr:rowOff>
    </xdr:from>
    <xdr:to>
      <xdr:col>55</xdr:col>
      <xdr:colOff>600075</xdr:colOff>
      <xdr:row>17</xdr:row>
      <xdr:rowOff>95250</xdr:rowOff>
    </xdr:to>
    <xdr:grpSp>
      <xdr:nvGrpSpPr>
        <xdr:cNvPr id="500295" name="Grupo 10"/>
        <xdr:cNvGrpSpPr>
          <a:grpSpLocks/>
        </xdr:cNvGrpSpPr>
      </xdr:nvGrpSpPr>
      <xdr:grpSpPr bwMode="auto">
        <a:xfrm>
          <a:off x="26017998" y="47625"/>
          <a:ext cx="6544597" cy="2474964"/>
          <a:chOff x="29756100" y="57150"/>
          <a:chExt cx="6572250" cy="2533650"/>
        </a:xfrm>
      </xdr:grpSpPr>
      <xdr:grpSp>
        <xdr:nvGrpSpPr>
          <xdr:cNvPr id="500305" name="Group 116"/>
          <xdr:cNvGrpSpPr>
            <a:grpSpLocks/>
          </xdr:cNvGrpSpPr>
        </xdr:nvGrpSpPr>
        <xdr:grpSpPr bwMode="auto">
          <a:xfrm>
            <a:off x="29756100" y="57150"/>
            <a:ext cx="6477000" cy="2533650"/>
            <a:chOff x="3124" y="15"/>
            <a:chExt cx="685" cy="282"/>
          </a:xfrm>
        </xdr:grpSpPr>
        <xdr:graphicFrame macro="">
          <xdr:nvGraphicFramePr>
            <xdr:cNvPr id="500310" name="Gráfico 47"/>
            <xdr:cNvGraphicFramePr>
              <a:graphicFrameLocks/>
            </xdr:cNvGraphicFramePr>
          </xdr:nvGraphicFramePr>
          <xdr:xfrm>
            <a:off x="3124" y="15"/>
            <a:ext cx="685" cy="282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6"/>
            </a:graphicData>
          </a:graphic>
        </xdr:graphicFrame>
        <xdr:sp macro="" textlink="">
          <xdr:nvSpPr>
            <xdr:cNvPr id="2096" name="Text Box 48"/>
            <xdr:cNvSpPr txBox="1">
              <a:spLocks noChangeArrowheads="1"/>
            </xdr:cNvSpPr>
          </xdr:nvSpPr>
          <xdr:spPr bwMode="auto">
            <a:xfrm>
              <a:off x="3347" y="48"/>
              <a:ext cx="256" cy="25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pt-PT" sz="800" b="0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Paul da Praia da Vitória </a:t>
              </a:r>
              <a:r>
                <a:rPr lang="pt-PT" sz="800" b="1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| Estaca D</a:t>
              </a:r>
            </a:p>
          </xdr:txBody>
        </xdr:sp>
      </xdr:grpSp>
      <xdr:grpSp>
        <xdr:nvGrpSpPr>
          <xdr:cNvPr id="500306" name="Group 157"/>
          <xdr:cNvGrpSpPr>
            <a:grpSpLocks/>
          </xdr:cNvGrpSpPr>
        </xdr:nvGrpSpPr>
        <xdr:grpSpPr bwMode="auto">
          <a:xfrm>
            <a:off x="35175825" y="1552575"/>
            <a:ext cx="1152525" cy="438150"/>
            <a:chOff x="1626" y="1108"/>
            <a:chExt cx="121" cy="44"/>
          </a:xfrm>
        </xdr:grpSpPr>
        <xdr:sp macro="" textlink="">
          <xdr:nvSpPr>
            <xdr:cNvPr id="2206" name="Rectangle 158"/>
            <xdr:cNvSpPr>
              <a:spLocks noChangeArrowheads="1"/>
            </xdr:cNvSpPr>
          </xdr:nvSpPr>
          <xdr:spPr bwMode="auto">
            <a:xfrm>
              <a:off x="1654" y="1108"/>
              <a:ext cx="93" cy="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pH água mar</a:t>
              </a:r>
            </a:p>
          </xdr:txBody>
        </xdr:sp>
        <xdr:sp macro="" textlink="">
          <xdr:nvSpPr>
            <xdr:cNvPr id="500309" name="Line 159"/>
            <xdr:cNvSpPr>
              <a:spLocks noChangeShapeType="1"/>
            </xdr:cNvSpPr>
          </xdr:nvSpPr>
          <xdr:spPr bwMode="auto">
            <a:xfrm>
              <a:off x="1626" y="1117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500307" name="Line 160"/>
          <xdr:cNvSpPr>
            <a:spLocks noChangeShapeType="1"/>
          </xdr:cNvSpPr>
        </xdr:nvSpPr>
        <xdr:spPr bwMode="auto">
          <a:xfrm>
            <a:off x="30070425" y="1123950"/>
            <a:ext cx="4962525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45</xdr:col>
      <xdr:colOff>114300</xdr:colOff>
      <xdr:row>40</xdr:row>
      <xdr:rowOff>76200</xdr:rowOff>
    </xdr:from>
    <xdr:to>
      <xdr:col>55</xdr:col>
      <xdr:colOff>600075</xdr:colOff>
      <xdr:row>58</xdr:row>
      <xdr:rowOff>114300</xdr:rowOff>
    </xdr:to>
    <xdr:grpSp>
      <xdr:nvGrpSpPr>
        <xdr:cNvPr id="500296" name="Grupo 12"/>
        <xdr:cNvGrpSpPr>
          <a:grpSpLocks/>
        </xdr:cNvGrpSpPr>
      </xdr:nvGrpSpPr>
      <xdr:grpSpPr bwMode="auto">
        <a:xfrm>
          <a:off x="26008473" y="5937148"/>
          <a:ext cx="6554122" cy="2549934"/>
          <a:chOff x="29746575" y="6019800"/>
          <a:chExt cx="6581775" cy="2552700"/>
        </a:xfrm>
      </xdr:grpSpPr>
      <xdr:grpSp>
        <xdr:nvGrpSpPr>
          <xdr:cNvPr id="500298" name="Group 118"/>
          <xdr:cNvGrpSpPr>
            <a:grpSpLocks/>
          </xdr:cNvGrpSpPr>
        </xdr:nvGrpSpPr>
        <xdr:grpSpPr bwMode="auto">
          <a:xfrm>
            <a:off x="29746575" y="6019800"/>
            <a:ext cx="6524625" cy="2552700"/>
            <a:chOff x="3123" y="653"/>
            <a:chExt cx="685" cy="278"/>
          </a:xfrm>
        </xdr:grpSpPr>
        <xdr:graphicFrame macro="">
          <xdr:nvGraphicFramePr>
            <xdr:cNvPr id="500303" name="Gráfico 57"/>
            <xdr:cNvGraphicFramePr>
              <a:graphicFrameLocks/>
            </xdr:cNvGraphicFramePr>
          </xdr:nvGraphicFramePr>
          <xdr:xfrm>
            <a:off x="3123" y="653"/>
            <a:ext cx="685" cy="27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7"/>
            </a:graphicData>
          </a:graphic>
        </xdr:graphicFrame>
        <xdr:sp macro="" textlink="">
          <xdr:nvSpPr>
            <xdr:cNvPr id="2106" name="Text Box 58"/>
            <xdr:cNvSpPr txBox="1">
              <a:spLocks noChangeArrowheads="1"/>
            </xdr:cNvSpPr>
          </xdr:nvSpPr>
          <xdr:spPr bwMode="auto">
            <a:xfrm>
              <a:off x="3326" y="690"/>
              <a:ext cx="278" cy="23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pt-PT" sz="800" b="0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Paul da Praia da Vitória </a:t>
              </a:r>
              <a:r>
                <a:rPr lang="pt-PT" sz="800" b="1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| Estaca D</a:t>
              </a:r>
            </a:p>
          </xdr:txBody>
        </xdr:sp>
      </xdr:grpSp>
      <xdr:grpSp>
        <xdr:nvGrpSpPr>
          <xdr:cNvPr id="500299" name="Group 140"/>
          <xdr:cNvGrpSpPr>
            <a:grpSpLocks/>
          </xdr:cNvGrpSpPr>
        </xdr:nvGrpSpPr>
        <xdr:grpSpPr bwMode="auto">
          <a:xfrm>
            <a:off x="35185350" y="7505700"/>
            <a:ext cx="1143000" cy="438150"/>
            <a:chOff x="1626" y="1108"/>
            <a:chExt cx="120" cy="44"/>
          </a:xfrm>
        </xdr:grpSpPr>
        <xdr:sp macro="" textlink="">
          <xdr:nvSpPr>
            <xdr:cNvPr id="2189" name="Rectangle 141"/>
            <xdr:cNvSpPr>
              <a:spLocks noChangeArrowheads="1"/>
            </xdr:cNvSpPr>
          </xdr:nvSpPr>
          <xdr:spPr bwMode="auto">
            <a:xfrm>
              <a:off x="1653" y="1108"/>
              <a:ext cx="93" cy="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Temp. (ºC) água  mar</a:t>
              </a:r>
            </a:p>
          </xdr:txBody>
        </xdr:sp>
        <xdr:sp macro="" textlink="">
          <xdr:nvSpPr>
            <xdr:cNvPr id="500302" name="Line 142"/>
            <xdr:cNvSpPr>
              <a:spLocks noChangeShapeType="1"/>
            </xdr:cNvSpPr>
          </xdr:nvSpPr>
          <xdr:spPr bwMode="auto">
            <a:xfrm>
              <a:off x="1626" y="1117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500300" name="Line 163"/>
          <xdr:cNvSpPr>
            <a:spLocks noChangeShapeType="1"/>
          </xdr:cNvSpPr>
        </xdr:nvSpPr>
        <xdr:spPr bwMode="auto">
          <a:xfrm>
            <a:off x="30146625" y="6981825"/>
            <a:ext cx="4857750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33</xdr:col>
      <xdr:colOff>485775</xdr:colOff>
      <xdr:row>68</xdr:row>
      <xdr:rowOff>152400</xdr:rowOff>
    </xdr:from>
    <xdr:to>
      <xdr:col>41</xdr:col>
      <xdr:colOff>457200</xdr:colOff>
      <xdr:row>69</xdr:row>
      <xdr:rowOff>9525</xdr:rowOff>
    </xdr:to>
    <xdr:sp macro="" textlink="">
      <xdr:nvSpPr>
        <xdr:cNvPr id="500297" name="Line 128"/>
        <xdr:cNvSpPr>
          <a:spLocks noChangeShapeType="1"/>
        </xdr:cNvSpPr>
      </xdr:nvSpPr>
      <xdr:spPr bwMode="auto">
        <a:xfrm>
          <a:off x="19145250" y="10229850"/>
          <a:ext cx="4848225" cy="2857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209550</xdr:colOff>
      <xdr:row>79</xdr:row>
      <xdr:rowOff>180975</xdr:rowOff>
    </xdr:from>
    <xdr:to>
      <xdr:col>29</xdr:col>
      <xdr:colOff>304800</xdr:colOff>
      <xdr:row>95</xdr:row>
      <xdr:rowOff>123825</xdr:rowOff>
    </xdr:to>
    <xdr:graphicFrame macro="">
      <xdr:nvGraphicFramePr>
        <xdr:cNvPr id="2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219075</xdr:colOff>
      <xdr:row>62</xdr:row>
      <xdr:rowOff>123825</xdr:rowOff>
    </xdr:from>
    <xdr:to>
      <xdr:col>29</xdr:col>
      <xdr:colOff>295275</xdr:colOff>
      <xdr:row>78</xdr:row>
      <xdr:rowOff>95250</xdr:rowOff>
    </xdr:to>
    <xdr:graphicFrame macro="">
      <xdr:nvGraphicFramePr>
        <xdr:cNvPr id="3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1</xdr:row>
      <xdr:rowOff>47625</xdr:rowOff>
    </xdr:from>
    <xdr:to>
      <xdr:col>1</xdr:col>
      <xdr:colOff>304800</xdr:colOff>
      <xdr:row>2</xdr:row>
      <xdr:rowOff>123825</xdr:rowOff>
    </xdr:to>
    <xdr:pic>
      <xdr:nvPicPr>
        <xdr:cNvPr id="4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6667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333375</xdr:colOff>
      <xdr:row>1</xdr:row>
      <xdr:rowOff>47625</xdr:rowOff>
    </xdr:from>
    <xdr:to>
      <xdr:col>1</xdr:col>
      <xdr:colOff>647700</xdr:colOff>
      <xdr:row>2</xdr:row>
      <xdr:rowOff>123825</xdr:rowOff>
    </xdr:to>
    <xdr:pic>
      <xdr:nvPicPr>
        <xdr:cNvPr id="5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66675"/>
          <a:ext cx="2762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628650</xdr:colOff>
      <xdr:row>0</xdr:row>
      <xdr:rowOff>180975</xdr:rowOff>
    </xdr:from>
    <xdr:ext cx="554394" cy="465947"/>
    <xdr:pic>
      <xdr:nvPicPr>
        <xdr:cNvPr id="6" name="Picture 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9050"/>
          <a:ext cx="554394" cy="465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95250</xdr:colOff>
      <xdr:row>40</xdr:row>
      <xdr:rowOff>47625</xdr:rowOff>
    </xdr:from>
    <xdr:to>
      <xdr:col>1</xdr:col>
      <xdr:colOff>323850</xdr:colOff>
      <xdr:row>41</xdr:row>
      <xdr:rowOff>123825</xdr:rowOff>
    </xdr:to>
    <xdr:pic>
      <xdr:nvPicPr>
        <xdr:cNvPr id="7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581977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352425</xdr:colOff>
      <xdr:row>40</xdr:row>
      <xdr:rowOff>47625</xdr:rowOff>
    </xdr:from>
    <xdr:to>
      <xdr:col>1</xdr:col>
      <xdr:colOff>666750</xdr:colOff>
      <xdr:row>41</xdr:row>
      <xdr:rowOff>123825</xdr:rowOff>
    </xdr:to>
    <xdr:pic>
      <xdr:nvPicPr>
        <xdr:cNvPr id="8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5819775"/>
          <a:ext cx="257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647700</xdr:colOff>
      <xdr:row>40</xdr:row>
      <xdr:rowOff>0</xdr:rowOff>
    </xdr:from>
    <xdr:ext cx="554394" cy="475084"/>
    <xdr:pic>
      <xdr:nvPicPr>
        <xdr:cNvPr id="9" name="Picture 6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772150"/>
          <a:ext cx="554394" cy="475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19</xdr:col>
      <xdr:colOff>238125</xdr:colOff>
      <xdr:row>40</xdr:row>
      <xdr:rowOff>161925</xdr:rowOff>
    </xdr:from>
    <xdr:to>
      <xdr:col>29</xdr:col>
      <xdr:colOff>276225</xdr:colOff>
      <xdr:row>62</xdr:row>
      <xdr:rowOff>38100</xdr:rowOff>
    </xdr:to>
    <xdr:graphicFrame macro="">
      <xdr:nvGraphicFramePr>
        <xdr:cNvPr id="10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238125</xdr:colOff>
      <xdr:row>1</xdr:row>
      <xdr:rowOff>0</xdr:rowOff>
    </xdr:from>
    <xdr:to>
      <xdr:col>29</xdr:col>
      <xdr:colOff>361950</xdr:colOff>
      <xdr:row>21</xdr:row>
      <xdr:rowOff>0</xdr:rowOff>
    </xdr:to>
    <xdr:grpSp>
      <xdr:nvGrpSpPr>
        <xdr:cNvPr id="11" name="Grupo 5"/>
        <xdr:cNvGrpSpPr>
          <a:grpSpLocks/>
        </xdr:cNvGrpSpPr>
      </xdr:nvGrpSpPr>
      <xdr:grpSpPr bwMode="auto">
        <a:xfrm>
          <a:off x="10686467" y="19439"/>
          <a:ext cx="6247039" cy="2867219"/>
          <a:chOff x="10372725" y="66675"/>
          <a:chExt cx="6438900" cy="2667000"/>
        </a:xfrm>
      </xdr:grpSpPr>
      <xdr:grpSp>
        <xdr:nvGrpSpPr>
          <xdr:cNvPr id="12" name="Group 111"/>
          <xdr:cNvGrpSpPr>
            <a:grpSpLocks/>
          </xdr:cNvGrpSpPr>
        </xdr:nvGrpSpPr>
        <xdr:grpSpPr bwMode="auto">
          <a:xfrm>
            <a:off x="10372725" y="66675"/>
            <a:ext cx="6334125" cy="2667000"/>
            <a:chOff x="1080" y="7"/>
            <a:chExt cx="674" cy="282"/>
          </a:xfrm>
        </xdr:grpSpPr>
        <xdr:graphicFrame macro="">
          <xdr:nvGraphicFramePr>
            <xdr:cNvPr id="17" name="Gráfico 8"/>
            <xdr:cNvGraphicFramePr>
              <a:graphicFrameLocks/>
            </xdr:cNvGraphicFramePr>
          </xdr:nvGraphicFramePr>
          <xdr:xfrm>
            <a:off x="1080" y="7"/>
            <a:ext cx="674" cy="282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8"/>
            </a:graphicData>
          </a:graphic>
        </xdr:graphicFrame>
        <xdr:sp macro="" textlink="">
          <xdr:nvSpPr>
            <xdr:cNvPr id="18" name="Text Box 9"/>
            <xdr:cNvSpPr txBox="1">
              <a:spLocks noChangeArrowheads="1"/>
            </xdr:cNvSpPr>
          </xdr:nvSpPr>
          <xdr:spPr bwMode="auto">
            <a:xfrm>
              <a:off x="1298" y="33"/>
              <a:ext cx="234" cy="23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pt-PT" sz="800" b="0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Paul da Pedreira do Cabo da Praia </a:t>
              </a:r>
              <a:r>
                <a:rPr lang="pt-PT" sz="800" b="1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| Ponto 1</a:t>
              </a:r>
            </a:p>
          </xdr:txBody>
        </xdr:sp>
      </xdr:grpSp>
      <xdr:grpSp>
        <xdr:nvGrpSpPr>
          <xdr:cNvPr id="13" name="Group 145"/>
          <xdr:cNvGrpSpPr>
            <a:grpSpLocks/>
          </xdr:cNvGrpSpPr>
        </xdr:nvGrpSpPr>
        <xdr:grpSpPr bwMode="auto">
          <a:xfrm>
            <a:off x="15601950" y="1677699"/>
            <a:ext cx="1209675" cy="438150"/>
            <a:chOff x="1623" y="1111"/>
            <a:chExt cx="127" cy="44"/>
          </a:xfrm>
        </xdr:grpSpPr>
        <xdr:sp macro="" textlink="">
          <xdr:nvSpPr>
            <xdr:cNvPr id="15" name="Rectangle 146"/>
            <xdr:cNvSpPr>
              <a:spLocks noChangeArrowheads="1"/>
            </xdr:cNvSpPr>
          </xdr:nvSpPr>
          <xdr:spPr bwMode="auto">
            <a:xfrm>
              <a:off x="1657" y="1111"/>
              <a:ext cx="93" cy="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pH água mar</a:t>
              </a:r>
            </a:p>
          </xdr:txBody>
        </xdr:sp>
        <xdr:sp macro="" textlink="">
          <xdr:nvSpPr>
            <xdr:cNvPr id="16" name="Line 147"/>
            <xdr:cNvSpPr>
              <a:spLocks noChangeShapeType="1"/>
            </xdr:cNvSpPr>
          </xdr:nvSpPr>
          <xdr:spPr bwMode="auto">
            <a:xfrm>
              <a:off x="1623" y="1117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14" name="Line 148"/>
          <xdr:cNvSpPr>
            <a:spLocks noChangeShapeType="1"/>
          </xdr:cNvSpPr>
        </xdr:nvSpPr>
        <xdr:spPr bwMode="auto">
          <a:xfrm>
            <a:off x="10759810" y="1606108"/>
            <a:ext cx="4714875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19</xdr:col>
      <xdr:colOff>247650</xdr:colOff>
      <xdr:row>22</xdr:row>
      <xdr:rowOff>95250</xdr:rowOff>
    </xdr:from>
    <xdr:to>
      <xdr:col>29</xdr:col>
      <xdr:colOff>276225</xdr:colOff>
      <xdr:row>39</xdr:row>
      <xdr:rowOff>47625</xdr:rowOff>
    </xdr:to>
    <xdr:graphicFrame macro="">
      <xdr:nvGraphicFramePr>
        <xdr:cNvPr id="19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609600</xdr:colOff>
      <xdr:row>84</xdr:row>
      <xdr:rowOff>76200</xdr:rowOff>
    </xdr:from>
    <xdr:to>
      <xdr:col>27</xdr:col>
      <xdr:colOff>333375</xdr:colOff>
      <xdr:row>84</xdr:row>
      <xdr:rowOff>76200</xdr:rowOff>
    </xdr:to>
    <xdr:sp macro="" textlink="">
      <xdr:nvSpPr>
        <xdr:cNvPr id="20" name="Line 148"/>
        <xdr:cNvSpPr>
          <a:spLocks noChangeShapeType="1"/>
        </xdr:cNvSpPr>
      </xdr:nvSpPr>
      <xdr:spPr bwMode="auto">
        <a:xfrm flipV="1">
          <a:off x="12192000" y="12430125"/>
          <a:ext cx="460057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200025</xdr:colOff>
      <xdr:row>0</xdr:row>
      <xdr:rowOff>19050</xdr:rowOff>
    </xdr:from>
    <xdr:to>
      <xdr:col>40</xdr:col>
      <xdr:colOff>123825</xdr:colOff>
      <xdr:row>20</xdr:row>
      <xdr:rowOff>104775</xdr:rowOff>
    </xdr:to>
    <xdr:graphicFrame macro="">
      <xdr:nvGraphicFramePr>
        <xdr:cNvPr id="21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39</xdr:col>
      <xdr:colOff>82485</xdr:colOff>
      <xdr:row>13</xdr:row>
      <xdr:rowOff>113326</xdr:rowOff>
    </xdr:from>
    <xdr:to>
      <xdr:col>40</xdr:col>
      <xdr:colOff>358876</xdr:colOff>
      <xdr:row>17</xdr:row>
      <xdr:rowOff>78808</xdr:rowOff>
    </xdr:to>
    <xdr:sp macro="" textlink="">
      <xdr:nvSpPr>
        <xdr:cNvPr id="22" name="Rectangle 146"/>
        <xdr:cNvSpPr>
          <a:spLocks noChangeArrowheads="1"/>
        </xdr:cNvSpPr>
      </xdr:nvSpPr>
      <xdr:spPr bwMode="auto">
        <a:xfrm>
          <a:off x="23856885" y="1704001"/>
          <a:ext cx="885991" cy="51793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pH água mar</a:t>
          </a:r>
        </a:p>
      </xdr:txBody>
    </xdr:sp>
    <xdr:clientData/>
  </xdr:twoCellAnchor>
  <xdr:twoCellAnchor>
    <xdr:from>
      <xdr:col>38</xdr:col>
      <xdr:colOff>342900</xdr:colOff>
      <xdr:row>13</xdr:row>
      <xdr:rowOff>152400</xdr:rowOff>
    </xdr:from>
    <xdr:to>
      <xdr:col>39</xdr:col>
      <xdr:colOff>9525</xdr:colOff>
      <xdr:row>13</xdr:row>
      <xdr:rowOff>152400</xdr:rowOff>
    </xdr:to>
    <xdr:sp macro="" textlink="">
      <xdr:nvSpPr>
        <xdr:cNvPr id="23" name="Line 147"/>
        <xdr:cNvSpPr>
          <a:spLocks noChangeShapeType="1"/>
        </xdr:cNvSpPr>
      </xdr:nvSpPr>
      <xdr:spPr bwMode="auto">
        <a:xfrm>
          <a:off x="23507700" y="1743075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533400</xdr:colOff>
      <xdr:row>13</xdr:row>
      <xdr:rowOff>66675</xdr:rowOff>
    </xdr:from>
    <xdr:to>
      <xdr:col>38</xdr:col>
      <xdr:colOff>190500</xdr:colOff>
      <xdr:row>13</xdr:row>
      <xdr:rowOff>66675</xdr:rowOff>
    </xdr:to>
    <xdr:sp macro="" textlink="">
      <xdr:nvSpPr>
        <xdr:cNvPr id="24" name="Line 148"/>
        <xdr:cNvSpPr>
          <a:spLocks noChangeShapeType="1"/>
        </xdr:cNvSpPr>
      </xdr:nvSpPr>
      <xdr:spPr bwMode="auto">
        <a:xfrm>
          <a:off x="18821400" y="1657350"/>
          <a:ext cx="453390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190500</xdr:colOff>
      <xdr:row>22</xdr:row>
      <xdr:rowOff>47625</xdr:rowOff>
    </xdr:from>
    <xdr:to>
      <xdr:col>40</xdr:col>
      <xdr:colOff>123825</xdr:colOff>
      <xdr:row>39</xdr:row>
      <xdr:rowOff>19050</xdr:rowOff>
    </xdr:to>
    <xdr:graphicFrame macro="">
      <xdr:nvGraphicFramePr>
        <xdr:cNvPr id="25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30</xdr:col>
      <xdr:colOff>190500</xdr:colOff>
      <xdr:row>40</xdr:row>
      <xdr:rowOff>161925</xdr:rowOff>
    </xdr:from>
    <xdr:to>
      <xdr:col>40</xdr:col>
      <xdr:colOff>285750</xdr:colOff>
      <xdr:row>62</xdr:row>
      <xdr:rowOff>28575</xdr:rowOff>
    </xdr:to>
    <xdr:graphicFrame macro="">
      <xdr:nvGraphicFramePr>
        <xdr:cNvPr id="26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28</xdr:col>
      <xdr:colOff>143060</xdr:colOff>
      <xdr:row>87</xdr:row>
      <xdr:rowOff>174185</xdr:rowOff>
    </xdr:from>
    <xdr:to>
      <xdr:col>29</xdr:col>
      <xdr:colOff>409921</xdr:colOff>
      <xdr:row>94</xdr:row>
      <xdr:rowOff>64432</xdr:rowOff>
    </xdr:to>
    <xdr:sp macro="" textlink="">
      <xdr:nvSpPr>
        <xdr:cNvPr id="27" name="Rectangle 85"/>
        <xdr:cNvSpPr>
          <a:spLocks noChangeArrowheads="1"/>
        </xdr:cNvSpPr>
      </xdr:nvSpPr>
      <xdr:spPr bwMode="auto">
        <a:xfrm>
          <a:off x="17211860" y="13004360"/>
          <a:ext cx="876461" cy="106182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Sal. (ppm) água  mar</a:t>
          </a:r>
        </a:p>
      </xdr:txBody>
    </xdr:sp>
    <xdr:clientData/>
  </xdr:twoCellAnchor>
  <xdr:twoCellAnchor>
    <xdr:from>
      <xdr:col>27</xdr:col>
      <xdr:colOff>428625</xdr:colOff>
      <xdr:row>88</xdr:row>
      <xdr:rowOff>85725</xdr:rowOff>
    </xdr:from>
    <xdr:to>
      <xdr:col>28</xdr:col>
      <xdr:colOff>95250</xdr:colOff>
      <xdr:row>88</xdr:row>
      <xdr:rowOff>85725</xdr:rowOff>
    </xdr:to>
    <xdr:sp macro="" textlink="">
      <xdr:nvSpPr>
        <xdr:cNvPr id="28" name="Line 86"/>
        <xdr:cNvSpPr>
          <a:spLocks noChangeShapeType="1"/>
        </xdr:cNvSpPr>
      </xdr:nvSpPr>
      <xdr:spPr bwMode="auto">
        <a:xfrm>
          <a:off x="16887825" y="13087350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200025</xdr:colOff>
      <xdr:row>79</xdr:row>
      <xdr:rowOff>190500</xdr:rowOff>
    </xdr:from>
    <xdr:to>
      <xdr:col>40</xdr:col>
      <xdr:colOff>285750</xdr:colOff>
      <xdr:row>95</xdr:row>
      <xdr:rowOff>104775</xdr:rowOff>
    </xdr:to>
    <xdr:graphicFrame macro="">
      <xdr:nvGraphicFramePr>
        <xdr:cNvPr id="29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561975</xdr:colOff>
      <xdr:row>84</xdr:row>
      <xdr:rowOff>66675</xdr:rowOff>
    </xdr:from>
    <xdr:to>
      <xdr:col>38</xdr:col>
      <xdr:colOff>333375</xdr:colOff>
      <xdr:row>84</xdr:row>
      <xdr:rowOff>76200</xdr:rowOff>
    </xdr:to>
    <xdr:sp macro="" textlink="">
      <xdr:nvSpPr>
        <xdr:cNvPr id="30" name="Line 148"/>
        <xdr:cNvSpPr>
          <a:spLocks noChangeShapeType="1"/>
        </xdr:cNvSpPr>
      </xdr:nvSpPr>
      <xdr:spPr bwMode="auto">
        <a:xfrm>
          <a:off x="18849975" y="12420600"/>
          <a:ext cx="4648200" cy="952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39</xdr:col>
      <xdr:colOff>125586</xdr:colOff>
      <xdr:row>88</xdr:row>
      <xdr:rowOff>9937</xdr:rowOff>
    </xdr:from>
    <xdr:to>
      <xdr:col>40</xdr:col>
      <xdr:colOff>392447</xdr:colOff>
      <xdr:row>92</xdr:row>
      <xdr:rowOff>94572</xdr:rowOff>
    </xdr:to>
    <xdr:sp macro="" textlink="">
      <xdr:nvSpPr>
        <xdr:cNvPr id="31" name="Rectangle 85"/>
        <xdr:cNvSpPr>
          <a:spLocks noChangeArrowheads="1"/>
        </xdr:cNvSpPr>
      </xdr:nvSpPr>
      <xdr:spPr bwMode="auto">
        <a:xfrm>
          <a:off x="23899986" y="13011562"/>
          <a:ext cx="876461" cy="7418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Sal. (ppm) água  mar</a:t>
          </a:r>
        </a:p>
      </xdr:txBody>
    </xdr:sp>
    <xdr:clientData/>
  </xdr:twoCellAnchor>
  <xdr:twoCellAnchor>
    <xdr:from>
      <xdr:col>38</xdr:col>
      <xdr:colOff>428625</xdr:colOff>
      <xdr:row>88</xdr:row>
      <xdr:rowOff>95250</xdr:rowOff>
    </xdr:from>
    <xdr:to>
      <xdr:col>39</xdr:col>
      <xdr:colOff>95250</xdr:colOff>
      <xdr:row>88</xdr:row>
      <xdr:rowOff>95250</xdr:rowOff>
    </xdr:to>
    <xdr:sp macro="" textlink="">
      <xdr:nvSpPr>
        <xdr:cNvPr id="32" name="Line 86"/>
        <xdr:cNvSpPr>
          <a:spLocks noChangeShapeType="1"/>
        </xdr:cNvSpPr>
      </xdr:nvSpPr>
      <xdr:spPr bwMode="auto">
        <a:xfrm>
          <a:off x="23593425" y="13096875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190500</xdr:colOff>
      <xdr:row>62</xdr:row>
      <xdr:rowOff>123825</xdr:rowOff>
    </xdr:from>
    <xdr:to>
      <xdr:col>40</xdr:col>
      <xdr:colOff>333375</xdr:colOff>
      <xdr:row>78</xdr:row>
      <xdr:rowOff>114300</xdr:rowOff>
    </xdr:to>
    <xdr:graphicFrame macro="">
      <xdr:nvGraphicFramePr>
        <xdr:cNvPr id="33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22</xdr:col>
      <xdr:colOff>350225</xdr:colOff>
      <xdr:row>24</xdr:row>
      <xdr:rowOff>88566</xdr:rowOff>
    </xdr:from>
    <xdr:to>
      <xdr:col>26</xdr:col>
      <xdr:colOff>214108</xdr:colOff>
      <xdr:row>26</xdr:row>
      <xdr:rowOff>24792</xdr:rowOff>
    </xdr:to>
    <xdr:sp macro="" textlink="">
      <xdr:nvSpPr>
        <xdr:cNvPr id="34" name="Text Box 9"/>
        <xdr:cNvSpPr txBox="1">
          <a:spLocks noChangeArrowheads="1"/>
        </xdr:cNvSpPr>
      </xdr:nvSpPr>
      <xdr:spPr bwMode="auto">
        <a:xfrm>
          <a:off x="13761425" y="3269916"/>
          <a:ext cx="2302283" cy="260076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22</xdr:col>
      <xdr:colOff>279242</xdr:colOff>
      <xdr:row>43</xdr:row>
      <xdr:rowOff>53508</xdr:rowOff>
    </xdr:from>
    <xdr:to>
      <xdr:col>26</xdr:col>
      <xdr:colOff>143125</xdr:colOff>
      <xdr:row>45</xdr:row>
      <xdr:rowOff>174401</xdr:rowOff>
    </xdr:to>
    <xdr:sp macro="" textlink="">
      <xdr:nvSpPr>
        <xdr:cNvPr id="35" name="Text Box 9"/>
        <xdr:cNvSpPr txBox="1">
          <a:spLocks noChangeArrowheads="1"/>
        </xdr:cNvSpPr>
      </xdr:nvSpPr>
      <xdr:spPr bwMode="auto">
        <a:xfrm>
          <a:off x="13690442" y="6235233"/>
          <a:ext cx="2302283" cy="339968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22</xdr:col>
      <xdr:colOff>457357</xdr:colOff>
      <xdr:row>81</xdr:row>
      <xdr:rowOff>13651</xdr:rowOff>
    </xdr:from>
    <xdr:to>
      <xdr:col>26</xdr:col>
      <xdr:colOff>321240</xdr:colOff>
      <xdr:row>82</xdr:row>
      <xdr:rowOff>121986</xdr:rowOff>
    </xdr:to>
    <xdr:sp macro="" textlink="">
      <xdr:nvSpPr>
        <xdr:cNvPr id="36" name="Text Box 9"/>
        <xdr:cNvSpPr txBox="1">
          <a:spLocks noChangeArrowheads="1"/>
        </xdr:cNvSpPr>
      </xdr:nvSpPr>
      <xdr:spPr bwMode="auto">
        <a:xfrm>
          <a:off x="13868557" y="11881801"/>
          <a:ext cx="2302283" cy="27026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22</xdr:col>
      <xdr:colOff>495252</xdr:colOff>
      <xdr:row>64</xdr:row>
      <xdr:rowOff>78739</xdr:rowOff>
    </xdr:from>
    <xdr:to>
      <xdr:col>26</xdr:col>
      <xdr:colOff>359135</xdr:colOff>
      <xdr:row>65</xdr:row>
      <xdr:rowOff>156932</xdr:rowOff>
    </xdr:to>
    <xdr:sp macro="" textlink="">
      <xdr:nvSpPr>
        <xdr:cNvPr id="37" name="Text Box 9"/>
        <xdr:cNvSpPr txBox="1">
          <a:spLocks noChangeArrowheads="1"/>
        </xdr:cNvSpPr>
      </xdr:nvSpPr>
      <xdr:spPr bwMode="auto">
        <a:xfrm>
          <a:off x="13906452" y="9184639"/>
          <a:ext cx="2302283" cy="240118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33</xdr:col>
      <xdr:colOff>398659</xdr:colOff>
      <xdr:row>2</xdr:row>
      <xdr:rowOff>85725</xdr:rowOff>
    </xdr:from>
    <xdr:to>
      <xdr:col>37</xdr:col>
      <xdr:colOff>262542</xdr:colOff>
      <xdr:row>4</xdr:row>
      <xdr:rowOff>109424</xdr:rowOff>
    </xdr:to>
    <xdr:sp macro="" textlink="">
      <xdr:nvSpPr>
        <xdr:cNvPr id="38" name="Text Box 9"/>
        <xdr:cNvSpPr txBox="1">
          <a:spLocks noChangeArrowheads="1"/>
        </xdr:cNvSpPr>
      </xdr:nvSpPr>
      <xdr:spPr bwMode="auto">
        <a:xfrm>
          <a:off x="20515459" y="276225"/>
          <a:ext cx="2302283" cy="261824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2</a:t>
          </a:r>
        </a:p>
      </xdr:txBody>
    </xdr:sp>
    <xdr:clientData/>
  </xdr:twoCellAnchor>
  <xdr:twoCellAnchor>
    <xdr:from>
      <xdr:col>33</xdr:col>
      <xdr:colOff>259261</xdr:colOff>
      <xdr:row>24</xdr:row>
      <xdr:rowOff>28995</xdr:rowOff>
    </xdr:from>
    <xdr:to>
      <xdr:col>37</xdr:col>
      <xdr:colOff>123144</xdr:colOff>
      <xdr:row>25</xdr:row>
      <xdr:rowOff>130450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20376061" y="3210345"/>
          <a:ext cx="2302283" cy="26338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2</a:t>
          </a:r>
        </a:p>
      </xdr:txBody>
    </xdr:sp>
    <xdr:clientData/>
  </xdr:twoCellAnchor>
  <xdr:twoCellAnchor>
    <xdr:from>
      <xdr:col>33</xdr:col>
      <xdr:colOff>337778</xdr:colOff>
      <xdr:row>64</xdr:row>
      <xdr:rowOff>62251</xdr:rowOff>
    </xdr:from>
    <xdr:to>
      <xdr:col>37</xdr:col>
      <xdr:colOff>201661</xdr:colOff>
      <xdr:row>65</xdr:row>
      <xdr:rowOff>140444</xdr:rowOff>
    </xdr:to>
    <xdr:sp macro="" textlink="">
      <xdr:nvSpPr>
        <xdr:cNvPr id="40" name="Text Box 9"/>
        <xdr:cNvSpPr txBox="1">
          <a:spLocks noChangeArrowheads="1"/>
        </xdr:cNvSpPr>
      </xdr:nvSpPr>
      <xdr:spPr bwMode="auto">
        <a:xfrm>
          <a:off x="20454578" y="9168151"/>
          <a:ext cx="2302283" cy="240118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2</a:t>
          </a:r>
        </a:p>
      </xdr:txBody>
    </xdr:sp>
    <xdr:clientData/>
  </xdr:twoCellAnchor>
  <xdr:twoCellAnchor>
    <xdr:from>
      <xdr:col>33</xdr:col>
      <xdr:colOff>215027</xdr:colOff>
      <xdr:row>43</xdr:row>
      <xdr:rowOff>46741</xdr:rowOff>
    </xdr:from>
    <xdr:to>
      <xdr:col>37</xdr:col>
      <xdr:colOff>78910</xdr:colOff>
      <xdr:row>45</xdr:row>
      <xdr:rowOff>38878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20331827" y="6228466"/>
          <a:ext cx="2302283" cy="220737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2</a:t>
          </a:r>
        </a:p>
      </xdr:txBody>
    </xdr:sp>
    <xdr:clientData/>
  </xdr:twoCellAnchor>
  <xdr:twoCellAnchor>
    <xdr:from>
      <xdr:col>5</xdr:col>
      <xdr:colOff>158560</xdr:colOff>
      <xdr:row>8</xdr:row>
      <xdr:rowOff>128427</xdr:rowOff>
    </xdr:from>
    <xdr:to>
      <xdr:col>5</xdr:col>
      <xdr:colOff>358585</xdr:colOff>
      <xdr:row>19</xdr:row>
      <xdr:rowOff>68494</xdr:rowOff>
    </xdr:to>
    <xdr:sp macro="" textlink="">
      <xdr:nvSpPr>
        <xdr:cNvPr id="42" name="Retângulo 69"/>
        <xdr:cNvSpPr/>
      </xdr:nvSpPr>
      <xdr:spPr>
        <a:xfrm rot="16200000">
          <a:off x="2541202" y="1670085"/>
          <a:ext cx="1530742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4</xdr:col>
      <xdr:colOff>162127</xdr:colOff>
      <xdr:row>8</xdr:row>
      <xdr:rowOff>130012</xdr:rowOff>
    </xdr:from>
    <xdr:to>
      <xdr:col>4</xdr:col>
      <xdr:colOff>362152</xdr:colOff>
      <xdr:row>19</xdr:row>
      <xdr:rowOff>70079</xdr:rowOff>
    </xdr:to>
    <xdr:sp macro="" textlink="">
      <xdr:nvSpPr>
        <xdr:cNvPr id="43" name="Retângulo 70"/>
        <xdr:cNvSpPr/>
      </xdr:nvSpPr>
      <xdr:spPr>
        <a:xfrm rot="16200000">
          <a:off x="1935169" y="1671670"/>
          <a:ext cx="1530742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4</xdr:col>
      <xdr:colOff>158560</xdr:colOff>
      <xdr:row>47</xdr:row>
      <xdr:rowOff>119691</xdr:rowOff>
    </xdr:from>
    <xdr:to>
      <xdr:col>4</xdr:col>
      <xdr:colOff>358585</xdr:colOff>
      <xdr:row>58</xdr:row>
      <xdr:rowOff>49056</xdr:rowOff>
    </xdr:to>
    <xdr:sp macro="" textlink="">
      <xdr:nvSpPr>
        <xdr:cNvPr id="44" name="Retângulo 46"/>
        <xdr:cNvSpPr/>
      </xdr:nvSpPr>
      <xdr:spPr>
        <a:xfrm rot="16200000">
          <a:off x="1936953" y="7418623"/>
          <a:ext cx="1520040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5</xdr:col>
      <xdr:colOff>161132</xdr:colOff>
      <xdr:row>47</xdr:row>
      <xdr:rowOff>120293</xdr:rowOff>
    </xdr:from>
    <xdr:to>
      <xdr:col>5</xdr:col>
      <xdr:colOff>361157</xdr:colOff>
      <xdr:row>58</xdr:row>
      <xdr:rowOff>49658</xdr:rowOff>
    </xdr:to>
    <xdr:sp macro="" textlink="">
      <xdr:nvSpPr>
        <xdr:cNvPr id="45" name="Retângulo 47"/>
        <xdr:cNvSpPr/>
      </xdr:nvSpPr>
      <xdr:spPr>
        <a:xfrm rot="16200000">
          <a:off x="2549125" y="7419225"/>
          <a:ext cx="1520040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3</xdr:col>
      <xdr:colOff>158152</xdr:colOff>
      <xdr:row>47</xdr:row>
      <xdr:rowOff>108563</xdr:rowOff>
    </xdr:from>
    <xdr:to>
      <xdr:col>3</xdr:col>
      <xdr:colOff>358177</xdr:colOff>
      <xdr:row>58</xdr:row>
      <xdr:rowOff>37928</xdr:rowOff>
    </xdr:to>
    <xdr:sp macro="" textlink="">
      <xdr:nvSpPr>
        <xdr:cNvPr id="46" name="Retângulo 50"/>
        <xdr:cNvSpPr/>
      </xdr:nvSpPr>
      <xdr:spPr>
        <a:xfrm rot="16200000">
          <a:off x="1326945" y="7407495"/>
          <a:ext cx="1520040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2</xdr:col>
      <xdr:colOff>160717</xdr:colOff>
      <xdr:row>47</xdr:row>
      <xdr:rowOff>119867</xdr:rowOff>
    </xdr:from>
    <xdr:to>
      <xdr:col>2</xdr:col>
      <xdr:colOff>360742</xdr:colOff>
      <xdr:row>58</xdr:row>
      <xdr:rowOff>49232</xdr:rowOff>
    </xdr:to>
    <xdr:sp macro="" textlink="">
      <xdr:nvSpPr>
        <xdr:cNvPr id="47" name="Retângulo 51"/>
        <xdr:cNvSpPr/>
      </xdr:nvSpPr>
      <xdr:spPr>
        <a:xfrm rot="16200000">
          <a:off x="719910" y="7418799"/>
          <a:ext cx="1520040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19</xdr:col>
      <xdr:colOff>266700</xdr:colOff>
      <xdr:row>112</xdr:row>
      <xdr:rowOff>114300</xdr:rowOff>
    </xdr:from>
    <xdr:to>
      <xdr:col>29</xdr:col>
      <xdr:colOff>361950</xdr:colOff>
      <xdr:row>127</xdr:row>
      <xdr:rowOff>104775</xdr:rowOff>
    </xdr:to>
    <xdr:graphicFrame macro="">
      <xdr:nvGraphicFramePr>
        <xdr:cNvPr id="48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22</xdr:col>
      <xdr:colOff>493128</xdr:colOff>
      <xdr:row>113</xdr:row>
      <xdr:rowOff>136894</xdr:rowOff>
    </xdr:from>
    <xdr:to>
      <xdr:col>26</xdr:col>
      <xdr:colOff>357011</xdr:colOff>
      <xdr:row>115</xdr:row>
      <xdr:rowOff>70280</xdr:rowOff>
    </xdr:to>
    <xdr:sp macro="" textlink="">
      <xdr:nvSpPr>
        <xdr:cNvPr id="49" name="Text Box 9"/>
        <xdr:cNvSpPr txBox="1">
          <a:spLocks noChangeArrowheads="1"/>
        </xdr:cNvSpPr>
      </xdr:nvSpPr>
      <xdr:spPr bwMode="auto">
        <a:xfrm>
          <a:off x="13904328" y="17481919"/>
          <a:ext cx="2302283" cy="257236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30</xdr:col>
      <xdr:colOff>104775</xdr:colOff>
      <xdr:row>112</xdr:row>
      <xdr:rowOff>123825</xdr:rowOff>
    </xdr:from>
    <xdr:to>
      <xdr:col>40</xdr:col>
      <xdr:colOff>190500</xdr:colOff>
      <xdr:row>127</xdr:row>
      <xdr:rowOff>85725</xdr:rowOff>
    </xdr:to>
    <xdr:graphicFrame macro="">
      <xdr:nvGraphicFramePr>
        <xdr:cNvPr id="50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3</xdr:col>
      <xdr:colOff>155440</xdr:colOff>
      <xdr:row>8</xdr:row>
      <xdr:rowOff>144761</xdr:rowOff>
    </xdr:from>
    <xdr:to>
      <xdr:col>3</xdr:col>
      <xdr:colOff>355465</xdr:colOff>
      <xdr:row>19</xdr:row>
      <xdr:rowOff>84828</xdr:rowOff>
    </xdr:to>
    <xdr:sp macro="" textlink="">
      <xdr:nvSpPr>
        <xdr:cNvPr id="51" name="Retângulo 55"/>
        <xdr:cNvSpPr/>
      </xdr:nvSpPr>
      <xdr:spPr>
        <a:xfrm rot="16200000">
          <a:off x="1318882" y="1686419"/>
          <a:ext cx="1530742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2</xdr:col>
      <xdr:colOff>152331</xdr:colOff>
      <xdr:row>8</xdr:row>
      <xdr:rowOff>141657</xdr:rowOff>
    </xdr:from>
    <xdr:to>
      <xdr:col>2</xdr:col>
      <xdr:colOff>352356</xdr:colOff>
      <xdr:row>19</xdr:row>
      <xdr:rowOff>81724</xdr:rowOff>
    </xdr:to>
    <xdr:sp macro="" textlink="">
      <xdr:nvSpPr>
        <xdr:cNvPr id="52" name="Retângulo 57"/>
        <xdr:cNvSpPr/>
      </xdr:nvSpPr>
      <xdr:spPr>
        <a:xfrm rot="16200000">
          <a:off x="706173" y="1683315"/>
          <a:ext cx="1530742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7</xdr:col>
      <xdr:colOff>155449</xdr:colOff>
      <xdr:row>8</xdr:row>
      <xdr:rowOff>125317</xdr:rowOff>
    </xdr:from>
    <xdr:to>
      <xdr:col>7</xdr:col>
      <xdr:colOff>355474</xdr:colOff>
      <xdr:row>19</xdr:row>
      <xdr:rowOff>65384</xdr:rowOff>
    </xdr:to>
    <xdr:sp macro="" textlink="">
      <xdr:nvSpPr>
        <xdr:cNvPr id="53" name="Retângulo 52"/>
        <xdr:cNvSpPr/>
      </xdr:nvSpPr>
      <xdr:spPr>
        <a:xfrm rot="16200000">
          <a:off x="3757291" y="1666975"/>
          <a:ext cx="1530742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6</xdr:col>
      <xdr:colOff>159016</xdr:colOff>
      <xdr:row>8</xdr:row>
      <xdr:rowOff>126902</xdr:rowOff>
    </xdr:from>
    <xdr:to>
      <xdr:col>6</xdr:col>
      <xdr:colOff>359041</xdr:colOff>
      <xdr:row>19</xdr:row>
      <xdr:rowOff>66969</xdr:rowOff>
    </xdr:to>
    <xdr:sp macro="" textlink="">
      <xdr:nvSpPr>
        <xdr:cNvPr id="54" name="Retângulo 53"/>
        <xdr:cNvSpPr/>
      </xdr:nvSpPr>
      <xdr:spPr>
        <a:xfrm rot="16200000">
          <a:off x="3151258" y="1668560"/>
          <a:ext cx="1530742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7</xdr:col>
      <xdr:colOff>155451</xdr:colOff>
      <xdr:row>48</xdr:row>
      <xdr:rowOff>19388</xdr:rowOff>
    </xdr:from>
    <xdr:to>
      <xdr:col>7</xdr:col>
      <xdr:colOff>355476</xdr:colOff>
      <xdr:row>58</xdr:row>
      <xdr:rowOff>123702</xdr:rowOff>
    </xdr:to>
    <xdr:sp macro="" textlink="">
      <xdr:nvSpPr>
        <xdr:cNvPr id="55" name="Retângulo 54"/>
        <xdr:cNvSpPr/>
      </xdr:nvSpPr>
      <xdr:spPr>
        <a:xfrm rot="16200000">
          <a:off x="3756132" y="7486757"/>
          <a:ext cx="1533064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6</xdr:col>
      <xdr:colOff>164762</xdr:colOff>
      <xdr:row>47</xdr:row>
      <xdr:rowOff>124892</xdr:rowOff>
    </xdr:from>
    <xdr:to>
      <xdr:col>6</xdr:col>
      <xdr:colOff>364787</xdr:colOff>
      <xdr:row>58</xdr:row>
      <xdr:rowOff>54257</xdr:rowOff>
    </xdr:to>
    <xdr:sp macro="" textlink="">
      <xdr:nvSpPr>
        <xdr:cNvPr id="56" name="Retângulo 58"/>
        <xdr:cNvSpPr/>
      </xdr:nvSpPr>
      <xdr:spPr>
        <a:xfrm rot="16200000">
          <a:off x="3162355" y="7423824"/>
          <a:ext cx="1520040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</xdr:wsDr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0.33477</cdr:x>
      <cdr:y>0.10973</cdr:y>
    </cdr:from>
    <cdr:to>
      <cdr:x>0.69937</cdr:x>
      <cdr:y>0.17069</cdr:y>
    </cdr:to>
    <cdr:sp macro="" textlink="">
      <cdr:nvSpPr>
        <cdr:cNvPr id="3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76854" y="301396"/>
          <a:ext cx="2261937" cy="1674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2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0.3332</cdr:x>
      <cdr:y>0.10973</cdr:y>
    </cdr:from>
    <cdr:to>
      <cdr:x>0.6978</cdr:x>
      <cdr:y>0.17069</cdr:y>
    </cdr:to>
    <cdr:sp macro="" textlink="">
      <cdr:nvSpPr>
        <cdr:cNvPr id="3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67135" y="301395"/>
          <a:ext cx="2261937" cy="1674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2</a:t>
          </a: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247650</xdr:colOff>
      <xdr:row>80</xdr:row>
      <xdr:rowOff>104775</xdr:rowOff>
    </xdr:from>
    <xdr:to>
      <xdr:col>29</xdr:col>
      <xdr:colOff>219075</xdr:colOff>
      <xdr:row>101</xdr:row>
      <xdr:rowOff>19050</xdr:rowOff>
    </xdr:to>
    <xdr:graphicFrame macro="">
      <xdr:nvGraphicFramePr>
        <xdr:cNvPr id="2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209550</xdr:colOff>
      <xdr:row>62</xdr:row>
      <xdr:rowOff>38100</xdr:rowOff>
    </xdr:from>
    <xdr:to>
      <xdr:col>29</xdr:col>
      <xdr:colOff>209550</xdr:colOff>
      <xdr:row>78</xdr:row>
      <xdr:rowOff>152400</xdr:rowOff>
    </xdr:to>
    <xdr:graphicFrame macro="">
      <xdr:nvGraphicFramePr>
        <xdr:cNvPr id="3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1</xdr:row>
      <xdr:rowOff>47625</xdr:rowOff>
    </xdr:from>
    <xdr:to>
      <xdr:col>1</xdr:col>
      <xdr:colOff>304800</xdr:colOff>
      <xdr:row>2</xdr:row>
      <xdr:rowOff>123825</xdr:rowOff>
    </xdr:to>
    <xdr:pic>
      <xdr:nvPicPr>
        <xdr:cNvPr id="4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2382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333375</xdr:colOff>
      <xdr:row>1</xdr:row>
      <xdr:rowOff>47625</xdr:rowOff>
    </xdr:from>
    <xdr:to>
      <xdr:col>1</xdr:col>
      <xdr:colOff>647700</xdr:colOff>
      <xdr:row>2</xdr:row>
      <xdr:rowOff>123825</xdr:rowOff>
    </xdr:to>
    <xdr:pic>
      <xdr:nvPicPr>
        <xdr:cNvPr id="5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23825"/>
          <a:ext cx="2762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628650</xdr:colOff>
      <xdr:row>0</xdr:row>
      <xdr:rowOff>180975</xdr:rowOff>
    </xdr:from>
    <xdr:ext cx="556044" cy="457200"/>
    <xdr:pic>
      <xdr:nvPicPr>
        <xdr:cNvPr id="6" name="Picture 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"/>
          <a:ext cx="556044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95250</xdr:colOff>
      <xdr:row>41</xdr:row>
      <xdr:rowOff>47625</xdr:rowOff>
    </xdr:from>
    <xdr:to>
      <xdr:col>1</xdr:col>
      <xdr:colOff>323850</xdr:colOff>
      <xdr:row>42</xdr:row>
      <xdr:rowOff>123825</xdr:rowOff>
    </xdr:to>
    <xdr:pic>
      <xdr:nvPicPr>
        <xdr:cNvPr id="7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589597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352425</xdr:colOff>
      <xdr:row>41</xdr:row>
      <xdr:rowOff>47625</xdr:rowOff>
    </xdr:from>
    <xdr:to>
      <xdr:col>1</xdr:col>
      <xdr:colOff>666750</xdr:colOff>
      <xdr:row>42</xdr:row>
      <xdr:rowOff>123825</xdr:rowOff>
    </xdr:to>
    <xdr:pic>
      <xdr:nvPicPr>
        <xdr:cNvPr id="8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5895975"/>
          <a:ext cx="257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647700</xdr:colOff>
      <xdr:row>40</xdr:row>
      <xdr:rowOff>123825</xdr:rowOff>
    </xdr:from>
    <xdr:ext cx="556044" cy="460435"/>
    <xdr:pic>
      <xdr:nvPicPr>
        <xdr:cNvPr id="9" name="Picture 6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848350"/>
          <a:ext cx="556044" cy="460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95250</xdr:colOff>
      <xdr:row>80</xdr:row>
      <xdr:rowOff>47625</xdr:rowOff>
    </xdr:from>
    <xdr:to>
      <xdr:col>1</xdr:col>
      <xdr:colOff>323850</xdr:colOff>
      <xdr:row>81</xdr:row>
      <xdr:rowOff>123825</xdr:rowOff>
    </xdr:to>
    <xdr:pic>
      <xdr:nvPicPr>
        <xdr:cNvPr id="10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1658600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352425</xdr:colOff>
      <xdr:row>80</xdr:row>
      <xdr:rowOff>47625</xdr:rowOff>
    </xdr:from>
    <xdr:to>
      <xdr:col>1</xdr:col>
      <xdr:colOff>666750</xdr:colOff>
      <xdr:row>81</xdr:row>
      <xdr:rowOff>123825</xdr:rowOff>
    </xdr:to>
    <xdr:pic>
      <xdr:nvPicPr>
        <xdr:cNvPr id="11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11658600"/>
          <a:ext cx="257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676275</xdr:colOff>
      <xdr:row>80</xdr:row>
      <xdr:rowOff>0</xdr:rowOff>
    </xdr:from>
    <xdr:ext cx="556044" cy="461513"/>
    <xdr:pic>
      <xdr:nvPicPr>
        <xdr:cNvPr id="12" name="Picture 36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610975"/>
          <a:ext cx="556044" cy="461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19</xdr:col>
      <xdr:colOff>209550</xdr:colOff>
      <xdr:row>42</xdr:row>
      <xdr:rowOff>19050</xdr:rowOff>
    </xdr:from>
    <xdr:to>
      <xdr:col>29</xdr:col>
      <xdr:colOff>228600</xdr:colOff>
      <xdr:row>61</xdr:row>
      <xdr:rowOff>19050</xdr:rowOff>
    </xdr:to>
    <xdr:grpSp>
      <xdr:nvGrpSpPr>
        <xdr:cNvPr id="13" name="Grupo 4"/>
        <xdr:cNvGrpSpPr>
          <a:grpSpLocks/>
        </xdr:cNvGrpSpPr>
      </xdr:nvGrpSpPr>
      <xdr:grpSpPr bwMode="auto">
        <a:xfrm>
          <a:off x="10624149" y="6048555"/>
          <a:ext cx="6129427" cy="2614882"/>
          <a:chOff x="10340143" y="7529783"/>
          <a:chExt cx="6312274" cy="2076729"/>
        </a:xfrm>
      </xdr:grpSpPr>
      <xdr:graphicFrame macro="">
        <xdr:nvGraphicFramePr>
          <xdr:cNvPr id="14" name="Gráfico 15"/>
          <xdr:cNvGraphicFramePr>
            <a:graphicFrameLocks/>
          </xdr:cNvGraphicFramePr>
        </xdr:nvGraphicFramePr>
        <xdr:xfrm>
          <a:off x="10340143" y="7529783"/>
          <a:ext cx="6312274" cy="20767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sp macro="" textlink="">
        <xdr:nvSpPr>
          <xdr:cNvPr id="15" name="Text Box 16"/>
          <xdr:cNvSpPr txBox="1">
            <a:spLocks noChangeArrowheads="1"/>
          </xdr:cNvSpPr>
        </xdr:nvSpPr>
        <xdr:spPr bwMode="auto">
          <a:xfrm>
            <a:off x="12188597" y="7769694"/>
            <a:ext cx="2556373" cy="217419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J</a:t>
            </a:r>
          </a:p>
        </xdr:txBody>
      </xdr:sp>
    </xdr:grpSp>
    <xdr:clientData/>
  </xdr:twoCellAnchor>
  <xdr:twoCellAnchor>
    <xdr:from>
      <xdr:col>19</xdr:col>
      <xdr:colOff>200025</xdr:colOff>
      <xdr:row>0</xdr:row>
      <xdr:rowOff>66675</xdr:rowOff>
    </xdr:from>
    <xdr:to>
      <xdr:col>29</xdr:col>
      <xdr:colOff>285750</xdr:colOff>
      <xdr:row>20</xdr:row>
      <xdr:rowOff>95250</xdr:rowOff>
    </xdr:to>
    <xdr:grpSp>
      <xdr:nvGrpSpPr>
        <xdr:cNvPr id="16" name="Grupo 5"/>
        <xdr:cNvGrpSpPr>
          <a:grpSpLocks/>
        </xdr:cNvGrpSpPr>
      </xdr:nvGrpSpPr>
      <xdr:grpSpPr bwMode="auto">
        <a:xfrm>
          <a:off x="10614624" y="66675"/>
          <a:ext cx="6196102" cy="2715344"/>
          <a:chOff x="10372725" y="66675"/>
          <a:chExt cx="6438900" cy="2667000"/>
        </a:xfrm>
      </xdr:grpSpPr>
      <xdr:grpSp>
        <xdr:nvGrpSpPr>
          <xdr:cNvPr id="17" name="Group 111"/>
          <xdr:cNvGrpSpPr>
            <a:grpSpLocks/>
          </xdr:cNvGrpSpPr>
        </xdr:nvGrpSpPr>
        <xdr:grpSpPr bwMode="auto">
          <a:xfrm>
            <a:off x="10372725" y="66675"/>
            <a:ext cx="6334125" cy="2667000"/>
            <a:chOff x="1080" y="7"/>
            <a:chExt cx="674" cy="282"/>
          </a:xfrm>
        </xdr:grpSpPr>
        <xdr:graphicFrame macro="">
          <xdr:nvGraphicFramePr>
            <xdr:cNvPr id="22" name="Gráfico 8"/>
            <xdr:cNvGraphicFramePr>
              <a:graphicFrameLocks/>
            </xdr:cNvGraphicFramePr>
          </xdr:nvGraphicFramePr>
          <xdr:xfrm>
            <a:off x="1080" y="7"/>
            <a:ext cx="674" cy="282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8"/>
            </a:graphicData>
          </a:graphic>
        </xdr:graphicFrame>
        <xdr:sp macro="" textlink="">
          <xdr:nvSpPr>
            <xdr:cNvPr id="23" name="Text Box 9"/>
            <xdr:cNvSpPr txBox="1">
              <a:spLocks noChangeArrowheads="1"/>
            </xdr:cNvSpPr>
          </xdr:nvSpPr>
          <xdr:spPr bwMode="auto">
            <a:xfrm>
              <a:off x="1309" y="40"/>
              <a:ext cx="246" cy="23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pt-PT" sz="800" b="0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Paul da Praia da Vitória </a:t>
              </a:r>
              <a:r>
                <a:rPr lang="pt-PT" sz="800" b="1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| Estaca J</a:t>
              </a:r>
            </a:p>
          </xdr:txBody>
        </xdr:sp>
      </xdr:grpSp>
      <xdr:grpSp>
        <xdr:nvGrpSpPr>
          <xdr:cNvPr id="18" name="Group 145"/>
          <xdr:cNvGrpSpPr>
            <a:grpSpLocks/>
          </xdr:cNvGrpSpPr>
        </xdr:nvGrpSpPr>
        <xdr:grpSpPr bwMode="auto">
          <a:xfrm>
            <a:off x="15601950" y="1677699"/>
            <a:ext cx="1209675" cy="438150"/>
            <a:chOff x="1623" y="1111"/>
            <a:chExt cx="127" cy="44"/>
          </a:xfrm>
        </xdr:grpSpPr>
        <xdr:sp macro="" textlink="">
          <xdr:nvSpPr>
            <xdr:cNvPr id="20" name="Rectangle 146"/>
            <xdr:cNvSpPr>
              <a:spLocks noChangeArrowheads="1"/>
            </xdr:cNvSpPr>
          </xdr:nvSpPr>
          <xdr:spPr bwMode="auto">
            <a:xfrm>
              <a:off x="1657" y="1111"/>
              <a:ext cx="93" cy="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pH água mar</a:t>
              </a:r>
            </a:p>
          </xdr:txBody>
        </xdr:sp>
        <xdr:sp macro="" textlink="">
          <xdr:nvSpPr>
            <xdr:cNvPr id="21" name="Line 147"/>
            <xdr:cNvSpPr>
              <a:spLocks noChangeShapeType="1"/>
            </xdr:cNvSpPr>
          </xdr:nvSpPr>
          <xdr:spPr bwMode="auto">
            <a:xfrm>
              <a:off x="1623" y="1117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19" name="Line 148"/>
          <xdr:cNvSpPr>
            <a:spLocks noChangeShapeType="1"/>
          </xdr:cNvSpPr>
        </xdr:nvSpPr>
        <xdr:spPr bwMode="auto">
          <a:xfrm>
            <a:off x="10784425" y="1591865"/>
            <a:ext cx="4714875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19</xdr:col>
      <xdr:colOff>200025</xdr:colOff>
      <xdr:row>21</xdr:row>
      <xdr:rowOff>38100</xdr:rowOff>
    </xdr:from>
    <xdr:to>
      <xdr:col>29</xdr:col>
      <xdr:colOff>219075</xdr:colOff>
      <xdr:row>38</xdr:row>
      <xdr:rowOff>19050</xdr:rowOff>
    </xdr:to>
    <xdr:grpSp>
      <xdr:nvGrpSpPr>
        <xdr:cNvPr id="24" name="Grupo 16"/>
        <xdr:cNvGrpSpPr>
          <a:grpSpLocks/>
        </xdr:cNvGrpSpPr>
      </xdr:nvGrpSpPr>
      <xdr:grpSpPr bwMode="auto">
        <a:xfrm>
          <a:off x="10614624" y="2895600"/>
          <a:ext cx="6129427" cy="2640761"/>
          <a:chOff x="10615967" y="2710653"/>
          <a:chExt cx="6334125" cy="2828925"/>
        </a:xfrm>
      </xdr:grpSpPr>
      <xdr:graphicFrame macro="">
        <xdr:nvGraphicFramePr>
          <xdr:cNvPr id="25" name="Gráfico 11"/>
          <xdr:cNvGraphicFramePr>
            <a:graphicFrameLocks/>
          </xdr:cNvGraphicFramePr>
        </xdr:nvGraphicFramePr>
        <xdr:xfrm>
          <a:off x="10615967" y="2710653"/>
          <a:ext cx="6334125" cy="28289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sp macro="" textlink="">
        <xdr:nvSpPr>
          <xdr:cNvPr id="26" name="Text Box 12"/>
          <xdr:cNvSpPr txBox="1">
            <a:spLocks noChangeArrowheads="1"/>
          </xdr:cNvSpPr>
        </xdr:nvSpPr>
        <xdr:spPr bwMode="auto">
          <a:xfrm>
            <a:off x="12668145" y="3046461"/>
            <a:ext cx="2298834" cy="315456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J</a:t>
            </a:r>
          </a:p>
        </xdr:txBody>
      </xdr:sp>
    </xdr:grpSp>
    <xdr:clientData/>
  </xdr:twoCellAnchor>
  <xdr:twoCellAnchor>
    <xdr:from>
      <xdr:col>22</xdr:col>
      <xdr:colOff>206053</xdr:colOff>
      <xdr:row>64</xdr:row>
      <xdr:rowOff>18142</xdr:rowOff>
    </xdr:from>
    <xdr:to>
      <xdr:col>26</xdr:col>
      <xdr:colOff>329887</xdr:colOff>
      <xdr:row>66</xdr:row>
      <xdr:rowOff>67446</xdr:rowOff>
    </xdr:to>
    <xdr:sp macro="" textlink="">
      <xdr:nvSpPr>
        <xdr:cNvPr id="27" name="Text Box 16"/>
        <xdr:cNvSpPr txBox="1">
          <a:spLocks noChangeArrowheads="1"/>
        </xdr:cNvSpPr>
      </xdr:nvSpPr>
      <xdr:spPr bwMode="auto">
        <a:xfrm>
          <a:off x="13617253" y="9038317"/>
          <a:ext cx="2562234" cy="373154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J</a:t>
          </a:r>
        </a:p>
      </xdr:txBody>
    </xdr:sp>
    <xdr:clientData/>
  </xdr:twoCellAnchor>
  <xdr:twoCellAnchor>
    <xdr:from>
      <xdr:col>19</xdr:col>
      <xdr:colOff>600075</xdr:colOff>
      <xdr:row>87</xdr:row>
      <xdr:rowOff>66675</xdr:rowOff>
    </xdr:from>
    <xdr:to>
      <xdr:col>27</xdr:col>
      <xdr:colOff>266700</xdr:colOff>
      <xdr:row>87</xdr:row>
      <xdr:rowOff>66675</xdr:rowOff>
    </xdr:to>
    <xdr:sp macro="" textlink="">
      <xdr:nvSpPr>
        <xdr:cNvPr id="28" name="Line 148"/>
        <xdr:cNvSpPr>
          <a:spLocks noChangeShapeType="1"/>
        </xdr:cNvSpPr>
      </xdr:nvSpPr>
      <xdr:spPr bwMode="auto">
        <a:xfrm>
          <a:off x="12182475" y="12544425"/>
          <a:ext cx="45434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200025</xdr:colOff>
      <xdr:row>1</xdr:row>
      <xdr:rowOff>0</xdr:rowOff>
    </xdr:from>
    <xdr:to>
      <xdr:col>40</xdr:col>
      <xdr:colOff>238125</xdr:colOff>
      <xdr:row>20</xdr:row>
      <xdr:rowOff>104775</xdr:rowOff>
    </xdr:to>
    <xdr:graphicFrame macro="">
      <xdr:nvGraphicFramePr>
        <xdr:cNvPr id="2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33</xdr:col>
      <xdr:colOff>392910</xdr:colOff>
      <xdr:row>2</xdr:row>
      <xdr:rowOff>85538</xdr:rowOff>
    </xdr:from>
    <xdr:to>
      <xdr:col>37</xdr:col>
      <xdr:colOff>256806</xdr:colOff>
      <xdr:row>4</xdr:row>
      <xdr:rowOff>109237</xdr:rowOff>
    </xdr:to>
    <xdr:sp macro="" textlink="">
      <xdr:nvSpPr>
        <xdr:cNvPr id="30" name="Text Box 9"/>
        <xdr:cNvSpPr txBox="1">
          <a:spLocks noChangeArrowheads="1"/>
        </xdr:cNvSpPr>
      </xdr:nvSpPr>
      <xdr:spPr bwMode="auto">
        <a:xfrm>
          <a:off x="20509710" y="333188"/>
          <a:ext cx="2302296" cy="261824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A</a:t>
          </a:r>
        </a:p>
      </xdr:txBody>
    </xdr:sp>
    <xdr:clientData/>
  </xdr:twoCellAnchor>
  <xdr:twoCellAnchor>
    <xdr:from>
      <xdr:col>39</xdr:col>
      <xdr:colOff>101974</xdr:colOff>
      <xdr:row>13</xdr:row>
      <xdr:rowOff>75666</xdr:rowOff>
    </xdr:from>
    <xdr:to>
      <xdr:col>40</xdr:col>
      <xdr:colOff>379374</xdr:colOff>
      <xdr:row>17</xdr:row>
      <xdr:rowOff>41149</xdr:rowOff>
    </xdr:to>
    <xdr:sp macro="" textlink="">
      <xdr:nvSpPr>
        <xdr:cNvPr id="31" name="Rectangle 146"/>
        <xdr:cNvSpPr>
          <a:spLocks noChangeArrowheads="1"/>
        </xdr:cNvSpPr>
      </xdr:nvSpPr>
      <xdr:spPr bwMode="auto">
        <a:xfrm>
          <a:off x="23876374" y="1723491"/>
          <a:ext cx="887000" cy="51793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pH água mar</a:t>
          </a:r>
        </a:p>
      </xdr:txBody>
    </xdr:sp>
    <xdr:clientData/>
  </xdr:twoCellAnchor>
  <xdr:twoCellAnchor>
    <xdr:from>
      <xdr:col>38</xdr:col>
      <xdr:colOff>390525</xdr:colOff>
      <xdr:row>13</xdr:row>
      <xdr:rowOff>152400</xdr:rowOff>
    </xdr:from>
    <xdr:to>
      <xdr:col>39</xdr:col>
      <xdr:colOff>57150</xdr:colOff>
      <xdr:row>13</xdr:row>
      <xdr:rowOff>152400</xdr:rowOff>
    </xdr:to>
    <xdr:sp macro="" textlink="">
      <xdr:nvSpPr>
        <xdr:cNvPr id="32" name="Line 147"/>
        <xdr:cNvSpPr>
          <a:spLocks noChangeShapeType="1"/>
        </xdr:cNvSpPr>
      </xdr:nvSpPr>
      <xdr:spPr bwMode="auto">
        <a:xfrm>
          <a:off x="23555325" y="1800225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533400</xdr:colOff>
      <xdr:row>12</xdr:row>
      <xdr:rowOff>114300</xdr:rowOff>
    </xdr:from>
    <xdr:to>
      <xdr:col>38</xdr:col>
      <xdr:colOff>142875</xdr:colOff>
      <xdr:row>12</xdr:row>
      <xdr:rowOff>114300</xdr:rowOff>
    </xdr:to>
    <xdr:sp macro="" textlink="">
      <xdr:nvSpPr>
        <xdr:cNvPr id="33" name="Line 148"/>
        <xdr:cNvSpPr>
          <a:spLocks noChangeShapeType="1"/>
        </xdr:cNvSpPr>
      </xdr:nvSpPr>
      <xdr:spPr bwMode="auto">
        <a:xfrm>
          <a:off x="18821400" y="1600200"/>
          <a:ext cx="448627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200025</xdr:colOff>
      <xdr:row>21</xdr:row>
      <xdr:rowOff>57150</xdr:rowOff>
    </xdr:from>
    <xdr:to>
      <xdr:col>40</xdr:col>
      <xdr:colOff>238125</xdr:colOff>
      <xdr:row>38</xdr:row>
      <xdr:rowOff>57150</xdr:rowOff>
    </xdr:to>
    <xdr:grpSp>
      <xdr:nvGrpSpPr>
        <xdr:cNvPr id="34" name="Grupo 16"/>
        <xdr:cNvGrpSpPr>
          <a:grpSpLocks/>
        </xdr:cNvGrpSpPr>
      </xdr:nvGrpSpPr>
      <xdr:grpSpPr bwMode="auto">
        <a:xfrm>
          <a:off x="17336039" y="2914650"/>
          <a:ext cx="6148478" cy="2659811"/>
          <a:chOff x="10841225" y="2546341"/>
          <a:chExt cx="6334125" cy="2828925"/>
        </a:xfrm>
      </xdr:grpSpPr>
      <xdr:graphicFrame macro="">
        <xdr:nvGraphicFramePr>
          <xdr:cNvPr id="35" name="Gráfico 11"/>
          <xdr:cNvGraphicFramePr>
            <a:graphicFrameLocks/>
          </xdr:cNvGraphicFramePr>
        </xdr:nvGraphicFramePr>
        <xdr:xfrm>
          <a:off x="10841225" y="2546341"/>
          <a:ext cx="6334125" cy="28289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sp macro="" textlink="">
        <xdr:nvSpPr>
          <xdr:cNvPr id="36" name="Text Box 12"/>
          <xdr:cNvSpPr txBox="1">
            <a:spLocks noChangeArrowheads="1"/>
          </xdr:cNvSpPr>
        </xdr:nvSpPr>
        <xdr:spPr bwMode="auto">
          <a:xfrm>
            <a:off x="12916536" y="2910060"/>
            <a:ext cx="2291694" cy="31320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A</a:t>
            </a:r>
          </a:p>
        </xdr:txBody>
      </xdr:sp>
    </xdr:grpSp>
    <xdr:clientData/>
  </xdr:twoCellAnchor>
  <xdr:twoCellAnchor>
    <xdr:from>
      <xdr:col>30</xdr:col>
      <xdr:colOff>200025</xdr:colOff>
      <xdr:row>42</xdr:row>
      <xdr:rowOff>19050</xdr:rowOff>
    </xdr:from>
    <xdr:to>
      <xdr:col>40</xdr:col>
      <xdr:colOff>266700</xdr:colOff>
      <xdr:row>61</xdr:row>
      <xdr:rowOff>28575</xdr:rowOff>
    </xdr:to>
    <xdr:grpSp>
      <xdr:nvGrpSpPr>
        <xdr:cNvPr id="37" name="Grupo 4"/>
        <xdr:cNvGrpSpPr>
          <a:grpSpLocks/>
        </xdr:cNvGrpSpPr>
      </xdr:nvGrpSpPr>
      <xdr:grpSpPr bwMode="auto">
        <a:xfrm>
          <a:off x="17336039" y="6048555"/>
          <a:ext cx="6177053" cy="2624407"/>
          <a:chOff x="10581461" y="7529783"/>
          <a:chExt cx="6312274" cy="2436439"/>
        </a:xfrm>
      </xdr:grpSpPr>
      <xdr:graphicFrame macro="">
        <xdr:nvGraphicFramePr>
          <xdr:cNvPr id="38" name="Gráfico 15"/>
          <xdr:cNvGraphicFramePr>
            <a:graphicFrameLocks/>
          </xdr:cNvGraphicFramePr>
        </xdr:nvGraphicFramePr>
        <xdr:xfrm>
          <a:off x="10581461" y="7529783"/>
          <a:ext cx="6312274" cy="243643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sp macro="" textlink="">
        <xdr:nvSpPr>
          <xdr:cNvPr id="39" name="Text Box 16"/>
          <xdr:cNvSpPr txBox="1">
            <a:spLocks noChangeArrowheads="1"/>
          </xdr:cNvSpPr>
        </xdr:nvSpPr>
        <xdr:spPr bwMode="auto">
          <a:xfrm>
            <a:off x="12376605" y="7775180"/>
            <a:ext cx="2565886" cy="201576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A</a:t>
            </a:r>
          </a:p>
        </xdr:txBody>
      </xdr:sp>
    </xdr:grpSp>
    <xdr:clientData/>
  </xdr:twoCellAnchor>
  <xdr:twoCellAnchor>
    <xdr:from>
      <xdr:col>28</xdr:col>
      <xdr:colOff>76632</xdr:colOff>
      <xdr:row>91</xdr:row>
      <xdr:rowOff>157501</xdr:rowOff>
    </xdr:from>
    <xdr:to>
      <xdr:col>29</xdr:col>
      <xdr:colOff>310406</xdr:colOff>
      <xdr:row>96</xdr:row>
      <xdr:rowOff>27486</xdr:rowOff>
    </xdr:to>
    <xdr:sp macro="" textlink="">
      <xdr:nvSpPr>
        <xdr:cNvPr id="40" name="Rectangle 85"/>
        <xdr:cNvSpPr>
          <a:spLocks noChangeArrowheads="1"/>
        </xdr:cNvSpPr>
      </xdr:nvSpPr>
      <xdr:spPr bwMode="auto">
        <a:xfrm>
          <a:off x="17145432" y="13187701"/>
          <a:ext cx="843374" cy="584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Sal. (ppm) água  mar</a:t>
          </a:r>
        </a:p>
      </xdr:txBody>
    </xdr:sp>
    <xdr:clientData/>
  </xdr:twoCellAnchor>
  <xdr:twoCellAnchor>
    <xdr:from>
      <xdr:col>27</xdr:col>
      <xdr:colOff>361950</xdr:colOff>
      <xdr:row>92</xdr:row>
      <xdr:rowOff>66675</xdr:rowOff>
    </xdr:from>
    <xdr:to>
      <xdr:col>28</xdr:col>
      <xdr:colOff>19050</xdr:colOff>
      <xdr:row>92</xdr:row>
      <xdr:rowOff>66675</xdr:rowOff>
    </xdr:to>
    <xdr:sp macro="" textlink="">
      <xdr:nvSpPr>
        <xdr:cNvPr id="41" name="Line 86"/>
        <xdr:cNvSpPr>
          <a:spLocks noChangeShapeType="1"/>
        </xdr:cNvSpPr>
      </xdr:nvSpPr>
      <xdr:spPr bwMode="auto">
        <a:xfrm>
          <a:off x="16821150" y="13258800"/>
          <a:ext cx="266700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180975</xdr:colOff>
      <xdr:row>80</xdr:row>
      <xdr:rowOff>123825</xdr:rowOff>
    </xdr:from>
    <xdr:to>
      <xdr:col>40</xdr:col>
      <xdr:colOff>314325</xdr:colOff>
      <xdr:row>101</xdr:row>
      <xdr:rowOff>28575</xdr:rowOff>
    </xdr:to>
    <xdr:graphicFrame macro="">
      <xdr:nvGraphicFramePr>
        <xdr:cNvPr id="42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561975</xdr:colOff>
      <xdr:row>87</xdr:row>
      <xdr:rowOff>76200</xdr:rowOff>
    </xdr:from>
    <xdr:to>
      <xdr:col>38</xdr:col>
      <xdr:colOff>342900</xdr:colOff>
      <xdr:row>87</xdr:row>
      <xdr:rowOff>76200</xdr:rowOff>
    </xdr:to>
    <xdr:sp macro="" textlink="">
      <xdr:nvSpPr>
        <xdr:cNvPr id="43" name="Line 148"/>
        <xdr:cNvSpPr>
          <a:spLocks noChangeShapeType="1"/>
        </xdr:cNvSpPr>
      </xdr:nvSpPr>
      <xdr:spPr bwMode="auto">
        <a:xfrm>
          <a:off x="18849975" y="12553950"/>
          <a:ext cx="46577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39</xdr:col>
      <xdr:colOff>152859</xdr:colOff>
      <xdr:row>92</xdr:row>
      <xdr:rowOff>12419</xdr:rowOff>
    </xdr:from>
    <xdr:to>
      <xdr:col>40</xdr:col>
      <xdr:colOff>419720</xdr:colOff>
      <xdr:row>96</xdr:row>
      <xdr:rowOff>107409</xdr:rowOff>
    </xdr:to>
    <xdr:sp macro="" textlink="">
      <xdr:nvSpPr>
        <xdr:cNvPr id="44" name="Rectangle 85"/>
        <xdr:cNvSpPr>
          <a:spLocks noChangeArrowheads="1"/>
        </xdr:cNvSpPr>
      </xdr:nvSpPr>
      <xdr:spPr bwMode="auto">
        <a:xfrm>
          <a:off x="23927259" y="13204544"/>
          <a:ext cx="876461" cy="6474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Sal. (ppm) água  mar</a:t>
          </a:r>
        </a:p>
      </xdr:txBody>
    </xdr:sp>
    <xdr:clientData/>
  </xdr:twoCellAnchor>
  <xdr:twoCellAnchor>
    <xdr:from>
      <xdr:col>38</xdr:col>
      <xdr:colOff>438150</xdr:colOff>
      <xdr:row>92</xdr:row>
      <xdr:rowOff>85725</xdr:rowOff>
    </xdr:from>
    <xdr:to>
      <xdr:col>39</xdr:col>
      <xdr:colOff>104775</xdr:colOff>
      <xdr:row>92</xdr:row>
      <xdr:rowOff>85725</xdr:rowOff>
    </xdr:to>
    <xdr:sp macro="" textlink="">
      <xdr:nvSpPr>
        <xdr:cNvPr id="45" name="Line 86"/>
        <xdr:cNvSpPr>
          <a:spLocks noChangeShapeType="1"/>
        </xdr:cNvSpPr>
      </xdr:nvSpPr>
      <xdr:spPr bwMode="auto">
        <a:xfrm>
          <a:off x="23602950" y="13277850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44</xdr:col>
      <xdr:colOff>123825</xdr:colOff>
      <xdr:row>1</xdr:row>
      <xdr:rowOff>0</xdr:rowOff>
    </xdr:from>
    <xdr:to>
      <xdr:col>54</xdr:col>
      <xdr:colOff>95250</xdr:colOff>
      <xdr:row>20</xdr:row>
      <xdr:rowOff>85725</xdr:rowOff>
    </xdr:to>
    <xdr:graphicFrame macro="">
      <xdr:nvGraphicFramePr>
        <xdr:cNvPr id="46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47</xdr:col>
      <xdr:colOff>289207</xdr:colOff>
      <xdr:row>2</xdr:row>
      <xdr:rowOff>94955</xdr:rowOff>
    </xdr:from>
    <xdr:to>
      <xdr:col>51</xdr:col>
      <xdr:colOff>153102</xdr:colOff>
      <xdr:row>4</xdr:row>
      <xdr:rowOff>118654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28940407" y="342605"/>
          <a:ext cx="2302295" cy="261824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D</a:t>
          </a:r>
        </a:p>
      </xdr:txBody>
    </xdr:sp>
    <xdr:clientData/>
  </xdr:twoCellAnchor>
  <xdr:twoCellAnchor>
    <xdr:from>
      <xdr:col>52</xdr:col>
      <xdr:colOff>567404</xdr:colOff>
      <xdr:row>13</xdr:row>
      <xdr:rowOff>69232</xdr:rowOff>
    </xdr:from>
    <xdr:to>
      <xdr:col>54</xdr:col>
      <xdr:colOff>233767</xdr:colOff>
      <xdr:row>17</xdr:row>
      <xdr:rowOff>34715</xdr:rowOff>
    </xdr:to>
    <xdr:sp macro="" textlink="">
      <xdr:nvSpPr>
        <xdr:cNvPr id="48" name="Rectangle 146"/>
        <xdr:cNvSpPr>
          <a:spLocks noChangeArrowheads="1"/>
        </xdr:cNvSpPr>
      </xdr:nvSpPr>
      <xdr:spPr bwMode="auto">
        <a:xfrm>
          <a:off x="32266604" y="1717057"/>
          <a:ext cx="885563" cy="51793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pH água mar</a:t>
          </a:r>
        </a:p>
      </xdr:txBody>
    </xdr:sp>
    <xdr:clientData/>
  </xdr:twoCellAnchor>
  <xdr:twoCellAnchor>
    <xdr:from>
      <xdr:col>52</xdr:col>
      <xdr:colOff>228600</xdr:colOff>
      <xdr:row>14</xdr:row>
      <xdr:rowOff>9525</xdr:rowOff>
    </xdr:from>
    <xdr:to>
      <xdr:col>52</xdr:col>
      <xdr:colOff>504825</xdr:colOff>
      <xdr:row>14</xdr:row>
      <xdr:rowOff>9525</xdr:rowOff>
    </xdr:to>
    <xdr:sp macro="" textlink="">
      <xdr:nvSpPr>
        <xdr:cNvPr id="49" name="Line 147"/>
        <xdr:cNvSpPr>
          <a:spLocks noChangeShapeType="1"/>
        </xdr:cNvSpPr>
      </xdr:nvSpPr>
      <xdr:spPr bwMode="auto">
        <a:xfrm>
          <a:off x="31927800" y="1819275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44</xdr:col>
      <xdr:colOff>133350</xdr:colOff>
      <xdr:row>21</xdr:row>
      <xdr:rowOff>38100</xdr:rowOff>
    </xdr:from>
    <xdr:to>
      <xdr:col>54</xdr:col>
      <xdr:colOff>123825</xdr:colOff>
      <xdr:row>38</xdr:row>
      <xdr:rowOff>47625</xdr:rowOff>
    </xdr:to>
    <xdr:grpSp>
      <xdr:nvGrpSpPr>
        <xdr:cNvPr id="50" name="Grupo 16"/>
        <xdr:cNvGrpSpPr>
          <a:grpSpLocks/>
        </xdr:cNvGrpSpPr>
      </xdr:nvGrpSpPr>
      <xdr:grpSpPr bwMode="auto">
        <a:xfrm>
          <a:off x="25823892" y="2895600"/>
          <a:ext cx="6100853" cy="2669336"/>
          <a:chOff x="11035100" y="3037443"/>
          <a:chExt cx="6334125" cy="2828925"/>
        </a:xfrm>
      </xdr:grpSpPr>
      <xdr:graphicFrame macro="">
        <xdr:nvGraphicFramePr>
          <xdr:cNvPr id="51" name="Gráfico 11"/>
          <xdr:cNvGraphicFramePr>
            <a:graphicFrameLocks/>
          </xdr:cNvGraphicFramePr>
        </xdr:nvGraphicFramePr>
        <xdr:xfrm>
          <a:off x="11035100" y="3037443"/>
          <a:ext cx="6334125" cy="28289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sp macro="" textlink="">
        <xdr:nvSpPr>
          <xdr:cNvPr id="52" name="Text Box 12"/>
          <xdr:cNvSpPr txBox="1">
            <a:spLocks noChangeArrowheads="1"/>
          </xdr:cNvSpPr>
        </xdr:nvSpPr>
        <xdr:spPr bwMode="auto">
          <a:xfrm>
            <a:off x="13087000" y="3399868"/>
            <a:ext cx="2279888" cy="30202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D</a:t>
            </a:r>
          </a:p>
        </xdr:txBody>
      </xdr:sp>
    </xdr:grpSp>
    <xdr:clientData/>
  </xdr:twoCellAnchor>
  <xdr:twoCellAnchor>
    <xdr:from>
      <xdr:col>44</xdr:col>
      <xdr:colOff>514350</xdr:colOff>
      <xdr:row>12</xdr:row>
      <xdr:rowOff>123825</xdr:rowOff>
    </xdr:from>
    <xdr:to>
      <xdr:col>52</xdr:col>
      <xdr:colOff>123825</xdr:colOff>
      <xdr:row>12</xdr:row>
      <xdr:rowOff>133350</xdr:rowOff>
    </xdr:to>
    <xdr:sp macro="" textlink="">
      <xdr:nvSpPr>
        <xdr:cNvPr id="53" name="Line 148"/>
        <xdr:cNvSpPr>
          <a:spLocks noChangeShapeType="1"/>
        </xdr:cNvSpPr>
      </xdr:nvSpPr>
      <xdr:spPr bwMode="auto">
        <a:xfrm>
          <a:off x="27336750" y="1609725"/>
          <a:ext cx="4486275" cy="952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44</xdr:col>
      <xdr:colOff>123825</xdr:colOff>
      <xdr:row>41</xdr:row>
      <xdr:rowOff>133350</xdr:rowOff>
    </xdr:from>
    <xdr:to>
      <xdr:col>54</xdr:col>
      <xdr:colOff>123825</xdr:colOff>
      <xdr:row>61</xdr:row>
      <xdr:rowOff>28575</xdr:rowOff>
    </xdr:to>
    <xdr:graphicFrame macro="">
      <xdr:nvGraphicFramePr>
        <xdr:cNvPr id="54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47</xdr:col>
      <xdr:colOff>27867</xdr:colOff>
      <xdr:row>44</xdr:row>
      <xdr:rowOff>105709</xdr:rowOff>
    </xdr:from>
    <xdr:to>
      <xdr:col>51</xdr:col>
      <xdr:colOff>161245</xdr:colOff>
      <xdr:row>46</xdr:row>
      <xdr:rowOff>86154</xdr:rowOff>
    </xdr:to>
    <xdr:sp macro="" textlink="">
      <xdr:nvSpPr>
        <xdr:cNvPr id="55" name="Text Box 16"/>
        <xdr:cNvSpPr txBox="1">
          <a:spLocks noChangeArrowheads="1"/>
        </xdr:cNvSpPr>
      </xdr:nvSpPr>
      <xdr:spPr bwMode="auto">
        <a:xfrm>
          <a:off x="28679067" y="6363634"/>
          <a:ext cx="2571778" cy="209045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D</a:t>
          </a:r>
        </a:p>
      </xdr:txBody>
    </xdr:sp>
    <xdr:clientData/>
  </xdr:twoCellAnchor>
  <xdr:twoCellAnchor>
    <xdr:from>
      <xdr:col>44</xdr:col>
      <xdr:colOff>142875</xdr:colOff>
      <xdr:row>80</xdr:row>
      <xdr:rowOff>152400</xdr:rowOff>
    </xdr:from>
    <xdr:to>
      <xdr:col>54</xdr:col>
      <xdr:colOff>171450</xdr:colOff>
      <xdr:row>100</xdr:row>
      <xdr:rowOff>57150</xdr:rowOff>
    </xdr:to>
    <xdr:graphicFrame macro="">
      <xdr:nvGraphicFramePr>
        <xdr:cNvPr id="56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44</xdr:col>
      <xdr:colOff>495300</xdr:colOff>
      <xdr:row>87</xdr:row>
      <xdr:rowOff>85725</xdr:rowOff>
    </xdr:from>
    <xdr:to>
      <xdr:col>52</xdr:col>
      <xdr:colOff>228600</xdr:colOff>
      <xdr:row>87</xdr:row>
      <xdr:rowOff>95250</xdr:rowOff>
    </xdr:to>
    <xdr:sp macro="" textlink="">
      <xdr:nvSpPr>
        <xdr:cNvPr id="57" name="Line 148"/>
        <xdr:cNvSpPr>
          <a:spLocks noChangeShapeType="1"/>
        </xdr:cNvSpPr>
      </xdr:nvSpPr>
      <xdr:spPr bwMode="auto">
        <a:xfrm>
          <a:off x="27317700" y="12563475"/>
          <a:ext cx="4610100" cy="952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53</xdr:col>
      <xdr:colOff>30276</xdr:colOff>
      <xdr:row>96</xdr:row>
      <xdr:rowOff>28029</xdr:rowOff>
    </xdr:from>
    <xdr:to>
      <xdr:col>54</xdr:col>
      <xdr:colOff>297137</xdr:colOff>
      <xdr:row>100</xdr:row>
      <xdr:rowOff>24174</xdr:rowOff>
    </xdr:to>
    <xdr:sp macro="" textlink="">
      <xdr:nvSpPr>
        <xdr:cNvPr id="58" name="Rectangle 85"/>
        <xdr:cNvSpPr>
          <a:spLocks noChangeArrowheads="1"/>
        </xdr:cNvSpPr>
      </xdr:nvSpPr>
      <xdr:spPr bwMode="auto">
        <a:xfrm>
          <a:off x="32339076" y="13772604"/>
          <a:ext cx="876461" cy="6533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Sal. (ppm) água  mar</a:t>
          </a:r>
        </a:p>
      </xdr:txBody>
    </xdr:sp>
    <xdr:clientData/>
  </xdr:twoCellAnchor>
  <xdr:twoCellAnchor>
    <xdr:from>
      <xdr:col>52</xdr:col>
      <xdr:colOff>304800</xdr:colOff>
      <xdr:row>96</xdr:row>
      <xdr:rowOff>114300</xdr:rowOff>
    </xdr:from>
    <xdr:to>
      <xdr:col>52</xdr:col>
      <xdr:colOff>590550</xdr:colOff>
      <xdr:row>96</xdr:row>
      <xdr:rowOff>114300</xdr:rowOff>
    </xdr:to>
    <xdr:sp macro="" textlink="">
      <xdr:nvSpPr>
        <xdr:cNvPr id="59" name="Line 86"/>
        <xdr:cNvSpPr>
          <a:spLocks noChangeShapeType="1"/>
        </xdr:cNvSpPr>
      </xdr:nvSpPr>
      <xdr:spPr bwMode="auto">
        <a:xfrm>
          <a:off x="32004000" y="13858875"/>
          <a:ext cx="285750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190500</xdr:colOff>
      <xdr:row>62</xdr:row>
      <xdr:rowOff>66675</xdr:rowOff>
    </xdr:from>
    <xdr:to>
      <xdr:col>40</xdr:col>
      <xdr:colOff>285750</xdr:colOff>
      <xdr:row>79</xdr:row>
      <xdr:rowOff>9525</xdr:rowOff>
    </xdr:to>
    <xdr:graphicFrame macro="">
      <xdr:nvGraphicFramePr>
        <xdr:cNvPr id="60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44</xdr:col>
      <xdr:colOff>123825</xdr:colOff>
      <xdr:row>62</xdr:row>
      <xdr:rowOff>38100</xdr:rowOff>
    </xdr:from>
    <xdr:to>
      <xdr:col>54</xdr:col>
      <xdr:colOff>142875</xdr:colOff>
      <xdr:row>79</xdr:row>
      <xdr:rowOff>28575</xdr:rowOff>
    </xdr:to>
    <xdr:graphicFrame macro="">
      <xdr:nvGraphicFramePr>
        <xdr:cNvPr id="61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95250</xdr:colOff>
      <xdr:row>119</xdr:row>
      <xdr:rowOff>47625</xdr:rowOff>
    </xdr:from>
    <xdr:to>
      <xdr:col>1</xdr:col>
      <xdr:colOff>323850</xdr:colOff>
      <xdr:row>120</xdr:row>
      <xdr:rowOff>123825</xdr:rowOff>
    </xdr:to>
    <xdr:pic>
      <xdr:nvPicPr>
        <xdr:cNvPr id="62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7430750"/>
          <a:ext cx="2286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352425</xdr:colOff>
      <xdr:row>119</xdr:row>
      <xdr:rowOff>47625</xdr:rowOff>
    </xdr:from>
    <xdr:to>
      <xdr:col>1</xdr:col>
      <xdr:colOff>666750</xdr:colOff>
      <xdr:row>120</xdr:row>
      <xdr:rowOff>123825</xdr:rowOff>
    </xdr:to>
    <xdr:pic>
      <xdr:nvPicPr>
        <xdr:cNvPr id="63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17430750"/>
          <a:ext cx="2571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676275</xdr:colOff>
      <xdr:row>119</xdr:row>
      <xdr:rowOff>0</xdr:rowOff>
    </xdr:from>
    <xdr:ext cx="556044" cy="461513"/>
    <xdr:pic>
      <xdr:nvPicPr>
        <xdr:cNvPr id="64" name="Picture 36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383125"/>
          <a:ext cx="556044" cy="461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19</xdr:col>
      <xdr:colOff>276225</xdr:colOff>
      <xdr:row>101</xdr:row>
      <xdr:rowOff>142875</xdr:rowOff>
    </xdr:from>
    <xdr:to>
      <xdr:col>29</xdr:col>
      <xdr:colOff>228600</xdr:colOff>
      <xdr:row>117</xdr:row>
      <xdr:rowOff>95250</xdr:rowOff>
    </xdr:to>
    <xdr:grpSp>
      <xdr:nvGrpSpPr>
        <xdr:cNvPr id="65" name="Grupo 4"/>
        <xdr:cNvGrpSpPr>
          <a:grpSpLocks/>
        </xdr:cNvGrpSpPr>
      </xdr:nvGrpSpPr>
      <xdr:grpSpPr bwMode="auto">
        <a:xfrm>
          <a:off x="10690824" y="14646035"/>
          <a:ext cx="6062752" cy="2549286"/>
          <a:chOff x="10358651" y="8505620"/>
          <a:chExt cx="6312274" cy="2076729"/>
        </a:xfrm>
      </xdr:grpSpPr>
      <xdr:graphicFrame macro="">
        <xdr:nvGraphicFramePr>
          <xdr:cNvPr id="66" name="Gráfico 15"/>
          <xdr:cNvGraphicFramePr>
            <a:graphicFrameLocks/>
          </xdr:cNvGraphicFramePr>
        </xdr:nvGraphicFramePr>
        <xdr:xfrm>
          <a:off x="10358651" y="8505620"/>
          <a:ext cx="6312274" cy="20767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  <xdr:sp macro="" textlink="">
        <xdr:nvSpPr>
          <xdr:cNvPr id="67" name="Text Box 16"/>
          <xdr:cNvSpPr txBox="1">
            <a:spLocks noChangeArrowheads="1"/>
          </xdr:cNvSpPr>
        </xdr:nvSpPr>
        <xdr:spPr bwMode="auto">
          <a:xfrm>
            <a:off x="12138016" y="8730341"/>
            <a:ext cx="2564672" cy="216972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J</a:t>
            </a:r>
          </a:p>
        </xdr:txBody>
      </xdr:sp>
    </xdr:grpSp>
    <xdr:clientData/>
  </xdr:twoCellAnchor>
  <xdr:twoCellAnchor>
    <xdr:from>
      <xdr:col>30</xdr:col>
      <xdr:colOff>180975</xdr:colOff>
      <xdr:row>101</xdr:row>
      <xdr:rowOff>142875</xdr:rowOff>
    </xdr:from>
    <xdr:to>
      <xdr:col>40</xdr:col>
      <xdr:colOff>323850</xdr:colOff>
      <xdr:row>117</xdr:row>
      <xdr:rowOff>85725</xdr:rowOff>
    </xdr:to>
    <xdr:graphicFrame macro="">
      <xdr:nvGraphicFramePr>
        <xdr:cNvPr id="68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33</xdr:col>
      <xdr:colOff>74759</xdr:colOff>
      <xdr:row>103</xdr:row>
      <xdr:rowOff>124905</xdr:rowOff>
    </xdr:from>
    <xdr:to>
      <xdr:col>37</xdr:col>
      <xdr:colOff>135236</xdr:colOff>
      <xdr:row>105</xdr:row>
      <xdr:rowOff>35946</xdr:rowOff>
    </xdr:to>
    <xdr:sp macro="" textlink="">
      <xdr:nvSpPr>
        <xdr:cNvPr id="69" name="Text Box 16"/>
        <xdr:cNvSpPr txBox="1">
          <a:spLocks noChangeArrowheads="1"/>
        </xdr:cNvSpPr>
      </xdr:nvSpPr>
      <xdr:spPr bwMode="auto">
        <a:xfrm>
          <a:off x="20191559" y="14917230"/>
          <a:ext cx="2498877" cy="234891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A</a:t>
          </a:r>
        </a:p>
      </xdr:txBody>
    </xdr:sp>
    <xdr:clientData/>
  </xdr:twoCellAnchor>
  <xdr:twoCellAnchor>
    <xdr:from>
      <xdr:col>44</xdr:col>
      <xdr:colOff>171450</xdr:colOff>
      <xdr:row>101</xdr:row>
      <xdr:rowOff>95250</xdr:rowOff>
    </xdr:from>
    <xdr:to>
      <xdr:col>54</xdr:col>
      <xdr:colOff>171450</xdr:colOff>
      <xdr:row>117</xdr:row>
      <xdr:rowOff>76200</xdr:rowOff>
    </xdr:to>
    <xdr:graphicFrame macro="">
      <xdr:nvGraphicFramePr>
        <xdr:cNvPr id="70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47</xdr:col>
      <xdr:colOff>117367</xdr:colOff>
      <xdr:row>103</xdr:row>
      <xdr:rowOff>141293</xdr:rowOff>
    </xdr:from>
    <xdr:to>
      <xdr:col>51</xdr:col>
      <xdr:colOff>250745</xdr:colOff>
      <xdr:row>106</xdr:row>
      <xdr:rowOff>13907</xdr:rowOff>
    </xdr:to>
    <xdr:sp macro="" textlink="">
      <xdr:nvSpPr>
        <xdr:cNvPr id="71" name="Text Box 16"/>
        <xdr:cNvSpPr txBox="1">
          <a:spLocks noChangeArrowheads="1"/>
        </xdr:cNvSpPr>
      </xdr:nvSpPr>
      <xdr:spPr bwMode="auto">
        <a:xfrm>
          <a:off x="28768567" y="14933618"/>
          <a:ext cx="2571778" cy="358389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D</a:t>
          </a:r>
        </a:p>
      </xdr:txBody>
    </xdr:sp>
    <xdr:clientData/>
  </xdr:twoCellAnchor>
  <xdr:twoCellAnchor>
    <xdr:from>
      <xdr:col>58</xdr:col>
      <xdr:colOff>123825</xdr:colOff>
      <xdr:row>1</xdr:row>
      <xdr:rowOff>0</xdr:rowOff>
    </xdr:from>
    <xdr:to>
      <xdr:col>68</xdr:col>
      <xdr:colOff>95250</xdr:colOff>
      <xdr:row>20</xdr:row>
      <xdr:rowOff>85725</xdr:rowOff>
    </xdr:to>
    <xdr:graphicFrame macro="">
      <xdr:nvGraphicFramePr>
        <xdr:cNvPr id="72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61</xdr:col>
      <xdr:colOff>289208</xdr:colOff>
      <xdr:row>2</xdr:row>
      <xdr:rowOff>94955</xdr:rowOff>
    </xdr:from>
    <xdr:to>
      <xdr:col>65</xdr:col>
      <xdr:colOff>153103</xdr:colOff>
      <xdr:row>4</xdr:row>
      <xdr:rowOff>118654</xdr:rowOff>
    </xdr:to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37474808" y="342605"/>
          <a:ext cx="2302295" cy="261824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Lagoa Nova</a:t>
          </a:r>
        </a:p>
      </xdr:txBody>
    </xdr:sp>
    <xdr:clientData/>
  </xdr:twoCellAnchor>
  <xdr:twoCellAnchor>
    <xdr:from>
      <xdr:col>66</xdr:col>
      <xdr:colOff>567404</xdr:colOff>
      <xdr:row>13</xdr:row>
      <xdr:rowOff>69232</xdr:rowOff>
    </xdr:from>
    <xdr:to>
      <xdr:col>68</xdr:col>
      <xdr:colOff>233768</xdr:colOff>
      <xdr:row>17</xdr:row>
      <xdr:rowOff>34715</xdr:rowOff>
    </xdr:to>
    <xdr:sp macro="" textlink="">
      <xdr:nvSpPr>
        <xdr:cNvPr id="74" name="Rectangle 146"/>
        <xdr:cNvSpPr>
          <a:spLocks noChangeArrowheads="1"/>
        </xdr:cNvSpPr>
      </xdr:nvSpPr>
      <xdr:spPr bwMode="auto">
        <a:xfrm>
          <a:off x="40801004" y="1717057"/>
          <a:ext cx="885564" cy="51793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pH água mar</a:t>
          </a:r>
        </a:p>
      </xdr:txBody>
    </xdr:sp>
    <xdr:clientData/>
  </xdr:twoCellAnchor>
  <xdr:twoCellAnchor>
    <xdr:from>
      <xdr:col>66</xdr:col>
      <xdr:colOff>228600</xdr:colOff>
      <xdr:row>14</xdr:row>
      <xdr:rowOff>9525</xdr:rowOff>
    </xdr:from>
    <xdr:to>
      <xdr:col>66</xdr:col>
      <xdr:colOff>504825</xdr:colOff>
      <xdr:row>14</xdr:row>
      <xdr:rowOff>9525</xdr:rowOff>
    </xdr:to>
    <xdr:sp macro="" textlink="">
      <xdr:nvSpPr>
        <xdr:cNvPr id="75" name="Line 147"/>
        <xdr:cNvSpPr>
          <a:spLocks noChangeShapeType="1"/>
        </xdr:cNvSpPr>
      </xdr:nvSpPr>
      <xdr:spPr bwMode="auto">
        <a:xfrm>
          <a:off x="40462200" y="1819275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58</xdr:col>
      <xdr:colOff>133350</xdr:colOff>
      <xdr:row>21</xdr:row>
      <xdr:rowOff>38100</xdr:rowOff>
    </xdr:from>
    <xdr:to>
      <xdr:col>68</xdr:col>
      <xdr:colOff>123825</xdr:colOff>
      <xdr:row>38</xdr:row>
      <xdr:rowOff>47625</xdr:rowOff>
    </xdr:to>
    <xdr:grpSp>
      <xdr:nvGrpSpPr>
        <xdr:cNvPr id="76" name="Grupo 16"/>
        <xdr:cNvGrpSpPr>
          <a:grpSpLocks/>
        </xdr:cNvGrpSpPr>
      </xdr:nvGrpSpPr>
      <xdr:grpSpPr bwMode="auto">
        <a:xfrm>
          <a:off x="34378421" y="2895600"/>
          <a:ext cx="6100852" cy="2669336"/>
          <a:chOff x="10932477" y="2371322"/>
          <a:chExt cx="6334125" cy="2828925"/>
        </a:xfrm>
      </xdr:grpSpPr>
      <xdr:graphicFrame macro="">
        <xdr:nvGraphicFramePr>
          <xdr:cNvPr id="77" name="Gráfico 11"/>
          <xdr:cNvGraphicFramePr>
            <a:graphicFrameLocks/>
          </xdr:cNvGraphicFramePr>
        </xdr:nvGraphicFramePr>
        <xdr:xfrm>
          <a:off x="10932477" y="2371322"/>
          <a:ext cx="6334125" cy="28289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  <xdr:sp macro="" textlink="">
        <xdr:nvSpPr>
          <xdr:cNvPr id="78" name="Text Box 12"/>
          <xdr:cNvSpPr txBox="1">
            <a:spLocks noChangeArrowheads="1"/>
          </xdr:cNvSpPr>
        </xdr:nvSpPr>
        <xdr:spPr bwMode="auto">
          <a:xfrm>
            <a:off x="12984377" y="2713612"/>
            <a:ext cx="2279888" cy="30202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Lagoa Nova</a:t>
            </a:r>
          </a:p>
        </xdr:txBody>
      </xdr:sp>
    </xdr:grpSp>
    <xdr:clientData/>
  </xdr:twoCellAnchor>
  <xdr:twoCellAnchor>
    <xdr:from>
      <xdr:col>58</xdr:col>
      <xdr:colOff>514350</xdr:colOff>
      <xdr:row>12</xdr:row>
      <xdr:rowOff>123825</xdr:rowOff>
    </xdr:from>
    <xdr:to>
      <xdr:col>66</xdr:col>
      <xdr:colOff>123825</xdr:colOff>
      <xdr:row>12</xdr:row>
      <xdr:rowOff>133350</xdr:rowOff>
    </xdr:to>
    <xdr:sp macro="" textlink="">
      <xdr:nvSpPr>
        <xdr:cNvPr id="79" name="Line 148"/>
        <xdr:cNvSpPr>
          <a:spLocks noChangeShapeType="1"/>
        </xdr:cNvSpPr>
      </xdr:nvSpPr>
      <xdr:spPr bwMode="auto">
        <a:xfrm>
          <a:off x="35871150" y="1609725"/>
          <a:ext cx="4486275" cy="952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58</xdr:col>
      <xdr:colOff>133350</xdr:colOff>
      <xdr:row>41</xdr:row>
      <xdr:rowOff>104775</xdr:rowOff>
    </xdr:from>
    <xdr:to>
      <xdr:col>68</xdr:col>
      <xdr:colOff>133350</xdr:colOff>
      <xdr:row>61</xdr:row>
      <xdr:rowOff>28575</xdr:rowOff>
    </xdr:to>
    <xdr:graphicFrame macro="">
      <xdr:nvGraphicFramePr>
        <xdr:cNvPr id="80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61</xdr:col>
      <xdr:colOff>18882</xdr:colOff>
      <xdr:row>44</xdr:row>
      <xdr:rowOff>69766</xdr:rowOff>
    </xdr:from>
    <xdr:to>
      <xdr:col>65</xdr:col>
      <xdr:colOff>152260</xdr:colOff>
      <xdr:row>46</xdr:row>
      <xdr:rowOff>50211</xdr:rowOff>
    </xdr:to>
    <xdr:sp macro="" textlink="">
      <xdr:nvSpPr>
        <xdr:cNvPr id="81" name="Text Box 16"/>
        <xdr:cNvSpPr txBox="1">
          <a:spLocks noChangeArrowheads="1"/>
        </xdr:cNvSpPr>
      </xdr:nvSpPr>
      <xdr:spPr bwMode="auto">
        <a:xfrm>
          <a:off x="37204482" y="6327691"/>
          <a:ext cx="2571778" cy="209045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Lagoa Nova</a:t>
          </a:r>
        </a:p>
      </xdr:txBody>
    </xdr:sp>
    <xdr:clientData/>
  </xdr:twoCellAnchor>
  <xdr:twoCellAnchor>
    <xdr:from>
      <xdr:col>58</xdr:col>
      <xdr:colOff>142875</xdr:colOff>
      <xdr:row>80</xdr:row>
      <xdr:rowOff>123825</xdr:rowOff>
    </xdr:from>
    <xdr:to>
      <xdr:col>68</xdr:col>
      <xdr:colOff>190500</xdr:colOff>
      <xdr:row>100</xdr:row>
      <xdr:rowOff>28575</xdr:rowOff>
    </xdr:to>
    <xdr:graphicFrame macro="">
      <xdr:nvGraphicFramePr>
        <xdr:cNvPr id="82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58</xdr:col>
      <xdr:colOff>485775</xdr:colOff>
      <xdr:row>87</xdr:row>
      <xdr:rowOff>66675</xdr:rowOff>
    </xdr:from>
    <xdr:to>
      <xdr:col>66</xdr:col>
      <xdr:colOff>238125</xdr:colOff>
      <xdr:row>87</xdr:row>
      <xdr:rowOff>66675</xdr:rowOff>
    </xdr:to>
    <xdr:sp macro="" textlink="">
      <xdr:nvSpPr>
        <xdr:cNvPr id="83" name="Line 148"/>
        <xdr:cNvSpPr>
          <a:spLocks noChangeShapeType="1"/>
        </xdr:cNvSpPr>
      </xdr:nvSpPr>
      <xdr:spPr bwMode="auto">
        <a:xfrm>
          <a:off x="35842575" y="12544425"/>
          <a:ext cx="462915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67</xdr:col>
      <xdr:colOff>66221</xdr:colOff>
      <xdr:row>91</xdr:row>
      <xdr:rowOff>90929</xdr:rowOff>
    </xdr:from>
    <xdr:to>
      <xdr:col>68</xdr:col>
      <xdr:colOff>333082</xdr:colOff>
      <xdr:row>96</xdr:row>
      <xdr:rowOff>24174</xdr:rowOff>
    </xdr:to>
    <xdr:sp macro="" textlink="">
      <xdr:nvSpPr>
        <xdr:cNvPr id="84" name="Rectangle 85"/>
        <xdr:cNvSpPr>
          <a:spLocks noChangeArrowheads="1"/>
        </xdr:cNvSpPr>
      </xdr:nvSpPr>
      <xdr:spPr bwMode="auto">
        <a:xfrm>
          <a:off x="40909421" y="13121129"/>
          <a:ext cx="876461" cy="6476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Sal. (ppm) água  mar</a:t>
          </a:r>
        </a:p>
      </xdr:txBody>
    </xdr:sp>
    <xdr:clientData/>
  </xdr:twoCellAnchor>
  <xdr:twoCellAnchor>
    <xdr:from>
      <xdr:col>66</xdr:col>
      <xdr:colOff>342900</xdr:colOff>
      <xdr:row>92</xdr:row>
      <xdr:rowOff>9525</xdr:rowOff>
    </xdr:from>
    <xdr:to>
      <xdr:col>67</xdr:col>
      <xdr:colOff>9525</xdr:colOff>
      <xdr:row>92</xdr:row>
      <xdr:rowOff>9525</xdr:rowOff>
    </xdr:to>
    <xdr:sp macro="" textlink="">
      <xdr:nvSpPr>
        <xdr:cNvPr id="85" name="Line 86"/>
        <xdr:cNvSpPr>
          <a:spLocks noChangeShapeType="1"/>
        </xdr:cNvSpPr>
      </xdr:nvSpPr>
      <xdr:spPr bwMode="auto">
        <a:xfrm>
          <a:off x="40576500" y="13201650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58</xdr:col>
      <xdr:colOff>123825</xdr:colOff>
      <xdr:row>62</xdr:row>
      <xdr:rowOff>38100</xdr:rowOff>
    </xdr:from>
    <xdr:to>
      <xdr:col>68</xdr:col>
      <xdr:colOff>161925</xdr:colOff>
      <xdr:row>79</xdr:row>
      <xdr:rowOff>38100</xdr:rowOff>
    </xdr:to>
    <xdr:graphicFrame macro="">
      <xdr:nvGraphicFramePr>
        <xdr:cNvPr id="86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58</xdr:col>
      <xdr:colOff>152400</xdr:colOff>
      <xdr:row>101</xdr:row>
      <xdr:rowOff>57150</xdr:rowOff>
    </xdr:from>
    <xdr:to>
      <xdr:col>68</xdr:col>
      <xdr:colOff>209550</xdr:colOff>
      <xdr:row>117</xdr:row>
      <xdr:rowOff>76200</xdr:rowOff>
    </xdr:to>
    <xdr:graphicFrame macro="">
      <xdr:nvGraphicFramePr>
        <xdr:cNvPr id="87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61</xdr:col>
      <xdr:colOff>72438</xdr:colOff>
      <xdr:row>103</xdr:row>
      <xdr:rowOff>24477</xdr:rowOff>
    </xdr:from>
    <xdr:to>
      <xdr:col>65</xdr:col>
      <xdr:colOff>205816</xdr:colOff>
      <xdr:row>105</xdr:row>
      <xdr:rowOff>58837</xdr:rowOff>
    </xdr:to>
    <xdr:sp macro="" textlink="">
      <xdr:nvSpPr>
        <xdr:cNvPr id="88" name="Text Box 16"/>
        <xdr:cNvSpPr txBox="1">
          <a:spLocks noChangeArrowheads="1"/>
        </xdr:cNvSpPr>
      </xdr:nvSpPr>
      <xdr:spPr bwMode="auto">
        <a:xfrm>
          <a:off x="37258038" y="14816802"/>
          <a:ext cx="2571778" cy="358210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Lagoa Nova</a:t>
          </a:r>
        </a:p>
      </xdr:txBody>
    </xdr:sp>
    <xdr:clientData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0.31705</cdr:x>
      <cdr:y>0.10903</cdr:y>
    </cdr:from>
    <cdr:to>
      <cdr:x>0.72271</cdr:x>
      <cdr:y>0.19589</cdr:y>
    </cdr:to>
    <cdr:sp macro="" textlink="">
      <cdr:nvSpPr>
        <cdr:cNvPr id="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27173" y="303081"/>
          <a:ext cx="2465759" cy="24144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J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0.31139</cdr:x>
      <cdr:y>0.07994</cdr:y>
    </cdr:from>
    <cdr:to>
      <cdr:x>0.71803</cdr:x>
      <cdr:y>0.1668</cdr:y>
    </cdr:to>
    <cdr:sp macro="" textlink="">
      <cdr:nvSpPr>
        <cdr:cNvPr id="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66503" y="339761"/>
          <a:ext cx="2563946" cy="369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A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0.31139</cdr:x>
      <cdr:y>0.07994</cdr:y>
    </cdr:from>
    <cdr:to>
      <cdr:x>0.71803</cdr:x>
      <cdr:y>0.1668</cdr:y>
    </cdr:to>
    <cdr:sp macro="" textlink="">
      <cdr:nvSpPr>
        <cdr:cNvPr id="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66503" y="339761"/>
          <a:ext cx="2563946" cy="369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D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0.31139</cdr:x>
      <cdr:y>0.07994</cdr:y>
    </cdr:from>
    <cdr:to>
      <cdr:x>0.71803</cdr:x>
      <cdr:y>0.1668</cdr:y>
    </cdr:to>
    <cdr:sp macro="" textlink="">
      <cdr:nvSpPr>
        <cdr:cNvPr id="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66503" y="339761"/>
          <a:ext cx="2563946" cy="369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A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0.31139</cdr:x>
      <cdr:y>0.09953</cdr:y>
    </cdr:from>
    <cdr:to>
      <cdr:x>0.71803</cdr:x>
      <cdr:y>0.18639</cdr:y>
    </cdr:to>
    <cdr:sp macro="" textlink="">
      <cdr:nvSpPr>
        <cdr:cNvPr id="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9370" y="273882"/>
          <a:ext cx="2493420" cy="2390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D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0.31139</cdr:x>
      <cdr:y>0.07994</cdr:y>
    </cdr:from>
    <cdr:to>
      <cdr:x>0.71803</cdr:x>
      <cdr:y>0.1668</cdr:y>
    </cdr:to>
    <cdr:sp macro="" textlink="">
      <cdr:nvSpPr>
        <cdr:cNvPr id="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66503" y="339761"/>
          <a:ext cx="2563946" cy="369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D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47625</xdr:rowOff>
    </xdr:from>
    <xdr:to>
      <xdr:col>1</xdr:col>
      <xdr:colOff>257175</xdr:colOff>
      <xdr:row>2</xdr:row>
      <xdr:rowOff>123825</xdr:rowOff>
    </xdr:to>
    <xdr:pic>
      <xdr:nvPicPr>
        <xdr:cNvPr id="366322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1907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285750</xdr:colOff>
      <xdr:row>1</xdr:row>
      <xdr:rowOff>47625</xdr:rowOff>
    </xdr:from>
    <xdr:to>
      <xdr:col>1</xdr:col>
      <xdr:colOff>600075</xdr:colOff>
      <xdr:row>2</xdr:row>
      <xdr:rowOff>123825</xdr:rowOff>
    </xdr:to>
    <xdr:pic>
      <xdr:nvPicPr>
        <xdr:cNvPr id="366323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1907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0</xdr:row>
      <xdr:rowOff>133350</xdr:rowOff>
    </xdr:from>
    <xdr:to>
      <xdr:col>2</xdr:col>
      <xdr:colOff>390525</xdr:colOff>
      <xdr:row>4</xdr:row>
      <xdr:rowOff>9525</xdr:rowOff>
    </xdr:to>
    <xdr:pic>
      <xdr:nvPicPr>
        <xdr:cNvPr id="366324" name="Picture 10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133350"/>
          <a:ext cx="5524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</xdr:colOff>
      <xdr:row>19</xdr:row>
      <xdr:rowOff>66675</xdr:rowOff>
    </xdr:from>
    <xdr:to>
      <xdr:col>1</xdr:col>
      <xdr:colOff>257175</xdr:colOff>
      <xdr:row>20</xdr:row>
      <xdr:rowOff>142875</xdr:rowOff>
    </xdr:to>
    <xdr:pic>
      <xdr:nvPicPr>
        <xdr:cNvPr id="366325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838450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285750</xdr:colOff>
      <xdr:row>19</xdr:row>
      <xdr:rowOff>66675</xdr:rowOff>
    </xdr:from>
    <xdr:to>
      <xdr:col>1</xdr:col>
      <xdr:colOff>600075</xdr:colOff>
      <xdr:row>20</xdr:row>
      <xdr:rowOff>142875</xdr:rowOff>
    </xdr:to>
    <xdr:pic>
      <xdr:nvPicPr>
        <xdr:cNvPr id="366326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8384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581025</xdr:colOff>
      <xdr:row>18</xdr:row>
      <xdr:rowOff>142875</xdr:rowOff>
    </xdr:from>
    <xdr:to>
      <xdr:col>2</xdr:col>
      <xdr:colOff>390525</xdr:colOff>
      <xdr:row>21</xdr:row>
      <xdr:rowOff>38100</xdr:rowOff>
    </xdr:to>
    <xdr:pic>
      <xdr:nvPicPr>
        <xdr:cNvPr id="366327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0" y="2743200"/>
          <a:ext cx="5524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19</xdr:col>
      <xdr:colOff>142875</xdr:colOff>
      <xdr:row>0</xdr:row>
      <xdr:rowOff>57150</xdr:rowOff>
    </xdr:from>
    <xdr:to>
      <xdr:col>29</xdr:col>
      <xdr:colOff>447675</xdr:colOff>
      <xdr:row>17</xdr:row>
      <xdr:rowOff>152400</xdr:rowOff>
    </xdr:to>
    <xdr:grpSp>
      <xdr:nvGrpSpPr>
        <xdr:cNvPr id="366328" name="Group 60"/>
        <xdr:cNvGrpSpPr>
          <a:grpSpLocks/>
        </xdr:cNvGrpSpPr>
      </xdr:nvGrpSpPr>
      <xdr:grpSpPr bwMode="auto">
        <a:xfrm>
          <a:off x="10267950" y="57150"/>
          <a:ext cx="6400800" cy="2533650"/>
          <a:chOff x="1078" y="27"/>
          <a:chExt cx="683" cy="280"/>
        </a:xfrm>
      </xdr:grpSpPr>
      <xdr:graphicFrame macro="">
        <xdr:nvGraphicFramePr>
          <xdr:cNvPr id="366377" name="Gráfico 14"/>
          <xdr:cNvGraphicFramePr>
            <a:graphicFrameLocks/>
          </xdr:cNvGraphicFramePr>
        </xdr:nvGraphicFramePr>
        <xdr:xfrm>
          <a:off x="1078" y="27"/>
          <a:ext cx="683" cy="28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sp macro="" textlink="">
        <xdr:nvSpPr>
          <xdr:cNvPr id="1047" name="Text Box 23"/>
          <xdr:cNvSpPr txBox="1">
            <a:spLocks noChangeArrowheads="1"/>
          </xdr:cNvSpPr>
        </xdr:nvSpPr>
        <xdr:spPr bwMode="auto">
          <a:xfrm>
            <a:off x="1292" y="60"/>
            <a:ext cx="267" cy="23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Pedreira do Cabo da Praia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Ponto 1</a:t>
            </a:r>
          </a:p>
        </xdr:txBody>
      </xdr:sp>
    </xdr:grpSp>
    <xdr:clientData/>
  </xdr:twoCellAnchor>
  <xdr:twoCellAnchor>
    <xdr:from>
      <xdr:col>19</xdr:col>
      <xdr:colOff>161925</xdr:colOff>
      <xdr:row>18</xdr:row>
      <xdr:rowOff>114300</xdr:rowOff>
    </xdr:from>
    <xdr:to>
      <xdr:col>29</xdr:col>
      <xdr:colOff>447675</xdr:colOff>
      <xdr:row>38</xdr:row>
      <xdr:rowOff>38100</xdr:rowOff>
    </xdr:to>
    <xdr:grpSp>
      <xdr:nvGrpSpPr>
        <xdr:cNvPr id="366329" name="Group 59"/>
        <xdr:cNvGrpSpPr>
          <a:grpSpLocks/>
        </xdr:cNvGrpSpPr>
      </xdr:nvGrpSpPr>
      <xdr:grpSpPr bwMode="auto">
        <a:xfrm>
          <a:off x="10287000" y="2714625"/>
          <a:ext cx="6381750" cy="2924175"/>
          <a:chOff x="1080" y="319"/>
          <a:chExt cx="678" cy="283"/>
        </a:xfrm>
      </xdr:grpSpPr>
      <xdr:graphicFrame macro="">
        <xdr:nvGraphicFramePr>
          <xdr:cNvPr id="366375" name="Gráfico 16"/>
          <xdr:cNvGraphicFramePr>
            <a:graphicFrameLocks/>
          </xdr:cNvGraphicFramePr>
        </xdr:nvGraphicFramePr>
        <xdr:xfrm>
          <a:off x="1080" y="319"/>
          <a:ext cx="678" cy="28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sp macro="" textlink="">
        <xdr:nvSpPr>
          <xdr:cNvPr id="1050" name="Text Box 26"/>
          <xdr:cNvSpPr txBox="1">
            <a:spLocks noChangeArrowheads="1"/>
          </xdr:cNvSpPr>
        </xdr:nvSpPr>
        <xdr:spPr bwMode="auto">
          <a:xfrm>
            <a:off x="1282" y="357"/>
            <a:ext cx="264" cy="24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Pedreira do Cabo da Praia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Ponto 1</a:t>
            </a:r>
          </a:p>
        </xdr:txBody>
      </xdr:sp>
    </xdr:grpSp>
    <xdr:clientData/>
  </xdr:twoCellAnchor>
  <xdr:twoCellAnchor>
    <xdr:from>
      <xdr:col>19</xdr:col>
      <xdr:colOff>142875</xdr:colOff>
      <xdr:row>39</xdr:row>
      <xdr:rowOff>142875</xdr:rowOff>
    </xdr:from>
    <xdr:to>
      <xdr:col>29</xdr:col>
      <xdr:colOff>428625</xdr:colOff>
      <xdr:row>55</xdr:row>
      <xdr:rowOff>57150</xdr:rowOff>
    </xdr:to>
    <xdr:graphicFrame macro="">
      <xdr:nvGraphicFramePr>
        <xdr:cNvPr id="366330" name="Gráfico 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22</xdr:col>
      <xdr:colOff>217238</xdr:colOff>
      <xdr:row>41</xdr:row>
      <xdr:rowOff>162270</xdr:rowOff>
    </xdr:from>
    <xdr:to>
      <xdr:col>26</xdr:col>
      <xdr:colOff>363731</xdr:colOff>
      <xdr:row>43</xdr:row>
      <xdr:rowOff>42414</xdr:rowOff>
    </xdr:to>
    <xdr:sp macro="" textlink="">
      <xdr:nvSpPr>
        <xdr:cNvPr id="1060" name="Text Box 36"/>
        <xdr:cNvSpPr txBox="1">
          <a:spLocks noChangeArrowheads="1"/>
        </xdr:cNvSpPr>
      </xdr:nvSpPr>
      <xdr:spPr bwMode="auto">
        <a:xfrm>
          <a:off x="12171113" y="6315420"/>
          <a:ext cx="2584893" cy="213519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32</xdr:col>
      <xdr:colOff>104775</xdr:colOff>
      <xdr:row>0</xdr:row>
      <xdr:rowOff>95250</xdr:rowOff>
    </xdr:from>
    <xdr:to>
      <xdr:col>42</xdr:col>
      <xdr:colOff>400050</xdr:colOff>
      <xdr:row>18</xdr:row>
      <xdr:rowOff>114300</xdr:rowOff>
    </xdr:to>
    <xdr:grpSp>
      <xdr:nvGrpSpPr>
        <xdr:cNvPr id="366332" name="Group 66"/>
        <xdr:cNvGrpSpPr>
          <a:grpSpLocks/>
        </xdr:cNvGrpSpPr>
      </xdr:nvGrpSpPr>
      <xdr:grpSpPr bwMode="auto">
        <a:xfrm>
          <a:off x="18154650" y="95250"/>
          <a:ext cx="6391275" cy="2619375"/>
          <a:chOff x="2110" y="28"/>
          <a:chExt cx="676" cy="282"/>
        </a:xfrm>
      </xdr:grpSpPr>
      <xdr:graphicFrame macro="">
        <xdr:nvGraphicFramePr>
          <xdr:cNvPr id="366373" name="Gráfico 38"/>
          <xdr:cNvGraphicFramePr>
            <a:graphicFrameLocks/>
          </xdr:cNvGraphicFramePr>
        </xdr:nvGraphicFramePr>
        <xdr:xfrm>
          <a:off x="2110" y="28"/>
          <a:ext cx="676" cy="2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sp macro="" textlink="">
        <xdr:nvSpPr>
          <xdr:cNvPr id="1063" name="Text Box 39"/>
          <xdr:cNvSpPr txBox="1">
            <a:spLocks noChangeArrowheads="1"/>
          </xdr:cNvSpPr>
        </xdr:nvSpPr>
        <xdr:spPr bwMode="auto">
          <a:xfrm>
            <a:off x="2322" y="62"/>
            <a:ext cx="275" cy="14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Pedreira do Cabo da Praia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Ponto 2</a:t>
            </a:r>
          </a:p>
        </xdr:txBody>
      </xdr:sp>
    </xdr:grpSp>
    <xdr:clientData/>
  </xdr:twoCellAnchor>
  <xdr:twoCellAnchor>
    <xdr:from>
      <xdr:col>32</xdr:col>
      <xdr:colOff>114300</xdr:colOff>
      <xdr:row>19</xdr:row>
      <xdr:rowOff>57150</xdr:rowOff>
    </xdr:from>
    <xdr:to>
      <xdr:col>42</xdr:col>
      <xdr:colOff>371475</xdr:colOff>
      <xdr:row>38</xdr:row>
      <xdr:rowOff>114300</xdr:rowOff>
    </xdr:to>
    <xdr:grpSp>
      <xdr:nvGrpSpPr>
        <xdr:cNvPr id="366333" name="Group 67"/>
        <xdr:cNvGrpSpPr>
          <a:grpSpLocks/>
        </xdr:cNvGrpSpPr>
      </xdr:nvGrpSpPr>
      <xdr:grpSpPr bwMode="auto">
        <a:xfrm>
          <a:off x="18164175" y="2828925"/>
          <a:ext cx="6353175" cy="2886075"/>
          <a:chOff x="2109" y="319"/>
          <a:chExt cx="675" cy="282"/>
        </a:xfrm>
      </xdr:grpSpPr>
      <xdr:graphicFrame macro="">
        <xdr:nvGraphicFramePr>
          <xdr:cNvPr id="366371" name="Gráfico 41"/>
          <xdr:cNvGraphicFramePr>
            <a:graphicFrameLocks/>
          </xdr:cNvGraphicFramePr>
        </xdr:nvGraphicFramePr>
        <xdr:xfrm>
          <a:off x="2109" y="319"/>
          <a:ext cx="675" cy="2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sp macro="" textlink="">
        <xdr:nvSpPr>
          <xdr:cNvPr id="1066" name="Text Box 42"/>
          <xdr:cNvSpPr txBox="1">
            <a:spLocks noChangeArrowheads="1"/>
          </xdr:cNvSpPr>
        </xdr:nvSpPr>
        <xdr:spPr bwMode="auto">
          <a:xfrm>
            <a:off x="2310" y="357"/>
            <a:ext cx="263" cy="24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Pedreira do Cabo da Praia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Ponto 2</a:t>
            </a:r>
          </a:p>
        </xdr:txBody>
      </xdr:sp>
    </xdr:grpSp>
    <xdr:clientData/>
  </xdr:twoCellAnchor>
  <xdr:twoCellAnchor>
    <xdr:from>
      <xdr:col>19</xdr:col>
      <xdr:colOff>152400</xdr:colOff>
      <xdr:row>55</xdr:row>
      <xdr:rowOff>142875</xdr:rowOff>
    </xdr:from>
    <xdr:to>
      <xdr:col>29</xdr:col>
      <xdr:colOff>428625</xdr:colOff>
      <xdr:row>72</xdr:row>
      <xdr:rowOff>0</xdr:rowOff>
    </xdr:to>
    <xdr:graphicFrame macro="">
      <xdr:nvGraphicFramePr>
        <xdr:cNvPr id="366334" name="Gráfico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22</xdr:col>
      <xdr:colOff>171450</xdr:colOff>
      <xdr:row>58</xdr:row>
      <xdr:rowOff>0</xdr:rowOff>
    </xdr:from>
    <xdr:to>
      <xdr:col>26</xdr:col>
      <xdr:colOff>304800</xdr:colOff>
      <xdr:row>59</xdr:row>
      <xdr:rowOff>57150</xdr:rowOff>
    </xdr:to>
    <xdr:sp macro="" textlink="">
      <xdr:nvSpPr>
        <xdr:cNvPr id="1054" name="Text Box 30"/>
        <xdr:cNvSpPr txBox="1">
          <a:spLocks noChangeArrowheads="1"/>
        </xdr:cNvSpPr>
      </xdr:nvSpPr>
      <xdr:spPr bwMode="auto">
        <a:xfrm>
          <a:off x="12125325" y="8953500"/>
          <a:ext cx="2571750" cy="21907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19</xdr:col>
      <xdr:colOff>590550</xdr:colOff>
      <xdr:row>61</xdr:row>
      <xdr:rowOff>76200</xdr:rowOff>
    </xdr:from>
    <xdr:to>
      <xdr:col>27</xdr:col>
      <xdr:colOff>428625</xdr:colOff>
      <xdr:row>61</xdr:row>
      <xdr:rowOff>76200</xdr:rowOff>
    </xdr:to>
    <xdr:sp macro="" textlink="">
      <xdr:nvSpPr>
        <xdr:cNvPr id="366336" name="Line 18"/>
        <xdr:cNvSpPr>
          <a:spLocks noChangeShapeType="1"/>
        </xdr:cNvSpPr>
      </xdr:nvSpPr>
      <xdr:spPr bwMode="auto">
        <a:xfrm>
          <a:off x="10715625" y="9467850"/>
          <a:ext cx="471487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27</xdr:col>
      <xdr:colOff>552450</xdr:colOff>
      <xdr:row>65</xdr:row>
      <xdr:rowOff>142875</xdr:rowOff>
    </xdr:from>
    <xdr:to>
      <xdr:col>29</xdr:col>
      <xdr:colOff>371475</xdr:colOff>
      <xdr:row>68</xdr:row>
      <xdr:rowOff>95250</xdr:rowOff>
    </xdr:to>
    <xdr:grpSp>
      <xdr:nvGrpSpPr>
        <xdr:cNvPr id="366337" name="Group 64"/>
        <xdr:cNvGrpSpPr>
          <a:grpSpLocks/>
        </xdr:cNvGrpSpPr>
      </xdr:nvGrpSpPr>
      <xdr:grpSpPr bwMode="auto">
        <a:xfrm>
          <a:off x="15554325" y="10210800"/>
          <a:ext cx="1038225" cy="438150"/>
          <a:chOff x="1632" y="1108"/>
          <a:chExt cx="109" cy="44"/>
        </a:xfrm>
      </xdr:grpSpPr>
      <xdr:sp macro="" textlink="">
        <xdr:nvSpPr>
          <xdr:cNvPr id="1086" name="Rectangle 62"/>
          <xdr:cNvSpPr>
            <a:spLocks noChangeArrowheads="1"/>
          </xdr:cNvSpPr>
        </xdr:nvSpPr>
        <xdr:spPr bwMode="auto">
          <a:xfrm>
            <a:off x="1659" y="1108"/>
            <a:ext cx="82" cy="4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pt-PT" sz="8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Sal. (ppm) água  mar</a:t>
            </a:r>
          </a:p>
        </xdr:txBody>
      </xdr:sp>
      <xdr:sp macro="" textlink="">
        <xdr:nvSpPr>
          <xdr:cNvPr id="366370" name="Line 63"/>
          <xdr:cNvSpPr>
            <a:spLocks noChangeShapeType="1"/>
          </xdr:cNvSpPr>
        </xdr:nvSpPr>
        <xdr:spPr bwMode="auto">
          <a:xfrm>
            <a:off x="1632" y="1117"/>
            <a:ext cx="29" cy="0"/>
          </a:xfrm>
          <a:prstGeom prst="line">
            <a:avLst/>
          </a:prstGeom>
          <a:noFill/>
          <a:ln w="15875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32</xdr:col>
      <xdr:colOff>114300</xdr:colOff>
      <xdr:row>55</xdr:row>
      <xdr:rowOff>142875</xdr:rowOff>
    </xdr:from>
    <xdr:to>
      <xdr:col>42</xdr:col>
      <xdr:colOff>352425</xdr:colOff>
      <xdr:row>71</xdr:row>
      <xdr:rowOff>152400</xdr:rowOff>
    </xdr:to>
    <xdr:graphicFrame macro="">
      <xdr:nvGraphicFramePr>
        <xdr:cNvPr id="366338" name="Gráfico 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35</xdr:col>
      <xdr:colOff>114300</xdr:colOff>
      <xdr:row>58</xdr:row>
      <xdr:rowOff>0</xdr:rowOff>
    </xdr:from>
    <xdr:to>
      <xdr:col>39</xdr:col>
      <xdr:colOff>247650</xdr:colOff>
      <xdr:row>59</xdr:row>
      <xdr:rowOff>57150</xdr:rowOff>
    </xdr:to>
    <xdr:sp macro="" textlink="">
      <xdr:nvSpPr>
        <xdr:cNvPr id="1070" name="Text Box 46"/>
        <xdr:cNvSpPr txBox="1">
          <a:spLocks noChangeArrowheads="1"/>
        </xdr:cNvSpPr>
      </xdr:nvSpPr>
      <xdr:spPr bwMode="auto">
        <a:xfrm>
          <a:off x="21821775" y="8953500"/>
          <a:ext cx="2571750" cy="21907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2</a:t>
          </a:r>
        </a:p>
      </xdr:txBody>
    </xdr:sp>
    <xdr:clientData/>
  </xdr:twoCellAnchor>
  <xdr:twoCellAnchor>
    <xdr:from>
      <xdr:col>32</xdr:col>
      <xdr:colOff>561975</xdr:colOff>
      <xdr:row>61</xdr:row>
      <xdr:rowOff>123825</xdr:rowOff>
    </xdr:from>
    <xdr:to>
      <xdr:col>40</xdr:col>
      <xdr:colOff>352425</xdr:colOff>
      <xdr:row>61</xdr:row>
      <xdr:rowOff>123825</xdr:rowOff>
    </xdr:to>
    <xdr:sp macro="" textlink="">
      <xdr:nvSpPr>
        <xdr:cNvPr id="366340" name="Line 47"/>
        <xdr:cNvSpPr>
          <a:spLocks noChangeShapeType="1"/>
        </xdr:cNvSpPr>
      </xdr:nvSpPr>
      <xdr:spPr bwMode="auto">
        <a:xfrm>
          <a:off x="18611850" y="9515475"/>
          <a:ext cx="466725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40</xdr:col>
      <xdr:colOff>428625</xdr:colOff>
      <xdr:row>65</xdr:row>
      <xdr:rowOff>123825</xdr:rowOff>
    </xdr:from>
    <xdr:to>
      <xdr:col>42</xdr:col>
      <xdr:colOff>342900</xdr:colOff>
      <xdr:row>68</xdr:row>
      <xdr:rowOff>66675</xdr:rowOff>
    </xdr:to>
    <xdr:grpSp>
      <xdr:nvGrpSpPr>
        <xdr:cNvPr id="366341" name="Group 69"/>
        <xdr:cNvGrpSpPr>
          <a:grpSpLocks/>
        </xdr:cNvGrpSpPr>
      </xdr:nvGrpSpPr>
      <xdr:grpSpPr bwMode="auto">
        <a:xfrm>
          <a:off x="23355300" y="10191750"/>
          <a:ext cx="1133475" cy="428625"/>
          <a:chOff x="1626" y="1108"/>
          <a:chExt cx="120" cy="44"/>
        </a:xfrm>
      </xdr:grpSpPr>
      <xdr:sp macro="" textlink="">
        <xdr:nvSpPr>
          <xdr:cNvPr id="1094" name="Rectangle 70"/>
          <xdr:cNvSpPr>
            <a:spLocks noChangeArrowheads="1"/>
          </xdr:cNvSpPr>
        </xdr:nvSpPr>
        <xdr:spPr bwMode="auto">
          <a:xfrm>
            <a:off x="1653" y="1108"/>
            <a:ext cx="93" cy="4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pt-PT" sz="8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Sal. (ppm) água  mar</a:t>
            </a:r>
          </a:p>
        </xdr:txBody>
      </xdr:sp>
      <xdr:sp macro="" textlink="">
        <xdr:nvSpPr>
          <xdr:cNvPr id="366368" name="Line 71"/>
          <xdr:cNvSpPr>
            <a:spLocks noChangeShapeType="1"/>
          </xdr:cNvSpPr>
        </xdr:nvSpPr>
        <xdr:spPr bwMode="auto">
          <a:xfrm>
            <a:off x="1626" y="1117"/>
            <a:ext cx="29" cy="0"/>
          </a:xfrm>
          <a:prstGeom prst="line">
            <a:avLst/>
          </a:prstGeom>
          <a:noFill/>
          <a:ln w="15875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19</xdr:col>
      <xdr:colOff>552450</xdr:colOff>
      <xdr:row>44</xdr:row>
      <xdr:rowOff>142875</xdr:rowOff>
    </xdr:from>
    <xdr:to>
      <xdr:col>27</xdr:col>
      <xdr:colOff>390525</xdr:colOff>
      <xdr:row>44</xdr:row>
      <xdr:rowOff>142875</xdr:rowOff>
    </xdr:to>
    <xdr:sp macro="" textlink="">
      <xdr:nvSpPr>
        <xdr:cNvPr id="366342" name="Line 77"/>
        <xdr:cNvSpPr>
          <a:spLocks noChangeShapeType="1"/>
        </xdr:cNvSpPr>
      </xdr:nvSpPr>
      <xdr:spPr bwMode="auto">
        <a:xfrm>
          <a:off x="10677525" y="6734175"/>
          <a:ext cx="471487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27</xdr:col>
      <xdr:colOff>561975</xdr:colOff>
      <xdr:row>49</xdr:row>
      <xdr:rowOff>0</xdr:rowOff>
    </xdr:from>
    <xdr:to>
      <xdr:col>29</xdr:col>
      <xdr:colOff>485775</xdr:colOff>
      <xdr:row>51</xdr:row>
      <xdr:rowOff>104775</xdr:rowOff>
    </xdr:to>
    <xdr:grpSp>
      <xdr:nvGrpSpPr>
        <xdr:cNvPr id="366343" name="Group 78"/>
        <xdr:cNvGrpSpPr>
          <a:grpSpLocks/>
        </xdr:cNvGrpSpPr>
      </xdr:nvGrpSpPr>
      <xdr:grpSpPr bwMode="auto">
        <a:xfrm>
          <a:off x="15563850" y="7410450"/>
          <a:ext cx="1143000" cy="438150"/>
          <a:chOff x="1626" y="1108"/>
          <a:chExt cx="120" cy="44"/>
        </a:xfrm>
      </xdr:grpSpPr>
      <xdr:sp macro="" textlink="">
        <xdr:nvSpPr>
          <xdr:cNvPr id="1103" name="Rectangle 79"/>
          <xdr:cNvSpPr>
            <a:spLocks noChangeArrowheads="1"/>
          </xdr:cNvSpPr>
        </xdr:nvSpPr>
        <xdr:spPr bwMode="auto">
          <a:xfrm>
            <a:off x="1653" y="1108"/>
            <a:ext cx="93" cy="4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pt-PT" sz="8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Temp. (ºC) água  mar</a:t>
            </a:r>
          </a:p>
        </xdr:txBody>
      </xdr:sp>
      <xdr:sp macro="" textlink="">
        <xdr:nvSpPr>
          <xdr:cNvPr id="366366" name="Line 80"/>
          <xdr:cNvSpPr>
            <a:spLocks noChangeShapeType="1"/>
          </xdr:cNvSpPr>
        </xdr:nvSpPr>
        <xdr:spPr bwMode="auto">
          <a:xfrm>
            <a:off x="1626" y="1117"/>
            <a:ext cx="29" cy="0"/>
          </a:xfrm>
          <a:prstGeom prst="line">
            <a:avLst/>
          </a:prstGeom>
          <a:noFill/>
          <a:ln w="15875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32</xdr:col>
      <xdr:colOff>95250</xdr:colOff>
      <xdr:row>39</xdr:row>
      <xdr:rowOff>104775</xdr:rowOff>
    </xdr:from>
    <xdr:to>
      <xdr:col>42</xdr:col>
      <xdr:colOff>409575</xdr:colOff>
      <xdr:row>54</xdr:row>
      <xdr:rowOff>114300</xdr:rowOff>
    </xdr:to>
    <xdr:grpSp>
      <xdr:nvGrpSpPr>
        <xdr:cNvPr id="366344" name="Group 88"/>
        <xdr:cNvGrpSpPr>
          <a:grpSpLocks/>
        </xdr:cNvGrpSpPr>
      </xdr:nvGrpSpPr>
      <xdr:grpSpPr bwMode="auto">
        <a:xfrm>
          <a:off x="18145125" y="5867400"/>
          <a:ext cx="6410325" cy="2495550"/>
          <a:chOff x="2099" y="625"/>
          <a:chExt cx="673" cy="262"/>
        </a:xfrm>
      </xdr:grpSpPr>
      <xdr:graphicFrame macro="">
        <xdr:nvGraphicFramePr>
          <xdr:cNvPr id="366361" name="Gráfico 48"/>
          <xdr:cNvGraphicFramePr>
            <a:graphicFrameLocks/>
          </xdr:cNvGraphicFramePr>
        </xdr:nvGraphicFramePr>
        <xdr:xfrm>
          <a:off x="2099" y="625"/>
          <a:ext cx="667" cy="26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grpSp>
        <xdr:nvGrpSpPr>
          <xdr:cNvPr id="366362" name="Group 85"/>
          <xdr:cNvGrpSpPr>
            <a:grpSpLocks/>
          </xdr:cNvGrpSpPr>
        </xdr:nvGrpSpPr>
        <xdr:grpSpPr bwMode="auto">
          <a:xfrm>
            <a:off x="2653" y="781"/>
            <a:ext cx="119" cy="46"/>
            <a:chOff x="1634" y="1109"/>
            <a:chExt cx="119" cy="44"/>
          </a:xfrm>
        </xdr:grpSpPr>
        <xdr:sp macro="" textlink="">
          <xdr:nvSpPr>
            <xdr:cNvPr id="1110" name="Rectangle 86"/>
            <xdr:cNvSpPr>
              <a:spLocks noChangeArrowheads="1"/>
            </xdr:cNvSpPr>
          </xdr:nvSpPr>
          <xdr:spPr bwMode="auto">
            <a:xfrm>
              <a:off x="1660" y="1109"/>
              <a:ext cx="93" cy="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Temp. (ºC) água  mar</a:t>
              </a:r>
            </a:p>
          </xdr:txBody>
        </xdr:sp>
        <xdr:sp macro="" textlink="">
          <xdr:nvSpPr>
            <xdr:cNvPr id="366364" name="Line 87"/>
            <xdr:cNvSpPr>
              <a:spLocks noChangeShapeType="1"/>
            </xdr:cNvSpPr>
          </xdr:nvSpPr>
          <xdr:spPr bwMode="auto">
            <a:xfrm>
              <a:off x="1634" y="1116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</xdr:grpSp>
    <xdr:clientData/>
  </xdr:twoCellAnchor>
  <xdr:twoCellAnchor>
    <xdr:from>
      <xdr:col>35</xdr:col>
      <xdr:colOff>276225</xdr:colOff>
      <xdr:row>41</xdr:row>
      <xdr:rowOff>76200</xdr:rowOff>
    </xdr:from>
    <xdr:to>
      <xdr:col>39</xdr:col>
      <xdr:colOff>152400</xdr:colOff>
      <xdr:row>42</xdr:row>
      <xdr:rowOff>114300</xdr:rowOff>
    </xdr:to>
    <xdr:sp macro="" textlink="">
      <xdr:nvSpPr>
        <xdr:cNvPr id="1075" name="Text Box 51"/>
        <xdr:cNvSpPr txBox="1">
          <a:spLocks noChangeArrowheads="1"/>
        </xdr:cNvSpPr>
      </xdr:nvSpPr>
      <xdr:spPr bwMode="auto">
        <a:xfrm>
          <a:off x="21983700" y="6229350"/>
          <a:ext cx="2314575" cy="2095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2</a:t>
          </a:r>
        </a:p>
      </xdr:txBody>
    </xdr:sp>
    <xdr:clientData/>
  </xdr:twoCellAnchor>
  <xdr:twoCellAnchor>
    <xdr:from>
      <xdr:col>32</xdr:col>
      <xdr:colOff>581025</xdr:colOff>
      <xdr:row>48</xdr:row>
      <xdr:rowOff>123825</xdr:rowOff>
    </xdr:from>
    <xdr:to>
      <xdr:col>40</xdr:col>
      <xdr:colOff>276225</xdr:colOff>
      <xdr:row>48</xdr:row>
      <xdr:rowOff>123825</xdr:rowOff>
    </xdr:to>
    <xdr:sp macro="" textlink="">
      <xdr:nvSpPr>
        <xdr:cNvPr id="366346" name="Line 84"/>
        <xdr:cNvSpPr>
          <a:spLocks noChangeShapeType="1"/>
        </xdr:cNvSpPr>
      </xdr:nvSpPr>
      <xdr:spPr bwMode="auto">
        <a:xfrm>
          <a:off x="18630900" y="7362825"/>
          <a:ext cx="457200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32</xdr:col>
      <xdr:colOff>114300</xdr:colOff>
      <xdr:row>55</xdr:row>
      <xdr:rowOff>142875</xdr:rowOff>
    </xdr:from>
    <xdr:to>
      <xdr:col>42</xdr:col>
      <xdr:colOff>352425</xdr:colOff>
      <xdr:row>71</xdr:row>
      <xdr:rowOff>152400</xdr:rowOff>
    </xdr:to>
    <xdr:graphicFrame macro="">
      <xdr:nvGraphicFramePr>
        <xdr:cNvPr id="366347" name="Gráfico 9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35</xdr:col>
      <xdr:colOff>114300</xdr:colOff>
      <xdr:row>58</xdr:row>
      <xdr:rowOff>0</xdr:rowOff>
    </xdr:from>
    <xdr:to>
      <xdr:col>39</xdr:col>
      <xdr:colOff>247650</xdr:colOff>
      <xdr:row>59</xdr:row>
      <xdr:rowOff>57150</xdr:rowOff>
    </xdr:to>
    <xdr:sp macro="" textlink="">
      <xdr:nvSpPr>
        <xdr:cNvPr id="1116" name="Text Box 92"/>
        <xdr:cNvSpPr txBox="1">
          <a:spLocks noChangeArrowheads="1"/>
        </xdr:cNvSpPr>
      </xdr:nvSpPr>
      <xdr:spPr bwMode="auto">
        <a:xfrm>
          <a:off x="21821775" y="8953500"/>
          <a:ext cx="2571750" cy="21907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2</a:t>
          </a:r>
        </a:p>
      </xdr:txBody>
    </xdr:sp>
    <xdr:clientData/>
  </xdr:twoCellAnchor>
  <xdr:twoCellAnchor>
    <xdr:from>
      <xdr:col>32</xdr:col>
      <xdr:colOff>552450</xdr:colOff>
      <xdr:row>60</xdr:row>
      <xdr:rowOff>133350</xdr:rowOff>
    </xdr:from>
    <xdr:to>
      <xdr:col>40</xdr:col>
      <xdr:colOff>361950</xdr:colOff>
      <xdr:row>60</xdr:row>
      <xdr:rowOff>133350</xdr:rowOff>
    </xdr:to>
    <xdr:sp macro="" textlink="">
      <xdr:nvSpPr>
        <xdr:cNvPr id="366349" name="Line 93"/>
        <xdr:cNvSpPr>
          <a:spLocks noChangeShapeType="1"/>
        </xdr:cNvSpPr>
      </xdr:nvSpPr>
      <xdr:spPr bwMode="auto">
        <a:xfrm>
          <a:off x="18602325" y="9363075"/>
          <a:ext cx="468630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40</xdr:col>
      <xdr:colOff>485775</xdr:colOff>
      <xdr:row>65</xdr:row>
      <xdr:rowOff>123825</xdr:rowOff>
    </xdr:from>
    <xdr:to>
      <xdr:col>42</xdr:col>
      <xdr:colOff>400050</xdr:colOff>
      <xdr:row>68</xdr:row>
      <xdr:rowOff>66675</xdr:rowOff>
    </xdr:to>
    <xdr:grpSp>
      <xdr:nvGrpSpPr>
        <xdr:cNvPr id="366350" name="Group 94"/>
        <xdr:cNvGrpSpPr>
          <a:grpSpLocks/>
        </xdr:cNvGrpSpPr>
      </xdr:nvGrpSpPr>
      <xdr:grpSpPr bwMode="auto">
        <a:xfrm>
          <a:off x="23412450" y="10191750"/>
          <a:ext cx="1133475" cy="428625"/>
          <a:chOff x="1626" y="1108"/>
          <a:chExt cx="120" cy="44"/>
        </a:xfrm>
      </xdr:grpSpPr>
      <xdr:sp macro="" textlink="">
        <xdr:nvSpPr>
          <xdr:cNvPr id="1119" name="Rectangle 95"/>
          <xdr:cNvSpPr>
            <a:spLocks noChangeArrowheads="1"/>
          </xdr:cNvSpPr>
        </xdr:nvSpPr>
        <xdr:spPr bwMode="auto">
          <a:xfrm>
            <a:off x="1653" y="1108"/>
            <a:ext cx="93" cy="4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pt-PT" sz="8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Sal. (ppm) água  mar</a:t>
            </a:r>
          </a:p>
        </xdr:txBody>
      </xdr:sp>
      <xdr:sp macro="" textlink="">
        <xdr:nvSpPr>
          <xdr:cNvPr id="366360" name="Line 96"/>
          <xdr:cNvSpPr>
            <a:spLocks noChangeShapeType="1"/>
          </xdr:cNvSpPr>
        </xdr:nvSpPr>
        <xdr:spPr bwMode="auto">
          <a:xfrm>
            <a:off x="1626" y="1117"/>
            <a:ext cx="29" cy="0"/>
          </a:xfrm>
          <a:prstGeom prst="line">
            <a:avLst/>
          </a:prstGeom>
          <a:noFill/>
          <a:ln w="15875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40</xdr:col>
      <xdr:colOff>571500</xdr:colOff>
      <xdr:row>11</xdr:row>
      <xdr:rowOff>76200</xdr:rowOff>
    </xdr:from>
    <xdr:to>
      <xdr:col>42</xdr:col>
      <xdr:colOff>495300</xdr:colOff>
      <xdr:row>14</xdr:row>
      <xdr:rowOff>114300</xdr:rowOff>
    </xdr:to>
    <xdr:grpSp>
      <xdr:nvGrpSpPr>
        <xdr:cNvPr id="366351" name="Group 98"/>
        <xdr:cNvGrpSpPr>
          <a:grpSpLocks/>
        </xdr:cNvGrpSpPr>
      </xdr:nvGrpSpPr>
      <xdr:grpSpPr bwMode="auto">
        <a:xfrm>
          <a:off x="23498175" y="1619250"/>
          <a:ext cx="1143000" cy="438150"/>
          <a:chOff x="1626" y="1108"/>
          <a:chExt cx="120" cy="44"/>
        </a:xfrm>
      </xdr:grpSpPr>
      <xdr:sp macro="" textlink="">
        <xdr:nvSpPr>
          <xdr:cNvPr id="1123" name="Rectangle 99"/>
          <xdr:cNvSpPr>
            <a:spLocks noChangeArrowheads="1"/>
          </xdr:cNvSpPr>
        </xdr:nvSpPr>
        <xdr:spPr bwMode="auto">
          <a:xfrm>
            <a:off x="1653" y="1108"/>
            <a:ext cx="93" cy="4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pt-PT" sz="8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pH água mar</a:t>
            </a:r>
          </a:p>
        </xdr:txBody>
      </xdr:sp>
      <xdr:sp macro="" textlink="">
        <xdr:nvSpPr>
          <xdr:cNvPr id="366358" name="Line 100"/>
          <xdr:cNvSpPr>
            <a:spLocks noChangeShapeType="1"/>
          </xdr:cNvSpPr>
        </xdr:nvSpPr>
        <xdr:spPr bwMode="auto">
          <a:xfrm>
            <a:off x="1626" y="1117"/>
            <a:ext cx="29" cy="0"/>
          </a:xfrm>
          <a:prstGeom prst="line">
            <a:avLst/>
          </a:prstGeom>
          <a:noFill/>
          <a:ln w="15875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32</xdr:col>
      <xdr:colOff>466725</xdr:colOff>
      <xdr:row>11</xdr:row>
      <xdr:rowOff>152400</xdr:rowOff>
    </xdr:from>
    <xdr:to>
      <xdr:col>40</xdr:col>
      <xdr:colOff>438150</xdr:colOff>
      <xdr:row>11</xdr:row>
      <xdr:rowOff>152400</xdr:rowOff>
    </xdr:to>
    <xdr:sp macro="" textlink="">
      <xdr:nvSpPr>
        <xdr:cNvPr id="366352" name="Line 101"/>
        <xdr:cNvSpPr>
          <a:spLocks noChangeShapeType="1"/>
        </xdr:cNvSpPr>
      </xdr:nvSpPr>
      <xdr:spPr bwMode="auto">
        <a:xfrm>
          <a:off x="18516600" y="1695450"/>
          <a:ext cx="48482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28</xdr:col>
      <xdr:colOff>0</xdr:colOff>
      <xdr:row>10</xdr:row>
      <xdr:rowOff>133350</xdr:rowOff>
    </xdr:from>
    <xdr:to>
      <xdr:col>29</xdr:col>
      <xdr:colOff>533400</xdr:colOff>
      <xdr:row>14</xdr:row>
      <xdr:rowOff>9525</xdr:rowOff>
    </xdr:to>
    <xdr:grpSp>
      <xdr:nvGrpSpPr>
        <xdr:cNvPr id="366353" name="Group 102"/>
        <xdr:cNvGrpSpPr>
          <a:grpSpLocks/>
        </xdr:cNvGrpSpPr>
      </xdr:nvGrpSpPr>
      <xdr:grpSpPr bwMode="auto">
        <a:xfrm>
          <a:off x="15611475" y="1514475"/>
          <a:ext cx="1143000" cy="438150"/>
          <a:chOff x="1626" y="1108"/>
          <a:chExt cx="120" cy="44"/>
        </a:xfrm>
      </xdr:grpSpPr>
      <xdr:sp macro="" textlink="">
        <xdr:nvSpPr>
          <xdr:cNvPr id="1127" name="Rectangle 103"/>
          <xdr:cNvSpPr>
            <a:spLocks noChangeArrowheads="1"/>
          </xdr:cNvSpPr>
        </xdr:nvSpPr>
        <xdr:spPr bwMode="auto">
          <a:xfrm>
            <a:off x="1653" y="1108"/>
            <a:ext cx="93" cy="4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pt-PT" sz="8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pH água mar</a:t>
            </a:r>
          </a:p>
        </xdr:txBody>
      </xdr:sp>
      <xdr:sp macro="" textlink="">
        <xdr:nvSpPr>
          <xdr:cNvPr id="366356" name="Line 104"/>
          <xdr:cNvSpPr>
            <a:spLocks noChangeShapeType="1"/>
          </xdr:cNvSpPr>
        </xdr:nvSpPr>
        <xdr:spPr bwMode="auto">
          <a:xfrm>
            <a:off x="1626" y="1117"/>
            <a:ext cx="29" cy="0"/>
          </a:xfrm>
          <a:prstGeom prst="line">
            <a:avLst/>
          </a:prstGeom>
          <a:noFill/>
          <a:ln w="15875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19</xdr:col>
      <xdr:colOff>495300</xdr:colOff>
      <xdr:row>6</xdr:row>
      <xdr:rowOff>161925</xdr:rowOff>
    </xdr:from>
    <xdr:to>
      <xdr:col>27</xdr:col>
      <xdr:colOff>485775</xdr:colOff>
      <xdr:row>6</xdr:row>
      <xdr:rowOff>161925</xdr:rowOff>
    </xdr:to>
    <xdr:sp macro="" textlink="">
      <xdr:nvSpPr>
        <xdr:cNvPr id="366354" name="Line 105"/>
        <xdr:cNvSpPr>
          <a:spLocks noChangeShapeType="1"/>
        </xdr:cNvSpPr>
      </xdr:nvSpPr>
      <xdr:spPr bwMode="auto">
        <a:xfrm>
          <a:off x="10620375" y="1085850"/>
          <a:ext cx="486727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0.31139</cdr:x>
      <cdr:y>0.10272</cdr:y>
    </cdr:from>
    <cdr:to>
      <cdr:x>0.71803</cdr:x>
      <cdr:y>0.18959</cdr:y>
    </cdr:to>
    <cdr:sp macro="" textlink="">
      <cdr:nvSpPr>
        <cdr:cNvPr id="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14966" y="283586"/>
          <a:ext cx="2500728" cy="2397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D</a:t>
          </a: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209550</xdr:colOff>
      <xdr:row>76</xdr:row>
      <xdr:rowOff>171450</xdr:rowOff>
    </xdr:from>
    <xdr:to>
      <xdr:col>29</xdr:col>
      <xdr:colOff>304800</xdr:colOff>
      <xdr:row>92</xdr:row>
      <xdr:rowOff>114300</xdr:rowOff>
    </xdr:to>
    <xdr:graphicFrame macro="">
      <xdr:nvGraphicFramePr>
        <xdr:cNvPr id="2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219075</xdr:colOff>
      <xdr:row>59</xdr:row>
      <xdr:rowOff>28575</xdr:rowOff>
    </xdr:from>
    <xdr:to>
      <xdr:col>29</xdr:col>
      <xdr:colOff>295275</xdr:colOff>
      <xdr:row>75</xdr:row>
      <xdr:rowOff>19050</xdr:rowOff>
    </xdr:to>
    <xdr:graphicFrame macro="">
      <xdr:nvGraphicFramePr>
        <xdr:cNvPr id="3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1</xdr:row>
      <xdr:rowOff>47625</xdr:rowOff>
    </xdr:from>
    <xdr:to>
      <xdr:col>1</xdr:col>
      <xdr:colOff>304800</xdr:colOff>
      <xdr:row>2</xdr:row>
      <xdr:rowOff>123825</xdr:rowOff>
    </xdr:to>
    <xdr:pic>
      <xdr:nvPicPr>
        <xdr:cNvPr id="4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6667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333375</xdr:colOff>
      <xdr:row>1</xdr:row>
      <xdr:rowOff>47625</xdr:rowOff>
    </xdr:from>
    <xdr:to>
      <xdr:col>1</xdr:col>
      <xdr:colOff>647700</xdr:colOff>
      <xdr:row>2</xdr:row>
      <xdr:rowOff>123825</xdr:rowOff>
    </xdr:to>
    <xdr:pic>
      <xdr:nvPicPr>
        <xdr:cNvPr id="5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66675"/>
          <a:ext cx="2762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628650</xdr:colOff>
      <xdr:row>0</xdr:row>
      <xdr:rowOff>180975</xdr:rowOff>
    </xdr:from>
    <xdr:ext cx="554394" cy="465947"/>
    <xdr:pic>
      <xdr:nvPicPr>
        <xdr:cNvPr id="6" name="Picture 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9050"/>
          <a:ext cx="554394" cy="465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19</xdr:col>
      <xdr:colOff>238125</xdr:colOff>
      <xdr:row>40</xdr:row>
      <xdr:rowOff>161925</xdr:rowOff>
    </xdr:from>
    <xdr:to>
      <xdr:col>29</xdr:col>
      <xdr:colOff>276225</xdr:colOff>
      <xdr:row>58</xdr:row>
      <xdr:rowOff>57150</xdr:rowOff>
    </xdr:to>
    <xdr:graphicFrame macro="">
      <xdr:nvGraphicFramePr>
        <xdr:cNvPr id="7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238125</xdr:colOff>
      <xdr:row>1</xdr:row>
      <xdr:rowOff>0</xdr:rowOff>
    </xdr:from>
    <xdr:to>
      <xdr:col>29</xdr:col>
      <xdr:colOff>361950</xdr:colOff>
      <xdr:row>21</xdr:row>
      <xdr:rowOff>0</xdr:rowOff>
    </xdr:to>
    <xdr:grpSp>
      <xdr:nvGrpSpPr>
        <xdr:cNvPr id="8" name="Grupo 5"/>
        <xdr:cNvGrpSpPr>
          <a:grpSpLocks/>
        </xdr:cNvGrpSpPr>
      </xdr:nvGrpSpPr>
      <xdr:grpSpPr bwMode="auto">
        <a:xfrm>
          <a:off x="10686467" y="19439"/>
          <a:ext cx="6247039" cy="2867219"/>
          <a:chOff x="10372725" y="66675"/>
          <a:chExt cx="6438900" cy="2667000"/>
        </a:xfrm>
      </xdr:grpSpPr>
      <xdr:grpSp>
        <xdr:nvGrpSpPr>
          <xdr:cNvPr id="9" name="Group 111"/>
          <xdr:cNvGrpSpPr>
            <a:grpSpLocks/>
          </xdr:cNvGrpSpPr>
        </xdr:nvGrpSpPr>
        <xdr:grpSpPr bwMode="auto">
          <a:xfrm>
            <a:off x="10372725" y="66675"/>
            <a:ext cx="6334125" cy="2667000"/>
            <a:chOff x="1080" y="7"/>
            <a:chExt cx="674" cy="282"/>
          </a:xfrm>
        </xdr:grpSpPr>
        <xdr:graphicFrame macro="">
          <xdr:nvGraphicFramePr>
            <xdr:cNvPr id="14" name="Gráfico 8"/>
            <xdr:cNvGraphicFramePr>
              <a:graphicFrameLocks/>
            </xdr:cNvGraphicFramePr>
          </xdr:nvGraphicFramePr>
          <xdr:xfrm>
            <a:off x="1080" y="7"/>
            <a:ext cx="674" cy="282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7"/>
            </a:graphicData>
          </a:graphic>
        </xdr:graphicFrame>
        <xdr:sp macro="" textlink="">
          <xdr:nvSpPr>
            <xdr:cNvPr id="15" name="Text Box 9"/>
            <xdr:cNvSpPr txBox="1">
              <a:spLocks noChangeArrowheads="1"/>
            </xdr:cNvSpPr>
          </xdr:nvSpPr>
          <xdr:spPr bwMode="auto">
            <a:xfrm>
              <a:off x="1298" y="33"/>
              <a:ext cx="234" cy="23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pt-PT" sz="800" b="0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Paul do Belo Jardim </a:t>
              </a:r>
              <a:r>
                <a:rPr lang="pt-PT" sz="800" b="1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| Ponto 1</a:t>
              </a:r>
            </a:p>
          </xdr:txBody>
        </xdr:sp>
      </xdr:grpSp>
      <xdr:grpSp>
        <xdr:nvGrpSpPr>
          <xdr:cNvPr id="10" name="Group 145"/>
          <xdr:cNvGrpSpPr>
            <a:grpSpLocks/>
          </xdr:cNvGrpSpPr>
        </xdr:nvGrpSpPr>
        <xdr:grpSpPr bwMode="auto">
          <a:xfrm>
            <a:off x="15601950" y="1677699"/>
            <a:ext cx="1209675" cy="438150"/>
            <a:chOff x="1623" y="1111"/>
            <a:chExt cx="127" cy="44"/>
          </a:xfrm>
        </xdr:grpSpPr>
        <xdr:sp macro="" textlink="">
          <xdr:nvSpPr>
            <xdr:cNvPr id="12" name="Rectangle 146"/>
            <xdr:cNvSpPr>
              <a:spLocks noChangeArrowheads="1"/>
            </xdr:cNvSpPr>
          </xdr:nvSpPr>
          <xdr:spPr bwMode="auto">
            <a:xfrm>
              <a:off x="1657" y="1111"/>
              <a:ext cx="93" cy="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pH água mar</a:t>
              </a:r>
            </a:p>
          </xdr:txBody>
        </xdr:sp>
        <xdr:sp macro="" textlink="">
          <xdr:nvSpPr>
            <xdr:cNvPr id="13" name="Line 147"/>
            <xdr:cNvSpPr>
              <a:spLocks noChangeShapeType="1"/>
            </xdr:cNvSpPr>
          </xdr:nvSpPr>
          <xdr:spPr bwMode="auto">
            <a:xfrm>
              <a:off x="1623" y="1117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11" name="Line 148"/>
          <xdr:cNvSpPr>
            <a:spLocks noChangeShapeType="1"/>
          </xdr:cNvSpPr>
        </xdr:nvSpPr>
        <xdr:spPr bwMode="auto">
          <a:xfrm>
            <a:off x="10719738" y="1452416"/>
            <a:ext cx="4714875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19</xdr:col>
      <xdr:colOff>247650</xdr:colOff>
      <xdr:row>22</xdr:row>
      <xdr:rowOff>95250</xdr:rowOff>
    </xdr:from>
    <xdr:to>
      <xdr:col>29</xdr:col>
      <xdr:colOff>276225</xdr:colOff>
      <xdr:row>39</xdr:row>
      <xdr:rowOff>47625</xdr:rowOff>
    </xdr:to>
    <xdr:graphicFrame macro="">
      <xdr:nvGraphicFramePr>
        <xdr:cNvPr id="16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609600</xdr:colOff>
      <xdr:row>81</xdr:row>
      <xdr:rowOff>104775</xdr:rowOff>
    </xdr:from>
    <xdr:to>
      <xdr:col>27</xdr:col>
      <xdr:colOff>333375</xdr:colOff>
      <xdr:row>81</xdr:row>
      <xdr:rowOff>104775</xdr:rowOff>
    </xdr:to>
    <xdr:sp macro="" textlink="">
      <xdr:nvSpPr>
        <xdr:cNvPr id="17" name="Line 148"/>
        <xdr:cNvSpPr>
          <a:spLocks noChangeShapeType="1"/>
        </xdr:cNvSpPr>
      </xdr:nvSpPr>
      <xdr:spPr bwMode="auto">
        <a:xfrm flipV="1">
          <a:off x="12192000" y="12525375"/>
          <a:ext cx="460057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28</xdr:col>
      <xdr:colOff>152780</xdr:colOff>
      <xdr:row>85</xdr:row>
      <xdr:rowOff>57553</xdr:rowOff>
    </xdr:from>
    <xdr:to>
      <xdr:col>29</xdr:col>
      <xdr:colOff>419641</xdr:colOff>
      <xdr:row>91</xdr:row>
      <xdr:rowOff>113029</xdr:rowOff>
    </xdr:to>
    <xdr:sp macro="" textlink="">
      <xdr:nvSpPr>
        <xdr:cNvPr id="18" name="Rectangle 85"/>
        <xdr:cNvSpPr>
          <a:spLocks noChangeArrowheads="1"/>
        </xdr:cNvSpPr>
      </xdr:nvSpPr>
      <xdr:spPr bwMode="auto">
        <a:xfrm>
          <a:off x="17221580" y="13125853"/>
          <a:ext cx="876461" cy="103655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Sal. (ppm) água  mar</a:t>
          </a:r>
        </a:p>
      </xdr:txBody>
    </xdr:sp>
    <xdr:clientData/>
  </xdr:twoCellAnchor>
  <xdr:twoCellAnchor>
    <xdr:from>
      <xdr:col>27</xdr:col>
      <xdr:colOff>438150</xdr:colOff>
      <xdr:row>85</xdr:row>
      <xdr:rowOff>171450</xdr:rowOff>
    </xdr:from>
    <xdr:to>
      <xdr:col>28</xdr:col>
      <xdr:colOff>104775</xdr:colOff>
      <xdr:row>85</xdr:row>
      <xdr:rowOff>171450</xdr:rowOff>
    </xdr:to>
    <xdr:sp macro="" textlink="">
      <xdr:nvSpPr>
        <xdr:cNvPr id="19" name="Line 86"/>
        <xdr:cNvSpPr>
          <a:spLocks noChangeShapeType="1"/>
        </xdr:cNvSpPr>
      </xdr:nvSpPr>
      <xdr:spPr bwMode="auto">
        <a:xfrm>
          <a:off x="16897350" y="13230225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22</xdr:col>
      <xdr:colOff>350225</xdr:colOff>
      <xdr:row>24</xdr:row>
      <xdr:rowOff>88566</xdr:rowOff>
    </xdr:from>
    <xdr:to>
      <xdr:col>26</xdr:col>
      <xdr:colOff>214108</xdr:colOff>
      <xdr:row>26</xdr:row>
      <xdr:rowOff>24792</xdr:rowOff>
    </xdr:to>
    <xdr:sp macro="" textlink="">
      <xdr:nvSpPr>
        <xdr:cNvPr id="20" name="Text Box 9"/>
        <xdr:cNvSpPr txBox="1">
          <a:spLocks noChangeArrowheads="1"/>
        </xdr:cNvSpPr>
      </xdr:nvSpPr>
      <xdr:spPr bwMode="auto">
        <a:xfrm>
          <a:off x="13761425" y="3269916"/>
          <a:ext cx="2302283" cy="260076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do Belo Jardim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22</xdr:col>
      <xdr:colOff>279242</xdr:colOff>
      <xdr:row>42</xdr:row>
      <xdr:rowOff>150702</xdr:rowOff>
    </xdr:from>
    <xdr:to>
      <xdr:col>26</xdr:col>
      <xdr:colOff>143125</xdr:colOff>
      <xdr:row>44</xdr:row>
      <xdr:rowOff>126353</xdr:rowOff>
    </xdr:to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13690442" y="6246702"/>
          <a:ext cx="2302283" cy="299501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do Belo Jardim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22</xdr:col>
      <xdr:colOff>408760</xdr:colOff>
      <xdr:row>78</xdr:row>
      <xdr:rowOff>101125</xdr:rowOff>
    </xdr:from>
    <xdr:to>
      <xdr:col>26</xdr:col>
      <xdr:colOff>272643</xdr:colOff>
      <xdr:row>80</xdr:row>
      <xdr:rowOff>24792</xdr:rowOff>
    </xdr:to>
    <xdr:sp macro="" textlink="">
      <xdr:nvSpPr>
        <xdr:cNvPr id="22" name="Text Box 9"/>
        <xdr:cNvSpPr txBox="1">
          <a:spLocks noChangeArrowheads="1"/>
        </xdr:cNvSpPr>
      </xdr:nvSpPr>
      <xdr:spPr bwMode="auto">
        <a:xfrm>
          <a:off x="13819960" y="12026425"/>
          <a:ext cx="2302283" cy="247517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do Belo Jardim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22</xdr:col>
      <xdr:colOff>446655</xdr:colOff>
      <xdr:row>61</xdr:row>
      <xdr:rowOff>20423</xdr:rowOff>
    </xdr:from>
    <xdr:to>
      <xdr:col>26</xdr:col>
      <xdr:colOff>310538</xdr:colOff>
      <xdr:row>62</xdr:row>
      <xdr:rowOff>98616</xdr:rowOff>
    </xdr:to>
    <xdr:sp macro="" textlink="">
      <xdr:nvSpPr>
        <xdr:cNvPr id="23" name="Text Box 9"/>
        <xdr:cNvSpPr txBox="1">
          <a:spLocks noChangeArrowheads="1"/>
        </xdr:cNvSpPr>
      </xdr:nvSpPr>
      <xdr:spPr bwMode="auto">
        <a:xfrm>
          <a:off x="13857855" y="9192998"/>
          <a:ext cx="2302283" cy="240118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do Belo Jardim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19</xdr:col>
      <xdr:colOff>228600</xdr:colOff>
      <xdr:row>93</xdr:row>
      <xdr:rowOff>66675</xdr:rowOff>
    </xdr:from>
    <xdr:to>
      <xdr:col>29</xdr:col>
      <xdr:colOff>323850</xdr:colOff>
      <xdr:row>109</xdr:row>
      <xdr:rowOff>9525</xdr:rowOff>
    </xdr:to>
    <xdr:graphicFrame macro="">
      <xdr:nvGraphicFramePr>
        <xdr:cNvPr id="24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22</xdr:col>
      <xdr:colOff>434812</xdr:colOff>
      <xdr:row>95</xdr:row>
      <xdr:rowOff>29981</xdr:rowOff>
    </xdr:from>
    <xdr:to>
      <xdr:col>26</xdr:col>
      <xdr:colOff>298695</xdr:colOff>
      <xdr:row>96</xdr:row>
      <xdr:rowOff>118877</xdr:rowOff>
    </xdr:to>
    <xdr:sp macro="" textlink="">
      <xdr:nvSpPr>
        <xdr:cNvPr id="25" name="Text Box 9"/>
        <xdr:cNvSpPr txBox="1">
          <a:spLocks noChangeArrowheads="1"/>
        </xdr:cNvSpPr>
      </xdr:nvSpPr>
      <xdr:spPr bwMode="auto">
        <a:xfrm>
          <a:off x="13846012" y="14746106"/>
          <a:ext cx="2302283" cy="269871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do Belo Jardim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209550</xdr:colOff>
      <xdr:row>79</xdr:row>
      <xdr:rowOff>180975</xdr:rowOff>
    </xdr:from>
    <xdr:to>
      <xdr:col>29</xdr:col>
      <xdr:colOff>304800</xdr:colOff>
      <xdr:row>95</xdr:row>
      <xdr:rowOff>123825</xdr:rowOff>
    </xdr:to>
    <xdr:graphicFrame macro="">
      <xdr:nvGraphicFramePr>
        <xdr:cNvPr id="2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219075</xdr:colOff>
      <xdr:row>62</xdr:row>
      <xdr:rowOff>123825</xdr:rowOff>
    </xdr:from>
    <xdr:to>
      <xdr:col>29</xdr:col>
      <xdr:colOff>295275</xdr:colOff>
      <xdr:row>78</xdr:row>
      <xdr:rowOff>95250</xdr:rowOff>
    </xdr:to>
    <xdr:graphicFrame macro="">
      <xdr:nvGraphicFramePr>
        <xdr:cNvPr id="3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1</xdr:row>
      <xdr:rowOff>47625</xdr:rowOff>
    </xdr:from>
    <xdr:to>
      <xdr:col>1</xdr:col>
      <xdr:colOff>304800</xdr:colOff>
      <xdr:row>2</xdr:row>
      <xdr:rowOff>123825</xdr:rowOff>
    </xdr:to>
    <xdr:pic>
      <xdr:nvPicPr>
        <xdr:cNvPr id="4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6667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333375</xdr:colOff>
      <xdr:row>1</xdr:row>
      <xdr:rowOff>47625</xdr:rowOff>
    </xdr:from>
    <xdr:to>
      <xdr:col>1</xdr:col>
      <xdr:colOff>647700</xdr:colOff>
      <xdr:row>2</xdr:row>
      <xdr:rowOff>123825</xdr:rowOff>
    </xdr:to>
    <xdr:pic>
      <xdr:nvPicPr>
        <xdr:cNvPr id="5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66675"/>
          <a:ext cx="2762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628650</xdr:colOff>
      <xdr:row>0</xdr:row>
      <xdr:rowOff>180975</xdr:rowOff>
    </xdr:from>
    <xdr:ext cx="554394" cy="465947"/>
    <xdr:pic>
      <xdr:nvPicPr>
        <xdr:cNvPr id="6" name="Picture 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9050"/>
          <a:ext cx="554394" cy="465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95250</xdr:colOff>
      <xdr:row>40</xdr:row>
      <xdr:rowOff>47625</xdr:rowOff>
    </xdr:from>
    <xdr:to>
      <xdr:col>1</xdr:col>
      <xdr:colOff>323850</xdr:colOff>
      <xdr:row>41</xdr:row>
      <xdr:rowOff>123825</xdr:rowOff>
    </xdr:to>
    <xdr:pic>
      <xdr:nvPicPr>
        <xdr:cNvPr id="7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581977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352425</xdr:colOff>
      <xdr:row>40</xdr:row>
      <xdr:rowOff>47625</xdr:rowOff>
    </xdr:from>
    <xdr:to>
      <xdr:col>1</xdr:col>
      <xdr:colOff>666750</xdr:colOff>
      <xdr:row>41</xdr:row>
      <xdr:rowOff>123825</xdr:rowOff>
    </xdr:to>
    <xdr:pic>
      <xdr:nvPicPr>
        <xdr:cNvPr id="8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5819775"/>
          <a:ext cx="257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647700</xdr:colOff>
      <xdr:row>40</xdr:row>
      <xdr:rowOff>0</xdr:rowOff>
    </xdr:from>
    <xdr:ext cx="554394" cy="475084"/>
    <xdr:pic>
      <xdr:nvPicPr>
        <xdr:cNvPr id="9" name="Picture 6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772150"/>
          <a:ext cx="554394" cy="475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19</xdr:col>
      <xdr:colOff>238125</xdr:colOff>
      <xdr:row>40</xdr:row>
      <xdr:rowOff>161925</xdr:rowOff>
    </xdr:from>
    <xdr:to>
      <xdr:col>29</xdr:col>
      <xdr:colOff>276225</xdr:colOff>
      <xdr:row>62</xdr:row>
      <xdr:rowOff>38100</xdr:rowOff>
    </xdr:to>
    <xdr:graphicFrame macro="">
      <xdr:nvGraphicFramePr>
        <xdr:cNvPr id="10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238125</xdr:colOff>
      <xdr:row>1</xdr:row>
      <xdr:rowOff>0</xdr:rowOff>
    </xdr:from>
    <xdr:to>
      <xdr:col>29</xdr:col>
      <xdr:colOff>361950</xdr:colOff>
      <xdr:row>21</xdr:row>
      <xdr:rowOff>0</xdr:rowOff>
    </xdr:to>
    <xdr:grpSp>
      <xdr:nvGrpSpPr>
        <xdr:cNvPr id="11" name="Grupo 5"/>
        <xdr:cNvGrpSpPr>
          <a:grpSpLocks/>
        </xdr:cNvGrpSpPr>
      </xdr:nvGrpSpPr>
      <xdr:grpSpPr bwMode="auto">
        <a:xfrm>
          <a:off x="10686467" y="19439"/>
          <a:ext cx="6247039" cy="2867219"/>
          <a:chOff x="10372725" y="66675"/>
          <a:chExt cx="6438900" cy="2667000"/>
        </a:xfrm>
      </xdr:grpSpPr>
      <xdr:grpSp>
        <xdr:nvGrpSpPr>
          <xdr:cNvPr id="12" name="Group 111"/>
          <xdr:cNvGrpSpPr>
            <a:grpSpLocks/>
          </xdr:cNvGrpSpPr>
        </xdr:nvGrpSpPr>
        <xdr:grpSpPr bwMode="auto">
          <a:xfrm>
            <a:off x="10372725" y="66675"/>
            <a:ext cx="6334125" cy="2667000"/>
            <a:chOff x="1080" y="7"/>
            <a:chExt cx="674" cy="282"/>
          </a:xfrm>
        </xdr:grpSpPr>
        <xdr:graphicFrame macro="">
          <xdr:nvGraphicFramePr>
            <xdr:cNvPr id="17" name="Gráfico 8"/>
            <xdr:cNvGraphicFramePr>
              <a:graphicFrameLocks/>
            </xdr:cNvGraphicFramePr>
          </xdr:nvGraphicFramePr>
          <xdr:xfrm>
            <a:off x="1080" y="7"/>
            <a:ext cx="674" cy="282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8"/>
            </a:graphicData>
          </a:graphic>
        </xdr:graphicFrame>
        <xdr:sp macro="" textlink="">
          <xdr:nvSpPr>
            <xdr:cNvPr id="18" name="Text Box 9"/>
            <xdr:cNvSpPr txBox="1">
              <a:spLocks noChangeArrowheads="1"/>
            </xdr:cNvSpPr>
          </xdr:nvSpPr>
          <xdr:spPr bwMode="auto">
            <a:xfrm>
              <a:off x="1298" y="33"/>
              <a:ext cx="234" cy="23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pt-PT" sz="800" b="0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Paul da Pedreira do Cabo da Praia </a:t>
              </a:r>
              <a:r>
                <a:rPr lang="pt-PT" sz="800" b="1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| Ponto 1</a:t>
              </a:r>
            </a:p>
          </xdr:txBody>
        </xdr:sp>
      </xdr:grpSp>
      <xdr:grpSp>
        <xdr:nvGrpSpPr>
          <xdr:cNvPr id="13" name="Group 145"/>
          <xdr:cNvGrpSpPr>
            <a:grpSpLocks/>
          </xdr:cNvGrpSpPr>
        </xdr:nvGrpSpPr>
        <xdr:grpSpPr bwMode="auto">
          <a:xfrm>
            <a:off x="15601950" y="1677699"/>
            <a:ext cx="1209675" cy="438150"/>
            <a:chOff x="1623" y="1111"/>
            <a:chExt cx="127" cy="44"/>
          </a:xfrm>
        </xdr:grpSpPr>
        <xdr:sp macro="" textlink="">
          <xdr:nvSpPr>
            <xdr:cNvPr id="15" name="Rectangle 146"/>
            <xdr:cNvSpPr>
              <a:spLocks noChangeArrowheads="1"/>
            </xdr:cNvSpPr>
          </xdr:nvSpPr>
          <xdr:spPr bwMode="auto">
            <a:xfrm>
              <a:off x="1657" y="1111"/>
              <a:ext cx="93" cy="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pH água mar</a:t>
              </a:r>
            </a:p>
          </xdr:txBody>
        </xdr:sp>
        <xdr:sp macro="" textlink="">
          <xdr:nvSpPr>
            <xdr:cNvPr id="16" name="Line 147"/>
            <xdr:cNvSpPr>
              <a:spLocks noChangeShapeType="1"/>
            </xdr:cNvSpPr>
          </xdr:nvSpPr>
          <xdr:spPr bwMode="auto">
            <a:xfrm>
              <a:off x="1623" y="1117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14" name="Line 148"/>
          <xdr:cNvSpPr>
            <a:spLocks noChangeShapeType="1"/>
          </xdr:cNvSpPr>
        </xdr:nvSpPr>
        <xdr:spPr bwMode="auto">
          <a:xfrm>
            <a:off x="10759810" y="1606108"/>
            <a:ext cx="4714875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19</xdr:col>
      <xdr:colOff>247650</xdr:colOff>
      <xdr:row>22</xdr:row>
      <xdr:rowOff>95250</xdr:rowOff>
    </xdr:from>
    <xdr:to>
      <xdr:col>29</xdr:col>
      <xdr:colOff>276225</xdr:colOff>
      <xdr:row>39</xdr:row>
      <xdr:rowOff>47625</xdr:rowOff>
    </xdr:to>
    <xdr:graphicFrame macro="">
      <xdr:nvGraphicFramePr>
        <xdr:cNvPr id="19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609600</xdr:colOff>
      <xdr:row>84</xdr:row>
      <xdr:rowOff>76200</xdr:rowOff>
    </xdr:from>
    <xdr:to>
      <xdr:col>27</xdr:col>
      <xdr:colOff>333375</xdr:colOff>
      <xdr:row>84</xdr:row>
      <xdr:rowOff>76200</xdr:rowOff>
    </xdr:to>
    <xdr:sp macro="" textlink="">
      <xdr:nvSpPr>
        <xdr:cNvPr id="20" name="Line 148"/>
        <xdr:cNvSpPr>
          <a:spLocks noChangeShapeType="1"/>
        </xdr:cNvSpPr>
      </xdr:nvSpPr>
      <xdr:spPr bwMode="auto">
        <a:xfrm flipV="1">
          <a:off x="12192000" y="12430125"/>
          <a:ext cx="460057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200025</xdr:colOff>
      <xdr:row>0</xdr:row>
      <xdr:rowOff>19050</xdr:rowOff>
    </xdr:from>
    <xdr:to>
      <xdr:col>40</xdr:col>
      <xdr:colOff>123825</xdr:colOff>
      <xdr:row>20</xdr:row>
      <xdr:rowOff>104775</xdr:rowOff>
    </xdr:to>
    <xdr:graphicFrame macro="">
      <xdr:nvGraphicFramePr>
        <xdr:cNvPr id="21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39</xdr:col>
      <xdr:colOff>82485</xdr:colOff>
      <xdr:row>13</xdr:row>
      <xdr:rowOff>113326</xdr:rowOff>
    </xdr:from>
    <xdr:to>
      <xdr:col>40</xdr:col>
      <xdr:colOff>358876</xdr:colOff>
      <xdr:row>17</xdr:row>
      <xdr:rowOff>78808</xdr:rowOff>
    </xdr:to>
    <xdr:sp macro="" textlink="">
      <xdr:nvSpPr>
        <xdr:cNvPr id="22" name="Rectangle 146"/>
        <xdr:cNvSpPr>
          <a:spLocks noChangeArrowheads="1"/>
        </xdr:cNvSpPr>
      </xdr:nvSpPr>
      <xdr:spPr bwMode="auto">
        <a:xfrm>
          <a:off x="23856885" y="1704001"/>
          <a:ext cx="885991" cy="51793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pH água mar</a:t>
          </a:r>
        </a:p>
      </xdr:txBody>
    </xdr:sp>
    <xdr:clientData/>
  </xdr:twoCellAnchor>
  <xdr:twoCellAnchor>
    <xdr:from>
      <xdr:col>38</xdr:col>
      <xdr:colOff>342900</xdr:colOff>
      <xdr:row>13</xdr:row>
      <xdr:rowOff>152400</xdr:rowOff>
    </xdr:from>
    <xdr:to>
      <xdr:col>39</xdr:col>
      <xdr:colOff>9525</xdr:colOff>
      <xdr:row>13</xdr:row>
      <xdr:rowOff>152400</xdr:rowOff>
    </xdr:to>
    <xdr:sp macro="" textlink="">
      <xdr:nvSpPr>
        <xdr:cNvPr id="23" name="Line 147"/>
        <xdr:cNvSpPr>
          <a:spLocks noChangeShapeType="1"/>
        </xdr:cNvSpPr>
      </xdr:nvSpPr>
      <xdr:spPr bwMode="auto">
        <a:xfrm>
          <a:off x="23507700" y="1743075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533400</xdr:colOff>
      <xdr:row>13</xdr:row>
      <xdr:rowOff>66675</xdr:rowOff>
    </xdr:from>
    <xdr:to>
      <xdr:col>38</xdr:col>
      <xdr:colOff>190500</xdr:colOff>
      <xdr:row>13</xdr:row>
      <xdr:rowOff>66675</xdr:rowOff>
    </xdr:to>
    <xdr:sp macro="" textlink="">
      <xdr:nvSpPr>
        <xdr:cNvPr id="24" name="Line 148"/>
        <xdr:cNvSpPr>
          <a:spLocks noChangeShapeType="1"/>
        </xdr:cNvSpPr>
      </xdr:nvSpPr>
      <xdr:spPr bwMode="auto">
        <a:xfrm>
          <a:off x="18821400" y="1657350"/>
          <a:ext cx="453390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190500</xdr:colOff>
      <xdr:row>22</xdr:row>
      <xdr:rowOff>47625</xdr:rowOff>
    </xdr:from>
    <xdr:to>
      <xdr:col>40</xdr:col>
      <xdr:colOff>123825</xdr:colOff>
      <xdr:row>39</xdr:row>
      <xdr:rowOff>19050</xdr:rowOff>
    </xdr:to>
    <xdr:graphicFrame macro="">
      <xdr:nvGraphicFramePr>
        <xdr:cNvPr id="25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30</xdr:col>
      <xdr:colOff>190500</xdr:colOff>
      <xdr:row>40</xdr:row>
      <xdr:rowOff>161925</xdr:rowOff>
    </xdr:from>
    <xdr:to>
      <xdr:col>40</xdr:col>
      <xdr:colOff>285750</xdr:colOff>
      <xdr:row>62</xdr:row>
      <xdr:rowOff>28575</xdr:rowOff>
    </xdr:to>
    <xdr:graphicFrame macro="">
      <xdr:nvGraphicFramePr>
        <xdr:cNvPr id="26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28</xdr:col>
      <xdr:colOff>143060</xdr:colOff>
      <xdr:row>87</xdr:row>
      <xdr:rowOff>174185</xdr:rowOff>
    </xdr:from>
    <xdr:to>
      <xdr:col>29</xdr:col>
      <xdr:colOff>409921</xdr:colOff>
      <xdr:row>94</xdr:row>
      <xdr:rowOff>64432</xdr:rowOff>
    </xdr:to>
    <xdr:sp macro="" textlink="">
      <xdr:nvSpPr>
        <xdr:cNvPr id="27" name="Rectangle 85"/>
        <xdr:cNvSpPr>
          <a:spLocks noChangeArrowheads="1"/>
        </xdr:cNvSpPr>
      </xdr:nvSpPr>
      <xdr:spPr bwMode="auto">
        <a:xfrm>
          <a:off x="17211860" y="13004360"/>
          <a:ext cx="876461" cy="106182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Sal. (ppm) água  mar</a:t>
          </a:r>
        </a:p>
      </xdr:txBody>
    </xdr:sp>
    <xdr:clientData/>
  </xdr:twoCellAnchor>
  <xdr:twoCellAnchor>
    <xdr:from>
      <xdr:col>27</xdr:col>
      <xdr:colOff>428625</xdr:colOff>
      <xdr:row>88</xdr:row>
      <xdr:rowOff>85725</xdr:rowOff>
    </xdr:from>
    <xdr:to>
      <xdr:col>28</xdr:col>
      <xdr:colOff>95250</xdr:colOff>
      <xdr:row>88</xdr:row>
      <xdr:rowOff>85725</xdr:rowOff>
    </xdr:to>
    <xdr:sp macro="" textlink="">
      <xdr:nvSpPr>
        <xdr:cNvPr id="28" name="Line 86"/>
        <xdr:cNvSpPr>
          <a:spLocks noChangeShapeType="1"/>
        </xdr:cNvSpPr>
      </xdr:nvSpPr>
      <xdr:spPr bwMode="auto">
        <a:xfrm>
          <a:off x="16887825" y="13087350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200025</xdr:colOff>
      <xdr:row>79</xdr:row>
      <xdr:rowOff>190500</xdr:rowOff>
    </xdr:from>
    <xdr:to>
      <xdr:col>40</xdr:col>
      <xdr:colOff>285750</xdr:colOff>
      <xdr:row>95</xdr:row>
      <xdr:rowOff>104775</xdr:rowOff>
    </xdr:to>
    <xdr:graphicFrame macro="">
      <xdr:nvGraphicFramePr>
        <xdr:cNvPr id="29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561975</xdr:colOff>
      <xdr:row>84</xdr:row>
      <xdr:rowOff>66675</xdr:rowOff>
    </xdr:from>
    <xdr:to>
      <xdr:col>38</xdr:col>
      <xdr:colOff>333375</xdr:colOff>
      <xdr:row>84</xdr:row>
      <xdr:rowOff>76200</xdr:rowOff>
    </xdr:to>
    <xdr:sp macro="" textlink="">
      <xdr:nvSpPr>
        <xdr:cNvPr id="30" name="Line 148"/>
        <xdr:cNvSpPr>
          <a:spLocks noChangeShapeType="1"/>
        </xdr:cNvSpPr>
      </xdr:nvSpPr>
      <xdr:spPr bwMode="auto">
        <a:xfrm>
          <a:off x="18849975" y="12420600"/>
          <a:ext cx="4648200" cy="952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39</xdr:col>
      <xdr:colOff>125586</xdr:colOff>
      <xdr:row>88</xdr:row>
      <xdr:rowOff>9937</xdr:rowOff>
    </xdr:from>
    <xdr:to>
      <xdr:col>40</xdr:col>
      <xdr:colOff>392447</xdr:colOff>
      <xdr:row>92</xdr:row>
      <xdr:rowOff>94572</xdr:rowOff>
    </xdr:to>
    <xdr:sp macro="" textlink="">
      <xdr:nvSpPr>
        <xdr:cNvPr id="31" name="Rectangle 85"/>
        <xdr:cNvSpPr>
          <a:spLocks noChangeArrowheads="1"/>
        </xdr:cNvSpPr>
      </xdr:nvSpPr>
      <xdr:spPr bwMode="auto">
        <a:xfrm>
          <a:off x="23899986" y="13011562"/>
          <a:ext cx="876461" cy="7418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Sal. (ppm) água  mar</a:t>
          </a:r>
        </a:p>
      </xdr:txBody>
    </xdr:sp>
    <xdr:clientData/>
  </xdr:twoCellAnchor>
  <xdr:twoCellAnchor>
    <xdr:from>
      <xdr:col>38</xdr:col>
      <xdr:colOff>428625</xdr:colOff>
      <xdr:row>88</xdr:row>
      <xdr:rowOff>95250</xdr:rowOff>
    </xdr:from>
    <xdr:to>
      <xdr:col>39</xdr:col>
      <xdr:colOff>95250</xdr:colOff>
      <xdr:row>88</xdr:row>
      <xdr:rowOff>95250</xdr:rowOff>
    </xdr:to>
    <xdr:sp macro="" textlink="">
      <xdr:nvSpPr>
        <xdr:cNvPr id="32" name="Line 86"/>
        <xdr:cNvSpPr>
          <a:spLocks noChangeShapeType="1"/>
        </xdr:cNvSpPr>
      </xdr:nvSpPr>
      <xdr:spPr bwMode="auto">
        <a:xfrm>
          <a:off x="23593425" y="13096875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190500</xdr:colOff>
      <xdr:row>62</xdr:row>
      <xdr:rowOff>123825</xdr:rowOff>
    </xdr:from>
    <xdr:to>
      <xdr:col>40</xdr:col>
      <xdr:colOff>333375</xdr:colOff>
      <xdr:row>78</xdr:row>
      <xdr:rowOff>114300</xdr:rowOff>
    </xdr:to>
    <xdr:graphicFrame macro="">
      <xdr:nvGraphicFramePr>
        <xdr:cNvPr id="33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22</xdr:col>
      <xdr:colOff>350225</xdr:colOff>
      <xdr:row>24</xdr:row>
      <xdr:rowOff>88566</xdr:rowOff>
    </xdr:from>
    <xdr:to>
      <xdr:col>26</xdr:col>
      <xdr:colOff>214108</xdr:colOff>
      <xdr:row>26</xdr:row>
      <xdr:rowOff>24792</xdr:rowOff>
    </xdr:to>
    <xdr:sp macro="" textlink="">
      <xdr:nvSpPr>
        <xdr:cNvPr id="34" name="Text Box 9"/>
        <xdr:cNvSpPr txBox="1">
          <a:spLocks noChangeArrowheads="1"/>
        </xdr:cNvSpPr>
      </xdr:nvSpPr>
      <xdr:spPr bwMode="auto">
        <a:xfrm>
          <a:off x="13761425" y="3269916"/>
          <a:ext cx="2302283" cy="260076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22</xdr:col>
      <xdr:colOff>279242</xdr:colOff>
      <xdr:row>43</xdr:row>
      <xdr:rowOff>53508</xdr:rowOff>
    </xdr:from>
    <xdr:to>
      <xdr:col>26</xdr:col>
      <xdr:colOff>143125</xdr:colOff>
      <xdr:row>45</xdr:row>
      <xdr:rowOff>174401</xdr:rowOff>
    </xdr:to>
    <xdr:sp macro="" textlink="">
      <xdr:nvSpPr>
        <xdr:cNvPr id="35" name="Text Box 9"/>
        <xdr:cNvSpPr txBox="1">
          <a:spLocks noChangeArrowheads="1"/>
        </xdr:cNvSpPr>
      </xdr:nvSpPr>
      <xdr:spPr bwMode="auto">
        <a:xfrm>
          <a:off x="13690442" y="6235233"/>
          <a:ext cx="2302283" cy="339968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22</xdr:col>
      <xdr:colOff>457357</xdr:colOff>
      <xdr:row>81</xdr:row>
      <xdr:rowOff>13651</xdr:rowOff>
    </xdr:from>
    <xdr:to>
      <xdr:col>26</xdr:col>
      <xdr:colOff>321240</xdr:colOff>
      <xdr:row>82</xdr:row>
      <xdr:rowOff>121986</xdr:rowOff>
    </xdr:to>
    <xdr:sp macro="" textlink="">
      <xdr:nvSpPr>
        <xdr:cNvPr id="36" name="Text Box 9"/>
        <xdr:cNvSpPr txBox="1">
          <a:spLocks noChangeArrowheads="1"/>
        </xdr:cNvSpPr>
      </xdr:nvSpPr>
      <xdr:spPr bwMode="auto">
        <a:xfrm>
          <a:off x="13868557" y="11881801"/>
          <a:ext cx="2302283" cy="27026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22</xdr:col>
      <xdr:colOff>495252</xdr:colOff>
      <xdr:row>64</xdr:row>
      <xdr:rowOff>78739</xdr:rowOff>
    </xdr:from>
    <xdr:to>
      <xdr:col>26</xdr:col>
      <xdr:colOff>359135</xdr:colOff>
      <xdr:row>65</xdr:row>
      <xdr:rowOff>156932</xdr:rowOff>
    </xdr:to>
    <xdr:sp macro="" textlink="">
      <xdr:nvSpPr>
        <xdr:cNvPr id="37" name="Text Box 9"/>
        <xdr:cNvSpPr txBox="1">
          <a:spLocks noChangeArrowheads="1"/>
        </xdr:cNvSpPr>
      </xdr:nvSpPr>
      <xdr:spPr bwMode="auto">
        <a:xfrm>
          <a:off x="13906452" y="9184639"/>
          <a:ext cx="2302283" cy="240118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33</xdr:col>
      <xdr:colOff>398659</xdr:colOff>
      <xdr:row>2</xdr:row>
      <xdr:rowOff>85725</xdr:rowOff>
    </xdr:from>
    <xdr:to>
      <xdr:col>37</xdr:col>
      <xdr:colOff>262542</xdr:colOff>
      <xdr:row>4</xdr:row>
      <xdr:rowOff>109424</xdr:rowOff>
    </xdr:to>
    <xdr:sp macro="" textlink="">
      <xdr:nvSpPr>
        <xdr:cNvPr id="38" name="Text Box 9"/>
        <xdr:cNvSpPr txBox="1">
          <a:spLocks noChangeArrowheads="1"/>
        </xdr:cNvSpPr>
      </xdr:nvSpPr>
      <xdr:spPr bwMode="auto">
        <a:xfrm>
          <a:off x="20515459" y="276225"/>
          <a:ext cx="2302283" cy="261824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2</a:t>
          </a:r>
        </a:p>
      </xdr:txBody>
    </xdr:sp>
    <xdr:clientData/>
  </xdr:twoCellAnchor>
  <xdr:twoCellAnchor>
    <xdr:from>
      <xdr:col>33</xdr:col>
      <xdr:colOff>259261</xdr:colOff>
      <xdr:row>24</xdr:row>
      <xdr:rowOff>28995</xdr:rowOff>
    </xdr:from>
    <xdr:to>
      <xdr:col>37</xdr:col>
      <xdr:colOff>123144</xdr:colOff>
      <xdr:row>25</xdr:row>
      <xdr:rowOff>130450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20376061" y="3210345"/>
          <a:ext cx="2302283" cy="26338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2</a:t>
          </a:r>
        </a:p>
      </xdr:txBody>
    </xdr:sp>
    <xdr:clientData/>
  </xdr:twoCellAnchor>
  <xdr:twoCellAnchor>
    <xdr:from>
      <xdr:col>33</xdr:col>
      <xdr:colOff>337778</xdr:colOff>
      <xdr:row>64</xdr:row>
      <xdr:rowOff>62251</xdr:rowOff>
    </xdr:from>
    <xdr:to>
      <xdr:col>37</xdr:col>
      <xdr:colOff>201661</xdr:colOff>
      <xdr:row>65</xdr:row>
      <xdr:rowOff>140444</xdr:rowOff>
    </xdr:to>
    <xdr:sp macro="" textlink="">
      <xdr:nvSpPr>
        <xdr:cNvPr id="40" name="Text Box 9"/>
        <xdr:cNvSpPr txBox="1">
          <a:spLocks noChangeArrowheads="1"/>
        </xdr:cNvSpPr>
      </xdr:nvSpPr>
      <xdr:spPr bwMode="auto">
        <a:xfrm>
          <a:off x="20454578" y="9168151"/>
          <a:ext cx="2302283" cy="240118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2</a:t>
          </a:r>
        </a:p>
      </xdr:txBody>
    </xdr:sp>
    <xdr:clientData/>
  </xdr:twoCellAnchor>
  <xdr:twoCellAnchor>
    <xdr:from>
      <xdr:col>33</xdr:col>
      <xdr:colOff>215027</xdr:colOff>
      <xdr:row>43</xdr:row>
      <xdr:rowOff>46741</xdr:rowOff>
    </xdr:from>
    <xdr:to>
      <xdr:col>37</xdr:col>
      <xdr:colOff>78910</xdr:colOff>
      <xdr:row>45</xdr:row>
      <xdr:rowOff>38878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20331827" y="6228466"/>
          <a:ext cx="2302283" cy="220737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2</a:t>
          </a:r>
        </a:p>
      </xdr:txBody>
    </xdr:sp>
    <xdr:clientData/>
  </xdr:twoCellAnchor>
  <xdr:twoCellAnchor>
    <xdr:from>
      <xdr:col>5</xdr:col>
      <xdr:colOff>158560</xdr:colOff>
      <xdr:row>8</xdr:row>
      <xdr:rowOff>128427</xdr:rowOff>
    </xdr:from>
    <xdr:to>
      <xdr:col>5</xdr:col>
      <xdr:colOff>358585</xdr:colOff>
      <xdr:row>19</xdr:row>
      <xdr:rowOff>68494</xdr:rowOff>
    </xdr:to>
    <xdr:sp macro="" textlink="">
      <xdr:nvSpPr>
        <xdr:cNvPr id="42" name="Retângulo 69"/>
        <xdr:cNvSpPr/>
      </xdr:nvSpPr>
      <xdr:spPr>
        <a:xfrm rot="16200000">
          <a:off x="2541202" y="1670085"/>
          <a:ext cx="1530742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9</xdr:col>
      <xdr:colOff>162123</xdr:colOff>
      <xdr:row>8</xdr:row>
      <xdr:rowOff>110573</xdr:rowOff>
    </xdr:from>
    <xdr:to>
      <xdr:col>9</xdr:col>
      <xdr:colOff>362148</xdr:colOff>
      <xdr:row>19</xdr:row>
      <xdr:rowOff>50640</xdr:rowOff>
    </xdr:to>
    <xdr:sp macro="" textlink="">
      <xdr:nvSpPr>
        <xdr:cNvPr id="43" name="Retângulo 70"/>
        <xdr:cNvSpPr/>
      </xdr:nvSpPr>
      <xdr:spPr>
        <a:xfrm rot="16200000">
          <a:off x="4983165" y="1652231"/>
          <a:ext cx="1530742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9</xdr:col>
      <xdr:colOff>158159</xdr:colOff>
      <xdr:row>47</xdr:row>
      <xdr:rowOff>108570</xdr:rowOff>
    </xdr:from>
    <xdr:to>
      <xdr:col>9</xdr:col>
      <xdr:colOff>358184</xdr:colOff>
      <xdr:row>58</xdr:row>
      <xdr:rowOff>37935</xdr:rowOff>
    </xdr:to>
    <xdr:sp macro="" textlink="">
      <xdr:nvSpPr>
        <xdr:cNvPr id="44" name="Retângulo 50"/>
        <xdr:cNvSpPr/>
      </xdr:nvSpPr>
      <xdr:spPr>
        <a:xfrm rot="16200000">
          <a:off x="4984552" y="7407502"/>
          <a:ext cx="1520040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8</xdr:col>
      <xdr:colOff>160724</xdr:colOff>
      <xdr:row>47</xdr:row>
      <xdr:rowOff>119874</xdr:rowOff>
    </xdr:from>
    <xdr:to>
      <xdr:col>8</xdr:col>
      <xdr:colOff>360749</xdr:colOff>
      <xdr:row>58</xdr:row>
      <xdr:rowOff>49239</xdr:rowOff>
    </xdr:to>
    <xdr:sp macro="" textlink="">
      <xdr:nvSpPr>
        <xdr:cNvPr id="45" name="Retângulo 51"/>
        <xdr:cNvSpPr/>
      </xdr:nvSpPr>
      <xdr:spPr>
        <a:xfrm rot="16200000">
          <a:off x="4377517" y="7418806"/>
          <a:ext cx="1520040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19</xdr:col>
      <xdr:colOff>266700</xdr:colOff>
      <xdr:row>112</xdr:row>
      <xdr:rowOff>114300</xdr:rowOff>
    </xdr:from>
    <xdr:to>
      <xdr:col>29</xdr:col>
      <xdr:colOff>361950</xdr:colOff>
      <xdr:row>127</xdr:row>
      <xdr:rowOff>104775</xdr:rowOff>
    </xdr:to>
    <xdr:graphicFrame macro="">
      <xdr:nvGraphicFramePr>
        <xdr:cNvPr id="46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22</xdr:col>
      <xdr:colOff>493128</xdr:colOff>
      <xdr:row>113</xdr:row>
      <xdr:rowOff>136894</xdr:rowOff>
    </xdr:from>
    <xdr:to>
      <xdr:col>26</xdr:col>
      <xdr:colOff>357011</xdr:colOff>
      <xdr:row>115</xdr:row>
      <xdr:rowOff>70280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13904328" y="17481919"/>
          <a:ext cx="2302283" cy="257236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30</xdr:col>
      <xdr:colOff>104775</xdr:colOff>
      <xdr:row>112</xdr:row>
      <xdr:rowOff>123825</xdr:rowOff>
    </xdr:from>
    <xdr:to>
      <xdr:col>40</xdr:col>
      <xdr:colOff>190500</xdr:colOff>
      <xdr:row>127</xdr:row>
      <xdr:rowOff>85725</xdr:rowOff>
    </xdr:to>
    <xdr:graphicFrame macro="">
      <xdr:nvGraphicFramePr>
        <xdr:cNvPr id="48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</xdr:col>
      <xdr:colOff>155437</xdr:colOff>
      <xdr:row>8</xdr:row>
      <xdr:rowOff>125322</xdr:rowOff>
    </xdr:from>
    <xdr:to>
      <xdr:col>8</xdr:col>
      <xdr:colOff>355462</xdr:colOff>
      <xdr:row>19</xdr:row>
      <xdr:rowOff>65389</xdr:rowOff>
    </xdr:to>
    <xdr:sp macro="" textlink="">
      <xdr:nvSpPr>
        <xdr:cNvPr id="49" name="Retângulo 55"/>
        <xdr:cNvSpPr/>
      </xdr:nvSpPr>
      <xdr:spPr>
        <a:xfrm rot="16200000">
          <a:off x="4366879" y="1666980"/>
          <a:ext cx="1530742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7</xdr:col>
      <xdr:colOff>155449</xdr:colOff>
      <xdr:row>8</xdr:row>
      <xdr:rowOff>125317</xdr:rowOff>
    </xdr:from>
    <xdr:to>
      <xdr:col>7</xdr:col>
      <xdr:colOff>355474</xdr:colOff>
      <xdr:row>19</xdr:row>
      <xdr:rowOff>65384</xdr:rowOff>
    </xdr:to>
    <xdr:sp macro="" textlink="">
      <xdr:nvSpPr>
        <xdr:cNvPr id="50" name="Retângulo 52"/>
        <xdr:cNvSpPr/>
      </xdr:nvSpPr>
      <xdr:spPr>
        <a:xfrm rot="16200000">
          <a:off x="3757291" y="1666975"/>
          <a:ext cx="1530742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6</xdr:col>
      <xdr:colOff>159016</xdr:colOff>
      <xdr:row>8</xdr:row>
      <xdr:rowOff>126902</xdr:rowOff>
    </xdr:from>
    <xdr:to>
      <xdr:col>6</xdr:col>
      <xdr:colOff>359041</xdr:colOff>
      <xdr:row>19</xdr:row>
      <xdr:rowOff>66969</xdr:rowOff>
    </xdr:to>
    <xdr:sp macro="" textlink="">
      <xdr:nvSpPr>
        <xdr:cNvPr id="51" name="Retângulo 53"/>
        <xdr:cNvSpPr/>
      </xdr:nvSpPr>
      <xdr:spPr>
        <a:xfrm rot="16200000">
          <a:off x="3151258" y="1668560"/>
          <a:ext cx="1530742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7</xdr:col>
      <xdr:colOff>155451</xdr:colOff>
      <xdr:row>47</xdr:row>
      <xdr:rowOff>116585</xdr:rowOff>
    </xdr:from>
    <xdr:to>
      <xdr:col>7</xdr:col>
      <xdr:colOff>355476</xdr:colOff>
      <xdr:row>58</xdr:row>
      <xdr:rowOff>45950</xdr:rowOff>
    </xdr:to>
    <xdr:sp macro="" textlink="">
      <xdr:nvSpPr>
        <xdr:cNvPr id="52" name="Retângulo 54"/>
        <xdr:cNvSpPr/>
      </xdr:nvSpPr>
      <xdr:spPr>
        <a:xfrm rot="16200000">
          <a:off x="3762644" y="7415517"/>
          <a:ext cx="1520040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6</xdr:col>
      <xdr:colOff>164762</xdr:colOff>
      <xdr:row>47</xdr:row>
      <xdr:rowOff>124892</xdr:rowOff>
    </xdr:from>
    <xdr:to>
      <xdr:col>6</xdr:col>
      <xdr:colOff>364787</xdr:colOff>
      <xdr:row>58</xdr:row>
      <xdr:rowOff>54257</xdr:rowOff>
    </xdr:to>
    <xdr:sp macro="" textlink="">
      <xdr:nvSpPr>
        <xdr:cNvPr id="53" name="Retângulo 58"/>
        <xdr:cNvSpPr/>
      </xdr:nvSpPr>
      <xdr:spPr>
        <a:xfrm rot="16200000">
          <a:off x="3162355" y="7423824"/>
          <a:ext cx="1520040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0.33477</cdr:x>
      <cdr:y>0.10973</cdr:y>
    </cdr:from>
    <cdr:to>
      <cdr:x>0.69937</cdr:x>
      <cdr:y>0.17069</cdr:y>
    </cdr:to>
    <cdr:sp macro="" textlink="">
      <cdr:nvSpPr>
        <cdr:cNvPr id="3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76854" y="301396"/>
          <a:ext cx="2261937" cy="1674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2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0.3332</cdr:x>
      <cdr:y>0.10973</cdr:y>
    </cdr:from>
    <cdr:to>
      <cdr:x>0.6978</cdr:x>
      <cdr:y>0.17069</cdr:y>
    </cdr:to>
    <cdr:sp macro="" textlink="">
      <cdr:nvSpPr>
        <cdr:cNvPr id="3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67135" y="301395"/>
          <a:ext cx="2261937" cy="1674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2</a:t>
          </a:r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247650</xdr:colOff>
      <xdr:row>80</xdr:row>
      <xdr:rowOff>104775</xdr:rowOff>
    </xdr:from>
    <xdr:to>
      <xdr:col>29</xdr:col>
      <xdr:colOff>219075</xdr:colOff>
      <xdr:row>101</xdr:row>
      <xdr:rowOff>19050</xdr:rowOff>
    </xdr:to>
    <xdr:graphicFrame macro="">
      <xdr:nvGraphicFramePr>
        <xdr:cNvPr id="2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209550</xdr:colOff>
      <xdr:row>62</xdr:row>
      <xdr:rowOff>38100</xdr:rowOff>
    </xdr:from>
    <xdr:to>
      <xdr:col>29</xdr:col>
      <xdr:colOff>209550</xdr:colOff>
      <xdr:row>78</xdr:row>
      <xdr:rowOff>152400</xdr:rowOff>
    </xdr:to>
    <xdr:graphicFrame macro="">
      <xdr:nvGraphicFramePr>
        <xdr:cNvPr id="3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1</xdr:row>
      <xdr:rowOff>47625</xdr:rowOff>
    </xdr:from>
    <xdr:to>
      <xdr:col>1</xdr:col>
      <xdr:colOff>304800</xdr:colOff>
      <xdr:row>2</xdr:row>
      <xdr:rowOff>123825</xdr:rowOff>
    </xdr:to>
    <xdr:pic>
      <xdr:nvPicPr>
        <xdr:cNvPr id="4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2382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333375</xdr:colOff>
      <xdr:row>1</xdr:row>
      <xdr:rowOff>47625</xdr:rowOff>
    </xdr:from>
    <xdr:to>
      <xdr:col>1</xdr:col>
      <xdr:colOff>647700</xdr:colOff>
      <xdr:row>2</xdr:row>
      <xdr:rowOff>123825</xdr:rowOff>
    </xdr:to>
    <xdr:pic>
      <xdr:nvPicPr>
        <xdr:cNvPr id="5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23825"/>
          <a:ext cx="2762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628650</xdr:colOff>
      <xdr:row>0</xdr:row>
      <xdr:rowOff>180975</xdr:rowOff>
    </xdr:from>
    <xdr:ext cx="556044" cy="457200"/>
    <xdr:pic>
      <xdr:nvPicPr>
        <xdr:cNvPr id="6" name="Picture 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"/>
          <a:ext cx="556044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95250</xdr:colOff>
      <xdr:row>41</xdr:row>
      <xdr:rowOff>47625</xdr:rowOff>
    </xdr:from>
    <xdr:to>
      <xdr:col>1</xdr:col>
      <xdr:colOff>323850</xdr:colOff>
      <xdr:row>42</xdr:row>
      <xdr:rowOff>123825</xdr:rowOff>
    </xdr:to>
    <xdr:pic>
      <xdr:nvPicPr>
        <xdr:cNvPr id="7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589597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352425</xdr:colOff>
      <xdr:row>41</xdr:row>
      <xdr:rowOff>47625</xdr:rowOff>
    </xdr:from>
    <xdr:to>
      <xdr:col>1</xdr:col>
      <xdr:colOff>666750</xdr:colOff>
      <xdr:row>42</xdr:row>
      <xdr:rowOff>123825</xdr:rowOff>
    </xdr:to>
    <xdr:pic>
      <xdr:nvPicPr>
        <xdr:cNvPr id="8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5895975"/>
          <a:ext cx="257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647700</xdr:colOff>
      <xdr:row>40</xdr:row>
      <xdr:rowOff>123825</xdr:rowOff>
    </xdr:from>
    <xdr:ext cx="556044" cy="460435"/>
    <xdr:pic>
      <xdr:nvPicPr>
        <xdr:cNvPr id="9" name="Picture 6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848350"/>
          <a:ext cx="556044" cy="460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95250</xdr:colOff>
      <xdr:row>80</xdr:row>
      <xdr:rowOff>47625</xdr:rowOff>
    </xdr:from>
    <xdr:to>
      <xdr:col>1</xdr:col>
      <xdr:colOff>323850</xdr:colOff>
      <xdr:row>81</xdr:row>
      <xdr:rowOff>123825</xdr:rowOff>
    </xdr:to>
    <xdr:pic>
      <xdr:nvPicPr>
        <xdr:cNvPr id="10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1658600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352425</xdr:colOff>
      <xdr:row>80</xdr:row>
      <xdr:rowOff>47625</xdr:rowOff>
    </xdr:from>
    <xdr:to>
      <xdr:col>1</xdr:col>
      <xdr:colOff>666750</xdr:colOff>
      <xdr:row>81</xdr:row>
      <xdr:rowOff>123825</xdr:rowOff>
    </xdr:to>
    <xdr:pic>
      <xdr:nvPicPr>
        <xdr:cNvPr id="11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11658600"/>
          <a:ext cx="257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676275</xdr:colOff>
      <xdr:row>80</xdr:row>
      <xdr:rowOff>0</xdr:rowOff>
    </xdr:from>
    <xdr:ext cx="556044" cy="461513"/>
    <xdr:pic>
      <xdr:nvPicPr>
        <xdr:cNvPr id="12" name="Picture 36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610975"/>
          <a:ext cx="556044" cy="461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19</xdr:col>
      <xdr:colOff>209550</xdr:colOff>
      <xdr:row>42</xdr:row>
      <xdr:rowOff>19050</xdr:rowOff>
    </xdr:from>
    <xdr:to>
      <xdr:col>29</xdr:col>
      <xdr:colOff>228600</xdr:colOff>
      <xdr:row>61</xdr:row>
      <xdr:rowOff>19050</xdr:rowOff>
    </xdr:to>
    <xdr:grpSp>
      <xdr:nvGrpSpPr>
        <xdr:cNvPr id="13" name="Grupo 4"/>
        <xdr:cNvGrpSpPr>
          <a:grpSpLocks/>
        </xdr:cNvGrpSpPr>
      </xdr:nvGrpSpPr>
      <xdr:grpSpPr bwMode="auto">
        <a:xfrm>
          <a:off x="10624149" y="6048555"/>
          <a:ext cx="6129427" cy="2614882"/>
          <a:chOff x="10340143" y="7529783"/>
          <a:chExt cx="6312274" cy="2076729"/>
        </a:xfrm>
      </xdr:grpSpPr>
      <xdr:graphicFrame macro="">
        <xdr:nvGraphicFramePr>
          <xdr:cNvPr id="14" name="Gráfico 15"/>
          <xdr:cNvGraphicFramePr>
            <a:graphicFrameLocks/>
          </xdr:cNvGraphicFramePr>
        </xdr:nvGraphicFramePr>
        <xdr:xfrm>
          <a:off x="10340143" y="7529783"/>
          <a:ext cx="6312274" cy="20767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sp macro="" textlink="">
        <xdr:nvSpPr>
          <xdr:cNvPr id="15" name="Text Box 16"/>
          <xdr:cNvSpPr txBox="1">
            <a:spLocks noChangeArrowheads="1"/>
          </xdr:cNvSpPr>
        </xdr:nvSpPr>
        <xdr:spPr bwMode="auto">
          <a:xfrm>
            <a:off x="12188597" y="7769694"/>
            <a:ext cx="2556373" cy="217419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J</a:t>
            </a:r>
          </a:p>
        </xdr:txBody>
      </xdr:sp>
    </xdr:grpSp>
    <xdr:clientData/>
  </xdr:twoCellAnchor>
  <xdr:twoCellAnchor>
    <xdr:from>
      <xdr:col>19</xdr:col>
      <xdr:colOff>200025</xdr:colOff>
      <xdr:row>0</xdr:row>
      <xdr:rowOff>66675</xdr:rowOff>
    </xdr:from>
    <xdr:to>
      <xdr:col>29</xdr:col>
      <xdr:colOff>285750</xdr:colOff>
      <xdr:row>20</xdr:row>
      <xdr:rowOff>95250</xdr:rowOff>
    </xdr:to>
    <xdr:grpSp>
      <xdr:nvGrpSpPr>
        <xdr:cNvPr id="16" name="Grupo 5"/>
        <xdr:cNvGrpSpPr>
          <a:grpSpLocks/>
        </xdr:cNvGrpSpPr>
      </xdr:nvGrpSpPr>
      <xdr:grpSpPr bwMode="auto">
        <a:xfrm>
          <a:off x="10614624" y="66675"/>
          <a:ext cx="6196102" cy="2715344"/>
          <a:chOff x="10372725" y="66675"/>
          <a:chExt cx="6438900" cy="2667000"/>
        </a:xfrm>
      </xdr:grpSpPr>
      <xdr:grpSp>
        <xdr:nvGrpSpPr>
          <xdr:cNvPr id="17" name="Group 111"/>
          <xdr:cNvGrpSpPr>
            <a:grpSpLocks/>
          </xdr:cNvGrpSpPr>
        </xdr:nvGrpSpPr>
        <xdr:grpSpPr bwMode="auto">
          <a:xfrm>
            <a:off x="10372725" y="66675"/>
            <a:ext cx="6334125" cy="2667000"/>
            <a:chOff x="1080" y="7"/>
            <a:chExt cx="674" cy="282"/>
          </a:xfrm>
        </xdr:grpSpPr>
        <xdr:graphicFrame macro="">
          <xdr:nvGraphicFramePr>
            <xdr:cNvPr id="22" name="Gráfico 8"/>
            <xdr:cNvGraphicFramePr>
              <a:graphicFrameLocks/>
            </xdr:cNvGraphicFramePr>
          </xdr:nvGraphicFramePr>
          <xdr:xfrm>
            <a:off x="1080" y="7"/>
            <a:ext cx="674" cy="282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8"/>
            </a:graphicData>
          </a:graphic>
        </xdr:graphicFrame>
        <xdr:sp macro="" textlink="">
          <xdr:nvSpPr>
            <xdr:cNvPr id="23" name="Text Box 9"/>
            <xdr:cNvSpPr txBox="1">
              <a:spLocks noChangeArrowheads="1"/>
            </xdr:cNvSpPr>
          </xdr:nvSpPr>
          <xdr:spPr bwMode="auto">
            <a:xfrm>
              <a:off x="1309" y="40"/>
              <a:ext cx="246" cy="23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pt-PT" sz="800" b="0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Paul da Praia da Vitória </a:t>
              </a:r>
              <a:r>
                <a:rPr lang="pt-PT" sz="800" b="1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| Estaca J</a:t>
              </a:r>
            </a:p>
          </xdr:txBody>
        </xdr:sp>
      </xdr:grpSp>
      <xdr:grpSp>
        <xdr:nvGrpSpPr>
          <xdr:cNvPr id="18" name="Group 145"/>
          <xdr:cNvGrpSpPr>
            <a:grpSpLocks/>
          </xdr:cNvGrpSpPr>
        </xdr:nvGrpSpPr>
        <xdr:grpSpPr bwMode="auto">
          <a:xfrm>
            <a:off x="15601950" y="1677699"/>
            <a:ext cx="1209675" cy="438150"/>
            <a:chOff x="1623" y="1111"/>
            <a:chExt cx="127" cy="44"/>
          </a:xfrm>
        </xdr:grpSpPr>
        <xdr:sp macro="" textlink="">
          <xdr:nvSpPr>
            <xdr:cNvPr id="20" name="Rectangle 146"/>
            <xdr:cNvSpPr>
              <a:spLocks noChangeArrowheads="1"/>
            </xdr:cNvSpPr>
          </xdr:nvSpPr>
          <xdr:spPr bwMode="auto">
            <a:xfrm>
              <a:off x="1657" y="1111"/>
              <a:ext cx="93" cy="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pH água mar</a:t>
              </a:r>
            </a:p>
          </xdr:txBody>
        </xdr:sp>
        <xdr:sp macro="" textlink="">
          <xdr:nvSpPr>
            <xdr:cNvPr id="21" name="Line 147"/>
            <xdr:cNvSpPr>
              <a:spLocks noChangeShapeType="1"/>
            </xdr:cNvSpPr>
          </xdr:nvSpPr>
          <xdr:spPr bwMode="auto">
            <a:xfrm>
              <a:off x="1623" y="1117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19" name="Line 148"/>
          <xdr:cNvSpPr>
            <a:spLocks noChangeShapeType="1"/>
          </xdr:cNvSpPr>
        </xdr:nvSpPr>
        <xdr:spPr bwMode="auto">
          <a:xfrm>
            <a:off x="10784425" y="1591865"/>
            <a:ext cx="4714875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19</xdr:col>
      <xdr:colOff>200025</xdr:colOff>
      <xdr:row>21</xdr:row>
      <xdr:rowOff>38100</xdr:rowOff>
    </xdr:from>
    <xdr:to>
      <xdr:col>29</xdr:col>
      <xdr:colOff>219075</xdr:colOff>
      <xdr:row>38</xdr:row>
      <xdr:rowOff>19050</xdr:rowOff>
    </xdr:to>
    <xdr:grpSp>
      <xdr:nvGrpSpPr>
        <xdr:cNvPr id="24" name="Grupo 16"/>
        <xdr:cNvGrpSpPr>
          <a:grpSpLocks/>
        </xdr:cNvGrpSpPr>
      </xdr:nvGrpSpPr>
      <xdr:grpSpPr bwMode="auto">
        <a:xfrm>
          <a:off x="10614624" y="2895600"/>
          <a:ext cx="6129427" cy="2640761"/>
          <a:chOff x="10615967" y="2710653"/>
          <a:chExt cx="6334125" cy="2828925"/>
        </a:xfrm>
      </xdr:grpSpPr>
      <xdr:graphicFrame macro="">
        <xdr:nvGraphicFramePr>
          <xdr:cNvPr id="25" name="Gráfico 11"/>
          <xdr:cNvGraphicFramePr>
            <a:graphicFrameLocks/>
          </xdr:cNvGraphicFramePr>
        </xdr:nvGraphicFramePr>
        <xdr:xfrm>
          <a:off x="10615967" y="2710653"/>
          <a:ext cx="6334125" cy="28289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sp macro="" textlink="">
        <xdr:nvSpPr>
          <xdr:cNvPr id="26" name="Text Box 12"/>
          <xdr:cNvSpPr txBox="1">
            <a:spLocks noChangeArrowheads="1"/>
          </xdr:cNvSpPr>
        </xdr:nvSpPr>
        <xdr:spPr bwMode="auto">
          <a:xfrm>
            <a:off x="12668145" y="3046461"/>
            <a:ext cx="2298834" cy="315456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J</a:t>
            </a:r>
          </a:p>
        </xdr:txBody>
      </xdr:sp>
    </xdr:grpSp>
    <xdr:clientData/>
  </xdr:twoCellAnchor>
  <xdr:twoCellAnchor>
    <xdr:from>
      <xdr:col>22</xdr:col>
      <xdr:colOff>206053</xdr:colOff>
      <xdr:row>64</xdr:row>
      <xdr:rowOff>18142</xdr:rowOff>
    </xdr:from>
    <xdr:to>
      <xdr:col>26</xdr:col>
      <xdr:colOff>329887</xdr:colOff>
      <xdr:row>66</xdr:row>
      <xdr:rowOff>67446</xdr:rowOff>
    </xdr:to>
    <xdr:sp macro="" textlink="">
      <xdr:nvSpPr>
        <xdr:cNvPr id="27" name="Text Box 16"/>
        <xdr:cNvSpPr txBox="1">
          <a:spLocks noChangeArrowheads="1"/>
        </xdr:cNvSpPr>
      </xdr:nvSpPr>
      <xdr:spPr bwMode="auto">
        <a:xfrm>
          <a:off x="13617253" y="9038317"/>
          <a:ext cx="2562234" cy="373154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J</a:t>
          </a:r>
        </a:p>
      </xdr:txBody>
    </xdr:sp>
    <xdr:clientData/>
  </xdr:twoCellAnchor>
  <xdr:twoCellAnchor>
    <xdr:from>
      <xdr:col>19</xdr:col>
      <xdr:colOff>600075</xdr:colOff>
      <xdr:row>87</xdr:row>
      <xdr:rowOff>66675</xdr:rowOff>
    </xdr:from>
    <xdr:to>
      <xdr:col>27</xdr:col>
      <xdr:colOff>266700</xdr:colOff>
      <xdr:row>87</xdr:row>
      <xdr:rowOff>66675</xdr:rowOff>
    </xdr:to>
    <xdr:sp macro="" textlink="">
      <xdr:nvSpPr>
        <xdr:cNvPr id="28" name="Line 148"/>
        <xdr:cNvSpPr>
          <a:spLocks noChangeShapeType="1"/>
        </xdr:cNvSpPr>
      </xdr:nvSpPr>
      <xdr:spPr bwMode="auto">
        <a:xfrm>
          <a:off x="12182475" y="12544425"/>
          <a:ext cx="45434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200025</xdr:colOff>
      <xdr:row>1</xdr:row>
      <xdr:rowOff>0</xdr:rowOff>
    </xdr:from>
    <xdr:to>
      <xdr:col>40</xdr:col>
      <xdr:colOff>238125</xdr:colOff>
      <xdr:row>20</xdr:row>
      <xdr:rowOff>104775</xdr:rowOff>
    </xdr:to>
    <xdr:graphicFrame macro="">
      <xdr:nvGraphicFramePr>
        <xdr:cNvPr id="2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33</xdr:col>
      <xdr:colOff>392910</xdr:colOff>
      <xdr:row>2</xdr:row>
      <xdr:rowOff>85538</xdr:rowOff>
    </xdr:from>
    <xdr:to>
      <xdr:col>37</xdr:col>
      <xdr:colOff>256806</xdr:colOff>
      <xdr:row>4</xdr:row>
      <xdr:rowOff>109237</xdr:rowOff>
    </xdr:to>
    <xdr:sp macro="" textlink="">
      <xdr:nvSpPr>
        <xdr:cNvPr id="30" name="Text Box 9"/>
        <xdr:cNvSpPr txBox="1">
          <a:spLocks noChangeArrowheads="1"/>
        </xdr:cNvSpPr>
      </xdr:nvSpPr>
      <xdr:spPr bwMode="auto">
        <a:xfrm>
          <a:off x="20509710" y="333188"/>
          <a:ext cx="2302296" cy="261824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A</a:t>
          </a:r>
        </a:p>
      </xdr:txBody>
    </xdr:sp>
    <xdr:clientData/>
  </xdr:twoCellAnchor>
  <xdr:twoCellAnchor>
    <xdr:from>
      <xdr:col>39</xdr:col>
      <xdr:colOff>101974</xdr:colOff>
      <xdr:row>13</xdr:row>
      <xdr:rowOff>75666</xdr:rowOff>
    </xdr:from>
    <xdr:to>
      <xdr:col>40</xdr:col>
      <xdr:colOff>379374</xdr:colOff>
      <xdr:row>17</xdr:row>
      <xdr:rowOff>41149</xdr:rowOff>
    </xdr:to>
    <xdr:sp macro="" textlink="">
      <xdr:nvSpPr>
        <xdr:cNvPr id="31" name="Rectangle 146"/>
        <xdr:cNvSpPr>
          <a:spLocks noChangeArrowheads="1"/>
        </xdr:cNvSpPr>
      </xdr:nvSpPr>
      <xdr:spPr bwMode="auto">
        <a:xfrm>
          <a:off x="23876374" y="1723491"/>
          <a:ext cx="887000" cy="51793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pH água mar</a:t>
          </a:r>
        </a:p>
      </xdr:txBody>
    </xdr:sp>
    <xdr:clientData/>
  </xdr:twoCellAnchor>
  <xdr:twoCellAnchor>
    <xdr:from>
      <xdr:col>38</xdr:col>
      <xdr:colOff>390525</xdr:colOff>
      <xdr:row>13</xdr:row>
      <xdr:rowOff>152400</xdr:rowOff>
    </xdr:from>
    <xdr:to>
      <xdr:col>39</xdr:col>
      <xdr:colOff>57150</xdr:colOff>
      <xdr:row>13</xdr:row>
      <xdr:rowOff>152400</xdr:rowOff>
    </xdr:to>
    <xdr:sp macro="" textlink="">
      <xdr:nvSpPr>
        <xdr:cNvPr id="32" name="Line 147"/>
        <xdr:cNvSpPr>
          <a:spLocks noChangeShapeType="1"/>
        </xdr:cNvSpPr>
      </xdr:nvSpPr>
      <xdr:spPr bwMode="auto">
        <a:xfrm>
          <a:off x="23555325" y="1800225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533400</xdr:colOff>
      <xdr:row>12</xdr:row>
      <xdr:rowOff>114300</xdr:rowOff>
    </xdr:from>
    <xdr:to>
      <xdr:col>38</xdr:col>
      <xdr:colOff>142875</xdr:colOff>
      <xdr:row>12</xdr:row>
      <xdr:rowOff>114300</xdr:rowOff>
    </xdr:to>
    <xdr:sp macro="" textlink="">
      <xdr:nvSpPr>
        <xdr:cNvPr id="33" name="Line 148"/>
        <xdr:cNvSpPr>
          <a:spLocks noChangeShapeType="1"/>
        </xdr:cNvSpPr>
      </xdr:nvSpPr>
      <xdr:spPr bwMode="auto">
        <a:xfrm>
          <a:off x="18821400" y="1600200"/>
          <a:ext cx="448627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200025</xdr:colOff>
      <xdr:row>21</xdr:row>
      <xdr:rowOff>57150</xdr:rowOff>
    </xdr:from>
    <xdr:to>
      <xdr:col>40</xdr:col>
      <xdr:colOff>238125</xdr:colOff>
      <xdr:row>38</xdr:row>
      <xdr:rowOff>57150</xdr:rowOff>
    </xdr:to>
    <xdr:grpSp>
      <xdr:nvGrpSpPr>
        <xdr:cNvPr id="34" name="Grupo 16"/>
        <xdr:cNvGrpSpPr>
          <a:grpSpLocks/>
        </xdr:cNvGrpSpPr>
      </xdr:nvGrpSpPr>
      <xdr:grpSpPr bwMode="auto">
        <a:xfrm>
          <a:off x="17336039" y="2914650"/>
          <a:ext cx="6148478" cy="2659811"/>
          <a:chOff x="10841225" y="2546341"/>
          <a:chExt cx="6334125" cy="2828925"/>
        </a:xfrm>
      </xdr:grpSpPr>
      <xdr:graphicFrame macro="">
        <xdr:nvGraphicFramePr>
          <xdr:cNvPr id="35" name="Gráfico 11"/>
          <xdr:cNvGraphicFramePr>
            <a:graphicFrameLocks/>
          </xdr:cNvGraphicFramePr>
        </xdr:nvGraphicFramePr>
        <xdr:xfrm>
          <a:off x="10841225" y="2546341"/>
          <a:ext cx="6334125" cy="28289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sp macro="" textlink="">
        <xdr:nvSpPr>
          <xdr:cNvPr id="36" name="Text Box 12"/>
          <xdr:cNvSpPr txBox="1">
            <a:spLocks noChangeArrowheads="1"/>
          </xdr:cNvSpPr>
        </xdr:nvSpPr>
        <xdr:spPr bwMode="auto">
          <a:xfrm>
            <a:off x="12916536" y="2910060"/>
            <a:ext cx="2291694" cy="31320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A</a:t>
            </a:r>
          </a:p>
        </xdr:txBody>
      </xdr:sp>
    </xdr:grpSp>
    <xdr:clientData/>
  </xdr:twoCellAnchor>
  <xdr:twoCellAnchor>
    <xdr:from>
      <xdr:col>30</xdr:col>
      <xdr:colOff>200025</xdr:colOff>
      <xdr:row>42</xdr:row>
      <xdr:rowOff>19050</xdr:rowOff>
    </xdr:from>
    <xdr:to>
      <xdr:col>40</xdr:col>
      <xdr:colOff>266700</xdr:colOff>
      <xdr:row>61</xdr:row>
      <xdr:rowOff>28575</xdr:rowOff>
    </xdr:to>
    <xdr:grpSp>
      <xdr:nvGrpSpPr>
        <xdr:cNvPr id="37" name="Grupo 4"/>
        <xdr:cNvGrpSpPr>
          <a:grpSpLocks/>
        </xdr:cNvGrpSpPr>
      </xdr:nvGrpSpPr>
      <xdr:grpSpPr bwMode="auto">
        <a:xfrm>
          <a:off x="17336039" y="6048555"/>
          <a:ext cx="6177053" cy="2624407"/>
          <a:chOff x="10581461" y="7529783"/>
          <a:chExt cx="6312274" cy="2436439"/>
        </a:xfrm>
      </xdr:grpSpPr>
      <xdr:graphicFrame macro="">
        <xdr:nvGraphicFramePr>
          <xdr:cNvPr id="38" name="Gráfico 15"/>
          <xdr:cNvGraphicFramePr>
            <a:graphicFrameLocks/>
          </xdr:cNvGraphicFramePr>
        </xdr:nvGraphicFramePr>
        <xdr:xfrm>
          <a:off x="10581461" y="7529783"/>
          <a:ext cx="6312274" cy="243643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sp macro="" textlink="">
        <xdr:nvSpPr>
          <xdr:cNvPr id="39" name="Text Box 16"/>
          <xdr:cNvSpPr txBox="1">
            <a:spLocks noChangeArrowheads="1"/>
          </xdr:cNvSpPr>
        </xdr:nvSpPr>
        <xdr:spPr bwMode="auto">
          <a:xfrm>
            <a:off x="12376605" y="7775180"/>
            <a:ext cx="2565886" cy="201576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A</a:t>
            </a:r>
          </a:p>
        </xdr:txBody>
      </xdr:sp>
    </xdr:grpSp>
    <xdr:clientData/>
  </xdr:twoCellAnchor>
  <xdr:twoCellAnchor>
    <xdr:from>
      <xdr:col>28</xdr:col>
      <xdr:colOff>76632</xdr:colOff>
      <xdr:row>91</xdr:row>
      <xdr:rowOff>157501</xdr:rowOff>
    </xdr:from>
    <xdr:to>
      <xdr:col>29</xdr:col>
      <xdr:colOff>310406</xdr:colOff>
      <xdr:row>96</xdr:row>
      <xdr:rowOff>27486</xdr:rowOff>
    </xdr:to>
    <xdr:sp macro="" textlink="">
      <xdr:nvSpPr>
        <xdr:cNvPr id="40" name="Rectangle 85"/>
        <xdr:cNvSpPr>
          <a:spLocks noChangeArrowheads="1"/>
        </xdr:cNvSpPr>
      </xdr:nvSpPr>
      <xdr:spPr bwMode="auto">
        <a:xfrm>
          <a:off x="17145432" y="13187701"/>
          <a:ext cx="843374" cy="5843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Sal. (ppm) água  mar</a:t>
          </a:r>
        </a:p>
      </xdr:txBody>
    </xdr:sp>
    <xdr:clientData/>
  </xdr:twoCellAnchor>
  <xdr:twoCellAnchor>
    <xdr:from>
      <xdr:col>27</xdr:col>
      <xdr:colOff>361950</xdr:colOff>
      <xdr:row>92</xdr:row>
      <xdr:rowOff>66675</xdr:rowOff>
    </xdr:from>
    <xdr:to>
      <xdr:col>28</xdr:col>
      <xdr:colOff>19050</xdr:colOff>
      <xdr:row>92</xdr:row>
      <xdr:rowOff>66675</xdr:rowOff>
    </xdr:to>
    <xdr:sp macro="" textlink="">
      <xdr:nvSpPr>
        <xdr:cNvPr id="41" name="Line 86"/>
        <xdr:cNvSpPr>
          <a:spLocks noChangeShapeType="1"/>
        </xdr:cNvSpPr>
      </xdr:nvSpPr>
      <xdr:spPr bwMode="auto">
        <a:xfrm>
          <a:off x="16821150" y="13258800"/>
          <a:ext cx="266700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180975</xdr:colOff>
      <xdr:row>80</xdr:row>
      <xdr:rowOff>123825</xdr:rowOff>
    </xdr:from>
    <xdr:to>
      <xdr:col>40</xdr:col>
      <xdr:colOff>314325</xdr:colOff>
      <xdr:row>101</xdr:row>
      <xdr:rowOff>28575</xdr:rowOff>
    </xdr:to>
    <xdr:graphicFrame macro="">
      <xdr:nvGraphicFramePr>
        <xdr:cNvPr id="42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561975</xdr:colOff>
      <xdr:row>87</xdr:row>
      <xdr:rowOff>76200</xdr:rowOff>
    </xdr:from>
    <xdr:to>
      <xdr:col>38</xdr:col>
      <xdr:colOff>342900</xdr:colOff>
      <xdr:row>87</xdr:row>
      <xdr:rowOff>76200</xdr:rowOff>
    </xdr:to>
    <xdr:sp macro="" textlink="">
      <xdr:nvSpPr>
        <xdr:cNvPr id="43" name="Line 148"/>
        <xdr:cNvSpPr>
          <a:spLocks noChangeShapeType="1"/>
        </xdr:cNvSpPr>
      </xdr:nvSpPr>
      <xdr:spPr bwMode="auto">
        <a:xfrm>
          <a:off x="18849975" y="12553950"/>
          <a:ext cx="46577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39</xdr:col>
      <xdr:colOff>152859</xdr:colOff>
      <xdr:row>92</xdr:row>
      <xdr:rowOff>12419</xdr:rowOff>
    </xdr:from>
    <xdr:to>
      <xdr:col>40</xdr:col>
      <xdr:colOff>419720</xdr:colOff>
      <xdr:row>96</xdr:row>
      <xdr:rowOff>107409</xdr:rowOff>
    </xdr:to>
    <xdr:sp macro="" textlink="">
      <xdr:nvSpPr>
        <xdr:cNvPr id="44" name="Rectangle 85"/>
        <xdr:cNvSpPr>
          <a:spLocks noChangeArrowheads="1"/>
        </xdr:cNvSpPr>
      </xdr:nvSpPr>
      <xdr:spPr bwMode="auto">
        <a:xfrm>
          <a:off x="23927259" y="13204544"/>
          <a:ext cx="876461" cy="6474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Sal. (ppm) água  mar</a:t>
          </a:r>
        </a:p>
      </xdr:txBody>
    </xdr:sp>
    <xdr:clientData/>
  </xdr:twoCellAnchor>
  <xdr:twoCellAnchor>
    <xdr:from>
      <xdr:col>38</xdr:col>
      <xdr:colOff>438150</xdr:colOff>
      <xdr:row>92</xdr:row>
      <xdr:rowOff>85725</xdr:rowOff>
    </xdr:from>
    <xdr:to>
      <xdr:col>39</xdr:col>
      <xdr:colOff>104775</xdr:colOff>
      <xdr:row>92</xdr:row>
      <xdr:rowOff>85725</xdr:rowOff>
    </xdr:to>
    <xdr:sp macro="" textlink="">
      <xdr:nvSpPr>
        <xdr:cNvPr id="45" name="Line 86"/>
        <xdr:cNvSpPr>
          <a:spLocks noChangeShapeType="1"/>
        </xdr:cNvSpPr>
      </xdr:nvSpPr>
      <xdr:spPr bwMode="auto">
        <a:xfrm>
          <a:off x="23602950" y="13277850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44</xdr:col>
      <xdr:colOff>123825</xdr:colOff>
      <xdr:row>1</xdr:row>
      <xdr:rowOff>0</xdr:rowOff>
    </xdr:from>
    <xdr:to>
      <xdr:col>54</xdr:col>
      <xdr:colOff>95250</xdr:colOff>
      <xdr:row>20</xdr:row>
      <xdr:rowOff>85725</xdr:rowOff>
    </xdr:to>
    <xdr:graphicFrame macro="">
      <xdr:nvGraphicFramePr>
        <xdr:cNvPr id="46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47</xdr:col>
      <xdr:colOff>289207</xdr:colOff>
      <xdr:row>2</xdr:row>
      <xdr:rowOff>94955</xdr:rowOff>
    </xdr:from>
    <xdr:to>
      <xdr:col>51</xdr:col>
      <xdr:colOff>153102</xdr:colOff>
      <xdr:row>4</xdr:row>
      <xdr:rowOff>118654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28940407" y="342605"/>
          <a:ext cx="2302295" cy="261824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D</a:t>
          </a:r>
        </a:p>
      </xdr:txBody>
    </xdr:sp>
    <xdr:clientData/>
  </xdr:twoCellAnchor>
  <xdr:twoCellAnchor>
    <xdr:from>
      <xdr:col>52</xdr:col>
      <xdr:colOff>567404</xdr:colOff>
      <xdr:row>13</xdr:row>
      <xdr:rowOff>69232</xdr:rowOff>
    </xdr:from>
    <xdr:to>
      <xdr:col>54</xdr:col>
      <xdr:colOff>233767</xdr:colOff>
      <xdr:row>17</xdr:row>
      <xdr:rowOff>34715</xdr:rowOff>
    </xdr:to>
    <xdr:sp macro="" textlink="">
      <xdr:nvSpPr>
        <xdr:cNvPr id="48" name="Rectangle 146"/>
        <xdr:cNvSpPr>
          <a:spLocks noChangeArrowheads="1"/>
        </xdr:cNvSpPr>
      </xdr:nvSpPr>
      <xdr:spPr bwMode="auto">
        <a:xfrm>
          <a:off x="32266604" y="1717057"/>
          <a:ext cx="885563" cy="51793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pH água mar</a:t>
          </a:r>
        </a:p>
      </xdr:txBody>
    </xdr:sp>
    <xdr:clientData/>
  </xdr:twoCellAnchor>
  <xdr:twoCellAnchor>
    <xdr:from>
      <xdr:col>52</xdr:col>
      <xdr:colOff>228600</xdr:colOff>
      <xdr:row>14</xdr:row>
      <xdr:rowOff>9525</xdr:rowOff>
    </xdr:from>
    <xdr:to>
      <xdr:col>52</xdr:col>
      <xdr:colOff>504825</xdr:colOff>
      <xdr:row>14</xdr:row>
      <xdr:rowOff>9525</xdr:rowOff>
    </xdr:to>
    <xdr:sp macro="" textlink="">
      <xdr:nvSpPr>
        <xdr:cNvPr id="49" name="Line 147"/>
        <xdr:cNvSpPr>
          <a:spLocks noChangeShapeType="1"/>
        </xdr:cNvSpPr>
      </xdr:nvSpPr>
      <xdr:spPr bwMode="auto">
        <a:xfrm>
          <a:off x="31927800" y="1819275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44</xdr:col>
      <xdr:colOff>133350</xdr:colOff>
      <xdr:row>21</xdr:row>
      <xdr:rowOff>38100</xdr:rowOff>
    </xdr:from>
    <xdr:to>
      <xdr:col>54</xdr:col>
      <xdr:colOff>123825</xdr:colOff>
      <xdr:row>38</xdr:row>
      <xdr:rowOff>47625</xdr:rowOff>
    </xdr:to>
    <xdr:grpSp>
      <xdr:nvGrpSpPr>
        <xdr:cNvPr id="50" name="Grupo 16"/>
        <xdr:cNvGrpSpPr>
          <a:grpSpLocks/>
        </xdr:cNvGrpSpPr>
      </xdr:nvGrpSpPr>
      <xdr:grpSpPr bwMode="auto">
        <a:xfrm>
          <a:off x="25823892" y="2895600"/>
          <a:ext cx="6100853" cy="2669336"/>
          <a:chOff x="11035100" y="3037443"/>
          <a:chExt cx="6334125" cy="2828925"/>
        </a:xfrm>
      </xdr:grpSpPr>
      <xdr:graphicFrame macro="">
        <xdr:nvGraphicFramePr>
          <xdr:cNvPr id="51" name="Gráfico 11"/>
          <xdr:cNvGraphicFramePr>
            <a:graphicFrameLocks/>
          </xdr:cNvGraphicFramePr>
        </xdr:nvGraphicFramePr>
        <xdr:xfrm>
          <a:off x="11035100" y="3037443"/>
          <a:ext cx="6334125" cy="28289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sp macro="" textlink="">
        <xdr:nvSpPr>
          <xdr:cNvPr id="52" name="Text Box 12"/>
          <xdr:cNvSpPr txBox="1">
            <a:spLocks noChangeArrowheads="1"/>
          </xdr:cNvSpPr>
        </xdr:nvSpPr>
        <xdr:spPr bwMode="auto">
          <a:xfrm>
            <a:off x="13087000" y="3399868"/>
            <a:ext cx="2279888" cy="30202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D</a:t>
            </a:r>
          </a:p>
        </xdr:txBody>
      </xdr:sp>
    </xdr:grpSp>
    <xdr:clientData/>
  </xdr:twoCellAnchor>
  <xdr:twoCellAnchor>
    <xdr:from>
      <xdr:col>44</xdr:col>
      <xdr:colOff>514350</xdr:colOff>
      <xdr:row>12</xdr:row>
      <xdr:rowOff>123825</xdr:rowOff>
    </xdr:from>
    <xdr:to>
      <xdr:col>52</xdr:col>
      <xdr:colOff>123825</xdr:colOff>
      <xdr:row>12</xdr:row>
      <xdr:rowOff>133350</xdr:rowOff>
    </xdr:to>
    <xdr:sp macro="" textlink="">
      <xdr:nvSpPr>
        <xdr:cNvPr id="53" name="Line 148"/>
        <xdr:cNvSpPr>
          <a:spLocks noChangeShapeType="1"/>
        </xdr:cNvSpPr>
      </xdr:nvSpPr>
      <xdr:spPr bwMode="auto">
        <a:xfrm>
          <a:off x="27336750" y="1609725"/>
          <a:ext cx="4486275" cy="952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44</xdr:col>
      <xdr:colOff>123825</xdr:colOff>
      <xdr:row>41</xdr:row>
      <xdr:rowOff>133350</xdr:rowOff>
    </xdr:from>
    <xdr:to>
      <xdr:col>54</xdr:col>
      <xdr:colOff>123825</xdr:colOff>
      <xdr:row>61</xdr:row>
      <xdr:rowOff>28575</xdr:rowOff>
    </xdr:to>
    <xdr:graphicFrame macro="">
      <xdr:nvGraphicFramePr>
        <xdr:cNvPr id="54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47</xdr:col>
      <xdr:colOff>27867</xdr:colOff>
      <xdr:row>44</xdr:row>
      <xdr:rowOff>105709</xdr:rowOff>
    </xdr:from>
    <xdr:to>
      <xdr:col>51</xdr:col>
      <xdr:colOff>161245</xdr:colOff>
      <xdr:row>46</xdr:row>
      <xdr:rowOff>86154</xdr:rowOff>
    </xdr:to>
    <xdr:sp macro="" textlink="">
      <xdr:nvSpPr>
        <xdr:cNvPr id="55" name="Text Box 16"/>
        <xdr:cNvSpPr txBox="1">
          <a:spLocks noChangeArrowheads="1"/>
        </xdr:cNvSpPr>
      </xdr:nvSpPr>
      <xdr:spPr bwMode="auto">
        <a:xfrm>
          <a:off x="28679067" y="6363634"/>
          <a:ext cx="2571778" cy="209045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D</a:t>
          </a:r>
        </a:p>
      </xdr:txBody>
    </xdr:sp>
    <xdr:clientData/>
  </xdr:twoCellAnchor>
  <xdr:twoCellAnchor>
    <xdr:from>
      <xdr:col>44</xdr:col>
      <xdr:colOff>142875</xdr:colOff>
      <xdr:row>80</xdr:row>
      <xdr:rowOff>152400</xdr:rowOff>
    </xdr:from>
    <xdr:to>
      <xdr:col>54</xdr:col>
      <xdr:colOff>171450</xdr:colOff>
      <xdr:row>100</xdr:row>
      <xdr:rowOff>57150</xdr:rowOff>
    </xdr:to>
    <xdr:graphicFrame macro="">
      <xdr:nvGraphicFramePr>
        <xdr:cNvPr id="56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44</xdr:col>
      <xdr:colOff>495300</xdr:colOff>
      <xdr:row>87</xdr:row>
      <xdr:rowOff>85725</xdr:rowOff>
    </xdr:from>
    <xdr:to>
      <xdr:col>52</xdr:col>
      <xdr:colOff>228600</xdr:colOff>
      <xdr:row>87</xdr:row>
      <xdr:rowOff>95250</xdr:rowOff>
    </xdr:to>
    <xdr:sp macro="" textlink="">
      <xdr:nvSpPr>
        <xdr:cNvPr id="57" name="Line 148"/>
        <xdr:cNvSpPr>
          <a:spLocks noChangeShapeType="1"/>
        </xdr:cNvSpPr>
      </xdr:nvSpPr>
      <xdr:spPr bwMode="auto">
        <a:xfrm>
          <a:off x="27317700" y="12563475"/>
          <a:ext cx="4610100" cy="952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53</xdr:col>
      <xdr:colOff>30276</xdr:colOff>
      <xdr:row>96</xdr:row>
      <xdr:rowOff>28029</xdr:rowOff>
    </xdr:from>
    <xdr:to>
      <xdr:col>54</xdr:col>
      <xdr:colOff>297137</xdr:colOff>
      <xdr:row>100</xdr:row>
      <xdr:rowOff>24174</xdr:rowOff>
    </xdr:to>
    <xdr:sp macro="" textlink="">
      <xdr:nvSpPr>
        <xdr:cNvPr id="58" name="Rectangle 85"/>
        <xdr:cNvSpPr>
          <a:spLocks noChangeArrowheads="1"/>
        </xdr:cNvSpPr>
      </xdr:nvSpPr>
      <xdr:spPr bwMode="auto">
        <a:xfrm>
          <a:off x="32339076" y="13772604"/>
          <a:ext cx="876461" cy="6533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Sal. (ppm) água  mar</a:t>
          </a:r>
        </a:p>
      </xdr:txBody>
    </xdr:sp>
    <xdr:clientData/>
  </xdr:twoCellAnchor>
  <xdr:twoCellAnchor>
    <xdr:from>
      <xdr:col>52</xdr:col>
      <xdr:colOff>304800</xdr:colOff>
      <xdr:row>96</xdr:row>
      <xdr:rowOff>114300</xdr:rowOff>
    </xdr:from>
    <xdr:to>
      <xdr:col>52</xdr:col>
      <xdr:colOff>590550</xdr:colOff>
      <xdr:row>96</xdr:row>
      <xdr:rowOff>114300</xdr:rowOff>
    </xdr:to>
    <xdr:sp macro="" textlink="">
      <xdr:nvSpPr>
        <xdr:cNvPr id="59" name="Line 86"/>
        <xdr:cNvSpPr>
          <a:spLocks noChangeShapeType="1"/>
        </xdr:cNvSpPr>
      </xdr:nvSpPr>
      <xdr:spPr bwMode="auto">
        <a:xfrm>
          <a:off x="32004000" y="13858875"/>
          <a:ext cx="285750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190500</xdr:colOff>
      <xdr:row>62</xdr:row>
      <xdr:rowOff>66675</xdr:rowOff>
    </xdr:from>
    <xdr:to>
      <xdr:col>40</xdr:col>
      <xdr:colOff>285750</xdr:colOff>
      <xdr:row>79</xdr:row>
      <xdr:rowOff>9525</xdr:rowOff>
    </xdr:to>
    <xdr:graphicFrame macro="">
      <xdr:nvGraphicFramePr>
        <xdr:cNvPr id="60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44</xdr:col>
      <xdr:colOff>123825</xdr:colOff>
      <xdr:row>62</xdr:row>
      <xdr:rowOff>38100</xdr:rowOff>
    </xdr:from>
    <xdr:to>
      <xdr:col>54</xdr:col>
      <xdr:colOff>142875</xdr:colOff>
      <xdr:row>79</xdr:row>
      <xdr:rowOff>28575</xdr:rowOff>
    </xdr:to>
    <xdr:graphicFrame macro="">
      <xdr:nvGraphicFramePr>
        <xdr:cNvPr id="61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95250</xdr:colOff>
      <xdr:row>119</xdr:row>
      <xdr:rowOff>47625</xdr:rowOff>
    </xdr:from>
    <xdr:to>
      <xdr:col>1</xdr:col>
      <xdr:colOff>323850</xdr:colOff>
      <xdr:row>120</xdr:row>
      <xdr:rowOff>123825</xdr:rowOff>
    </xdr:to>
    <xdr:pic>
      <xdr:nvPicPr>
        <xdr:cNvPr id="62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7430750"/>
          <a:ext cx="2286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352425</xdr:colOff>
      <xdr:row>119</xdr:row>
      <xdr:rowOff>47625</xdr:rowOff>
    </xdr:from>
    <xdr:to>
      <xdr:col>1</xdr:col>
      <xdr:colOff>666750</xdr:colOff>
      <xdr:row>120</xdr:row>
      <xdr:rowOff>123825</xdr:rowOff>
    </xdr:to>
    <xdr:pic>
      <xdr:nvPicPr>
        <xdr:cNvPr id="63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17430750"/>
          <a:ext cx="2571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676275</xdr:colOff>
      <xdr:row>119</xdr:row>
      <xdr:rowOff>0</xdr:rowOff>
    </xdr:from>
    <xdr:ext cx="556044" cy="461513"/>
    <xdr:pic>
      <xdr:nvPicPr>
        <xdr:cNvPr id="64" name="Picture 36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383125"/>
          <a:ext cx="556044" cy="461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19</xdr:col>
      <xdr:colOff>276225</xdr:colOff>
      <xdr:row>101</xdr:row>
      <xdr:rowOff>142875</xdr:rowOff>
    </xdr:from>
    <xdr:to>
      <xdr:col>29</xdr:col>
      <xdr:colOff>228600</xdr:colOff>
      <xdr:row>117</xdr:row>
      <xdr:rowOff>95250</xdr:rowOff>
    </xdr:to>
    <xdr:grpSp>
      <xdr:nvGrpSpPr>
        <xdr:cNvPr id="65" name="Grupo 4"/>
        <xdr:cNvGrpSpPr>
          <a:grpSpLocks/>
        </xdr:cNvGrpSpPr>
      </xdr:nvGrpSpPr>
      <xdr:grpSpPr bwMode="auto">
        <a:xfrm>
          <a:off x="10690824" y="14646035"/>
          <a:ext cx="6062752" cy="2549286"/>
          <a:chOff x="10358651" y="8505620"/>
          <a:chExt cx="6312274" cy="2076729"/>
        </a:xfrm>
      </xdr:grpSpPr>
      <xdr:graphicFrame macro="">
        <xdr:nvGraphicFramePr>
          <xdr:cNvPr id="66" name="Gráfico 15"/>
          <xdr:cNvGraphicFramePr>
            <a:graphicFrameLocks/>
          </xdr:cNvGraphicFramePr>
        </xdr:nvGraphicFramePr>
        <xdr:xfrm>
          <a:off x="10358651" y="8505620"/>
          <a:ext cx="6312274" cy="20767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  <xdr:sp macro="" textlink="">
        <xdr:nvSpPr>
          <xdr:cNvPr id="67" name="Text Box 16"/>
          <xdr:cNvSpPr txBox="1">
            <a:spLocks noChangeArrowheads="1"/>
          </xdr:cNvSpPr>
        </xdr:nvSpPr>
        <xdr:spPr bwMode="auto">
          <a:xfrm>
            <a:off x="12138016" y="8730341"/>
            <a:ext cx="2564672" cy="216972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J</a:t>
            </a:r>
          </a:p>
        </xdr:txBody>
      </xdr:sp>
    </xdr:grpSp>
    <xdr:clientData/>
  </xdr:twoCellAnchor>
  <xdr:twoCellAnchor>
    <xdr:from>
      <xdr:col>30</xdr:col>
      <xdr:colOff>180975</xdr:colOff>
      <xdr:row>101</xdr:row>
      <xdr:rowOff>142875</xdr:rowOff>
    </xdr:from>
    <xdr:to>
      <xdr:col>40</xdr:col>
      <xdr:colOff>323850</xdr:colOff>
      <xdr:row>117</xdr:row>
      <xdr:rowOff>85725</xdr:rowOff>
    </xdr:to>
    <xdr:graphicFrame macro="">
      <xdr:nvGraphicFramePr>
        <xdr:cNvPr id="68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33</xdr:col>
      <xdr:colOff>74759</xdr:colOff>
      <xdr:row>103</xdr:row>
      <xdr:rowOff>124905</xdr:rowOff>
    </xdr:from>
    <xdr:to>
      <xdr:col>37</xdr:col>
      <xdr:colOff>135236</xdr:colOff>
      <xdr:row>105</xdr:row>
      <xdr:rowOff>35946</xdr:rowOff>
    </xdr:to>
    <xdr:sp macro="" textlink="">
      <xdr:nvSpPr>
        <xdr:cNvPr id="69" name="Text Box 16"/>
        <xdr:cNvSpPr txBox="1">
          <a:spLocks noChangeArrowheads="1"/>
        </xdr:cNvSpPr>
      </xdr:nvSpPr>
      <xdr:spPr bwMode="auto">
        <a:xfrm>
          <a:off x="20191559" y="14917230"/>
          <a:ext cx="2498877" cy="234891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A</a:t>
          </a:r>
        </a:p>
      </xdr:txBody>
    </xdr:sp>
    <xdr:clientData/>
  </xdr:twoCellAnchor>
  <xdr:twoCellAnchor>
    <xdr:from>
      <xdr:col>44</xdr:col>
      <xdr:colOff>171450</xdr:colOff>
      <xdr:row>101</xdr:row>
      <xdr:rowOff>95250</xdr:rowOff>
    </xdr:from>
    <xdr:to>
      <xdr:col>54</xdr:col>
      <xdr:colOff>171450</xdr:colOff>
      <xdr:row>117</xdr:row>
      <xdr:rowOff>76200</xdr:rowOff>
    </xdr:to>
    <xdr:graphicFrame macro="">
      <xdr:nvGraphicFramePr>
        <xdr:cNvPr id="70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47</xdr:col>
      <xdr:colOff>117367</xdr:colOff>
      <xdr:row>103</xdr:row>
      <xdr:rowOff>141293</xdr:rowOff>
    </xdr:from>
    <xdr:to>
      <xdr:col>51</xdr:col>
      <xdr:colOff>250745</xdr:colOff>
      <xdr:row>106</xdr:row>
      <xdr:rowOff>13907</xdr:rowOff>
    </xdr:to>
    <xdr:sp macro="" textlink="">
      <xdr:nvSpPr>
        <xdr:cNvPr id="71" name="Text Box 16"/>
        <xdr:cNvSpPr txBox="1">
          <a:spLocks noChangeArrowheads="1"/>
        </xdr:cNvSpPr>
      </xdr:nvSpPr>
      <xdr:spPr bwMode="auto">
        <a:xfrm>
          <a:off x="28768567" y="14933618"/>
          <a:ext cx="2571778" cy="358389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D</a:t>
          </a:r>
        </a:p>
      </xdr:txBody>
    </xdr:sp>
    <xdr:clientData/>
  </xdr:twoCellAnchor>
  <xdr:twoCellAnchor>
    <xdr:from>
      <xdr:col>58</xdr:col>
      <xdr:colOff>123825</xdr:colOff>
      <xdr:row>1</xdr:row>
      <xdr:rowOff>0</xdr:rowOff>
    </xdr:from>
    <xdr:to>
      <xdr:col>68</xdr:col>
      <xdr:colOff>95250</xdr:colOff>
      <xdr:row>20</xdr:row>
      <xdr:rowOff>85725</xdr:rowOff>
    </xdr:to>
    <xdr:graphicFrame macro="">
      <xdr:nvGraphicFramePr>
        <xdr:cNvPr id="72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61</xdr:col>
      <xdr:colOff>289208</xdr:colOff>
      <xdr:row>2</xdr:row>
      <xdr:rowOff>94955</xdr:rowOff>
    </xdr:from>
    <xdr:to>
      <xdr:col>65</xdr:col>
      <xdr:colOff>153103</xdr:colOff>
      <xdr:row>4</xdr:row>
      <xdr:rowOff>118654</xdr:rowOff>
    </xdr:to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37474808" y="342605"/>
          <a:ext cx="2302295" cy="261824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Lagoa Nova</a:t>
          </a:r>
        </a:p>
      </xdr:txBody>
    </xdr:sp>
    <xdr:clientData/>
  </xdr:twoCellAnchor>
  <xdr:twoCellAnchor>
    <xdr:from>
      <xdr:col>66</xdr:col>
      <xdr:colOff>567404</xdr:colOff>
      <xdr:row>13</xdr:row>
      <xdr:rowOff>69232</xdr:rowOff>
    </xdr:from>
    <xdr:to>
      <xdr:col>68</xdr:col>
      <xdr:colOff>233768</xdr:colOff>
      <xdr:row>17</xdr:row>
      <xdr:rowOff>34715</xdr:rowOff>
    </xdr:to>
    <xdr:sp macro="" textlink="">
      <xdr:nvSpPr>
        <xdr:cNvPr id="74" name="Rectangle 146"/>
        <xdr:cNvSpPr>
          <a:spLocks noChangeArrowheads="1"/>
        </xdr:cNvSpPr>
      </xdr:nvSpPr>
      <xdr:spPr bwMode="auto">
        <a:xfrm>
          <a:off x="40801004" y="1717057"/>
          <a:ext cx="885564" cy="51793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pH água mar</a:t>
          </a:r>
        </a:p>
      </xdr:txBody>
    </xdr:sp>
    <xdr:clientData/>
  </xdr:twoCellAnchor>
  <xdr:twoCellAnchor>
    <xdr:from>
      <xdr:col>66</xdr:col>
      <xdr:colOff>228600</xdr:colOff>
      <xdr:row>14</xdr:row>
      <xdr:rowOff>9525</xdr:rowOff>
    </xdr:from>
    <xdr:to>
      <xdr:col>66</xdr:col>
      <xdr:colOff>504825</xdr:colOff>
      <xdr:row>14</xdr:row>
      <xdr:rowOff>9525</xdr:rowOff>
    </xdr:to>
    <xdr:sp macro="" textlink="">
      <xdr:nvSpPr>
        <xdr:cNvPr id="75" name="Line 147"/>
        <xdr:cNvSpPr>
          <a:spLocks noChangeShapeType="1"/>
        </xdr:cNvSpPr>
      </xdr:nvSpPr>
      <xdr:spPr bwMode="auto">
        <a:xfrm>
          <a:off x="40462200" y="1819275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58</xdr:col>
      <xdr:colOff>133350</xdr:colOff>
      <xdr:row>21</xdr:row>
      <xdr:rowOff>38100</xdr:rowOff>
    </xdr:from>
    <xdr:to>
      <xdr:col>68</xdr:col>
      <xdr:colOff>123825</xdr:colOff>
      <xdr:row>38</xdr:row>
      <xdr:rowOff>47625</xdr:rowOff>
    </xdr:to>
    <xdr:grpSp>
      <xdr:nvGrpSpPr>
        <xdr:cNvPr id="76" name="Grupo 16"/>
        <xdr:cNvGrpSpPr>
          <a:grpSpLocks/>
        </xdr:cNvGrpSpPr>
      </xdr:nvGrpSpPr>
      <xdr:grpSpPr bwMode="auto">
        <a:xfrm>
          <a:off x="34378421" y="2895600"/>
          <a:ext cx="6100852" cy="2669336"/>
          <a:chOff x="10932477" y="2371322"/>
          <a:chExt cx="6334125" cy="2828925"/>
        </a:xfrm>
      </xdr:grpSpPr>
      <xdr:graphicFrame macro="">
        <xdr:nvGraphicFramePr>
          <xdr:cNvPr id="77" name="Gráfico 11"/>
          <xdr:cNvGraphicFramePr>
            <a:graphicFrameLocks/>
          </xdr:cNvGraphicFramePr>
        </xdr:nvGraphicFramePr>
        <xdr:xfrm>
          <a:off x="10932477" y="2371322"/>
          <a:ext cx="6334125" cy="28289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  <xdr:sp macro="" textlink="">
        <xdr:nvSpPr>
          <xdr:cNvPr id="78" name="Text Box 12"/>
          <xdr:cNvSpPr txBox="1">
            <a:spLocks noChangeArrowheads="1"/>
          </xdr:cNvSpPr>
        </xdr:nvSpPr>
        <xdr:spPr bwMode="auto">
          <a:xfrm>
            <a:off x="12984377" y="2713612"/>
            <a:ext cx="2279888" cy="30202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Lagoa Nova</a:t>
            </a:r>
          </a:p>
        </xdr:txBody>
      </xdr:sp>
    </xdr:grpSp>
    <xdr:clientData/>
  </xdr:twoCellAnchor>
  <xdr:twoCellAnchor>
    <xdr:from>
      <xdr:col>58</xdr:col>
      <xdr:colOff>514350</xdr:colOff>
      <xdr:row>12</xdr:row>
      <xdr:rowOff>123825</xdr:rowOff>
    </xdr:from>
    <xdr:to>
      <xdr:col>66</xdr:col>
      <xdr:colOff>123825</xdr:colOff>
      <xdr:row>12</xdr:row>
      <xdr:rowOff>133350</xdr:rowOff>
    </xdr:to>
    <xdr:sp macro="" textlink="">
      <xdr:nvSpPr>
        <xdr:cNvPr id="79" name="Line 148"/>
        <xdr:cNvSpPr>
          <a:spLocks noChangeShapeType="1"/>
        </xdr:cNvSpPr>
      </xdr:nvSpPr>
      <xdr:spPr bwMode="auto">
        <a:xfrm>
          <a:off x="35871150" y="1609725"/>
          <a:ext cx="4486275" cy="952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58</xdr:col>
      <xdr:colOff>133350</xdr:colOff>
      <xdr:row>41</xdr:row>
      <xdr:rowOff>104775</xdr:rowOff>
    </xdr:from>
    <xdr:to>
      <xdr:col>68</xdr:col>
      <xdr:colOff>133350</xdr:colOff>
      <xdr:row>61</xdr:row>
      <xdr:rowOff>28575</xdr:rowOff>
    </xdr:to>
    <xdr:graphicFrame macro="">
      <xdr:nvGraphicFramePr>
        <xdr:cNvPr id="80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61</xdr:col>
      <xdr:colOff>18882</xdr:colOff>
      <xdr:row>44</xdr:row>
      <xdr:rowOff>69766</xdr:rowOff>
    </xdr:from>
    <xdr:to>
      <xdr:col>65</xdr:col>
      <xdr:colOff>152260</xdr:colOff>
      <xdr:row>46</xdr:row>
      <xdr:rowOff>50211</xdr:rowOff>
    </xdr:to>
    <xdr:sp macro="" textlink="">
      <xdr:nvSpPr>
        <xdr:cNvPr id="81" name="Text Box 16"/>
        <xdr:cNvSpPr txBox="1">
          <a:spLocks noChangeArrowheads="1"/>
        </xdr:cNvSpPr>
      </xdr:nvSpPr>
      <xdr:spPr bwMode="auto">
        <a:xfrm>
          <a:off x="37204482" y="6327691"/>
          <a:ext cx="2571778" cy="209045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Lagoa Nova</a:t>
          </a:r>
        </a:p>
      </xdr:txBody>
    </xdr:sp>
    <xdr:clientData/>
  </xdr:twoCellAnchor>
  <xdr:twoCellAnchor>
    <xdr:from>
      <xdr:col>58</xdr:col>
      <xdr:colOff>142875</xdr:colOff>
      <xdr:row>80</xdr:row>
      <xdr:rowOff>123825</xdr:rowOff>
    </xdr:from>
    <xdr:to>
      <xdr:col>68</xdr:col>
      <xdr:colOff>190500</xdr:colOff>
      <xdr:row>100</xdr:row>
      <xdr:rowOff>28575</xdr:rowOff>
    </xdr:to>
    <xdr:graphicFrame macro="">
      <xdr:nvGraphicFramePr>
        <xdr:cNvPr id="82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58</xdr:col>
      <xdr:colOff>485775</xdr:colOff>
      <xdr:row>87</xdr:row>
      <xdr:rowOff>66675</xdr:rowOff>
    </xdr:from>
    <xdr:to>
      <xdr:col>66</xdr:col>
      <xdr:colOff>238125</xdr:colOff>
      <xdr:row>87</xdr:row>
      <xdr:rowOff>66675</xdr:rowOff>
    </xdr:to>
    <xdr:sp macro="" textlink="">
      <xdr:nvSpPr>
        <xdr:cNvPr id="83" name="Line 148"/>
        <xdr:cNvSpPr>
          <a:spLocks noChangeShapeType="1"/>
        </xdr:cNvSpPr>
      </xdr:nvSpPr>
      <xdr:spPr bwMode="auto">
        <a:xfrm>
          <a:off x="35842575" y="12544425"/>
          <a:ext cx="462915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67</xdr:col>
      <xdr:colOff>66221</xdr:colOff>
      <xdr:row>91</xdr:row>
      <xdr:rowOff>90929</xdr:rowOff>
    </xdr:from>
    <xdr:to>
      <xdr:col>68</xdr:col>
      <xdr:colOff>333082</xdr:colOff>
      <xdr:row>96</xdr:row>
      <xdr:rowOff>24174</xdr:rowOff>
    </xdr:to>
    <xdr:sp macro="" textlink="">
      <xdr:nvSpPr>
        <xdr:cNvPr id="84" name="Rectangle 85"/>
        <xdr:cNvSpPr>
          <a:spLocks noChangeArrowheads="1"/>
        </xdr:cNvSpPr>
      </xdr:nvSpPr>
      <xdr:spPr bwMode="auto">
        <a:xfrm>
          <a:off x="40909421" y="13121129"/>
          <a:ext cx="876461" cy="6476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Sal. (ppm) água  mar</a:t>
          </a:r>
        </a:p>
      </xdr:txBody>
    </xdr:sp>
    <xdr:clientData/>
  </xdr:twoCellAnchor>
  <xdr:twoCellAnchor>
    <xdr:from>
      <xdr:col>66</xdr:col>
      <xdr:colOff>342900</xdr:colOff>
      <xdr:row>92</xdr:row>
      <xdr:rowOff>9525</xdr:rowOff>
    </xdr:from>
    <xdr:to>
      <xdr:col>67</xdr:col>
      <xdr:colOff>9525</xdr:colOff>
      <xdr:row>92</xdr:row>
      <xdr:rowOff>9525</xdr:rowOff>
    </xdr:to>
    <xdr:sp macro="" textlink="">
      <xdr:nvSpPr>
        <xdr:cNvPr id="85" name="Line 86"/>
        <xdr:cNvSpPr>
          <a:spLocks noChangeShapeType="1"/>
        </xdr:cNvSpPr>
      </xdr:nvSpPr>
      <xdr:spPr bwMode="auto">
        <a:xfrm>
          <a:off x="40576500" y="13201650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58</xdr:col>
      <xdr:colOff>123825</xdr:colOff>
      <xdr:row>62</xdr:row>
      <xdr:rowOff>38100</xdr:rowOff>
    </xdr:from>
    <xdr:to>
      <xdr:col>68</xdr:col>
      <xdr:colOff>161925</xdr:colOff>
      <xdr:row>79</xdr:row>
      <xdr:rowOff>38100</xdr:rowOff>
    </xdr:to>
    <xdr:graphicFrame macro="">
      <xdr:nvGraphicFramePr>
        <xdr:cNvPr id="86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58</xdr:col>
      <xdr:colOff>152400</xdr:colOff>
      <xdr:row>101</xdr:row>
      <xdr:rowOff>57150</xdr:rowOff>
    </xdr:from>
    <xdr:to>
      <xdr:col>68</xdr:col>
      <xdr:colOff>209550</xdr:colOff>
      <xdr:row>117</xdr:row>
      <xdr:rowOff>76200</xdr:rowOff>
    </xdr:to>
    <xdr:graphicFrame macro="">
      <xdr:nvGraphicFramePr>
        <xdr:cNvPr id="87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61</xdr:col>
      <xdr:colOff>72438</xdr:colOff>
      <xdr:row>103</xdr:row>
      <xdr:rowOff>24477</xdr:rowOff>
    </xdr:from>
    <xdr:to>
      <xdr:col>65</xdr:col>
      <xdr:colOff>205816</xdr:colOff>
      <xdr:row>105</xdr:row>
      <xdr:rowOff>58837</xdr:rowOff>
    </xdr:to>
    <xdr:sp macro="" textlink="">
      <xdr:nvSpPr>
        <xdr:cNvPr id="88" name="Text Box 16"/>
        <xdr:cNvSpPr txBox="1">
          <a:spLocks noChangeArrowheads="1"/>
        </xdr:cNvSpPr>
      </xdr:nvSpPr>
      <xdr:spPr bwMode="auto">
        <a:xfrm>
          <a:off x="37258038" y="14816802"/>
          <a:ext cx="2571778" cy="358210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Lagoa Nova</a:t>
          </a:r>
        </a:p>
      </xdr:txBody>
    </xdr:sp>
    <xdr:clientData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0.31705</cdr:x>
      <cdr:y>0.10903</cdr:y>
    </cdr:from>
    <cdr:to>
      <cdr:x>0.72271</cdr:x>
      <cdr:y>0.19589</cdr:y>
    </cdr:to>
    <cdr:sp macro="" textlink="">
      <cdr:nvSpPr>
        <cdr:cNvPr id="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27173" y="303081"/>
          <a:ext cx="2465759" cy="24144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J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0.31139</cdr:x>
      <cdr:y>0.07994</cdr:y>
    </cdr:from>
    <cdr:to>
      <cdr:x>0.71803</cdr:x>
      <cdr:y>0.1668</cdr:y>
    </cdr:to>
    <cdr:sp macro="" textlink="">
      <cdr:nvSpPr>
        <cdr:cNvPr id="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66503" y="339761"/>
          <a:ext cx="2563946" cy="369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A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0.31139</cdr:x>
      <cdr:y>0.07994</cdr:y>
    </cdr:from>
    <cdr:to>
      <cdr:x>0.71803</cdr:x>
      <cdr:y>0.1668</cdr:y>
    </cdr:to>
    <cdr:sp macro="" textlink="">
      <cdr:nvSpPr>
        <cdr:cNvPr id="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66503" y="339761"/>
          <a:ext cx="2563946" cy="369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D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0.31139</cdr:x>
      <cdr:y>0.07994</cdr:y>
    </cdr:from>
    <cdr:to>
      <cdr:x>0.71803</cdr:x>
      <cdr:y>0.1668</cdr:y>
    </cdr:to>
    <cdr:sp macro="" textlink="">
      <cdr:nvSpPr>
        <cdr:cNvPr id="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66503" y="339761"/>
          <a:ext cx="2563946" cy="369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A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</xdr:row>
      <xdr:rowOff>47625</xdr:rowOff>
    </xdr:from>
    <xdr:to>
      <xdr:col>1</xdr:col>
      <xdr:colOff>304800</xdr:colOff>
      <xdr:row>2</xdr:row>
      <xdr:rowOff>123825</xdr:rowOff>
    </xdr:to>
    <xdr:pic>
      <xdr:nvPicPr>
        <xdr:cNvPr id="2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09550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333375</xdr:colOff>
      <xdr:row>1</xdr:row>
      <xdr:rowOff>47625</xdr:rowOff>
    </xdr:from>
    <xdr:to>
      <xdr:col>1</xdr:col>
      <xdr:colOff>647700</xdr:colOff>
      <xdr:row>2</xdr:row>
      <xdr:rowOff>123825</xdr:rowOff>
    </xdr:to>
    <xdr:pic>
      <xdr:nvPicPr>
        <xdr:cNvPr id="3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209550"/>
          <a:ext cx="2762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628650</xdr:colOff>
      <xdr:row>0</xdr:row>
      <xdr:rowOff>133350</xdr:rowOff>
    </xdr:from>
    <xdr:ext cx="554601" cy="452284"/>
    <xdr:pic>
      <xdr:nvPicPr>
        <xdr:cNvPr id="4" name="Picture 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33350"/>
          <a:ext cx="554601" cy="4522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95250</xdr:colOff>
      <xdr:row>19</xdr:row>
      <xdr:rowOff>47625</xdr:rowOff>
    </xdr:from>
    <xdr:to>
      <xdr:col>1</xdr:col>
      <xdr:colOff>323850</xdr:colOff>
      <xdr:row>20</xdr:row>
      <xdr:rowOff>123825</xdr:rowOff>
    </xdr:to>
    <xdr:pic>
      <xdr:nvPicPr>
        <xdr:cNvPr id="5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265747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352425</xdr:colOff>
      <xdr:row>19</xdr:row>
      <xdr:rowOff>47625</xdr:rowOff>
    </xdr:from>
    <xdr:to>
      <xdr:col>1</xdr:col>
      <xdr:colOff>666750</xdr:colOff>
      <xdr:row>20</xdr:row>
      <xdr:rowOff>123825</xdr:rowOff>
    </xdr:to>
    <xdr:pic>
      <xdr:nvPicPr>
        <xdr:cNvPr id="6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2657475"/>
          <a:ext cx="257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647700</xdr:colOff>
      <xdr:row>18</xdr:row>
      <xdr:rowOff>123825</xdr:rowOff>
    </xdr:from>
    <xdr:ext cx="554601" cy="461809"/>
    <xdr:pic>
      <xdr:nvPicPr>
        <xdr:cNvPr id="7" name="Picture 6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71750"/>
          <a:ext cx="554601" cy="461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19</xdr:col>
      <xdr:colOff>247650</xdr:colOff>
      <xdr:row>19</xdr:row>
      <xdr:rowOff>9525</xdr:rowOff>
    </xdr:from>
    <xdr:to>
      <xdr:col>29</xdr:col>
      <xdr:colOff>485775</xdr:colOff>
      <xdr:row>38</xdr:row>
      <xdr:rowOff>66675</xdr:rowOff>
    </xdr:to>
    <xdr:grpSp>
      <xdr:nvGrpSpPr>
        <xdr:cNvPr id="8" name="Grupo 16"/>
        <xdr:cNvGrpSpPr>
          <a:grpSpLocks/>
        </xdr:cNvGrpSpPr>
      </xdr:nvGrpSpPr>
      <xdr:grpSpPr bwMode="auto">
        <a:xfrm>
          <a:off x="10364122" y="2767166"/>
          <a:ext cx="6306472" cy="2822473"/>
          <a:chOff x="10372725" y="2838450"/>
          <a:chExt cx="6334125" cy="2828925"/>
        </a:xfrm>
      </xdr:grpSpPr>
      <xdr:graphicFrame macro="">
        <xdr:nvGraphicFramePr>
          <xdr:cNvPr id="9" name="Gráfico 11"/>
          <xdr:cNvGraphicFramePr>
            <a:graphicFrameLocks/>
          </xdr:cNvGraphicFramePr>
        </xdr:nvGraphicFramePr>
        <xdr:xfrm>
          <a:off x="10372725" y="2838450"/>
          <a:ext cx="6334125" cy="28289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sp macro="" textlink="">
        <xdr:nvSpPr>
          <xdr:cNvPr id="10" name="Text Box 12"/>
          <xdr:cNvSpPr txBox="1">
            <a:spLocks noChangeArrowheads="1"/>
          </xdr:cNvSpPr>
        </xdr:nvSpPr>
        <xdr:spPr bwMode="auto">
          <a:xfrm>
            <a:off x="12411075" y="3209925"/>
            <a:ext cx="2286000" cy="314325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J</a:t>
            </a:r>
          </a:p>
        </xdr:txBody>
      </xdr:sp>
    </xdr:grpSp>
    <xdr:clientData/>
  </xdr:twoCellAnchor>
  <xdr:twoCellAnchor>
    <xdr:from>
      <xdr:col>33</xdr:col>
      <xdr:colOff>104775</xdr:colOff>
      <xdr:row>18</xdr:row>
      <xdr:rowOff>57150</xdr:rowOff>
    </xdr:from>
    <xdr:to>
      <xdr:col>43</xdr:col>
      <xdr:colOff>419100</xdr:colOff>
      <xdr:row>38</xdr:row>
      <xdr:rowOff>38100</xdr:rowOff>
    </xdr:to>
    <xdr:grpSp>
      <xdr:nvGrpSpPr>
        <xdr:cNvPr id="11" name="Grupo 15"/>
        <xdr:cNvGrpSpPr>
          <a:grpSpLocks/>
        </xdr:cNvGrpSpPr>
      </xdr:nvGrpSpPr>
      <xdr:grpSpPr bwMode="auto">
        <a:xfrm>
          <a:off x="18716932" y="2645799"/>
          <a:ext cx="6382672" cy="2915265"/>
          <a:chOff x="19983450" y="2714625"/>
          <a:chExt cx="6410325" cy="2924175"/>
        </a:xfrm>
      </xdr:grpSpPr>
      <xdr:graphicFrame macro="">
        <xdr:nvGraphicFramePr>
          <xdr:cNvPr id="12" name="Gráfico 25"/>
          <xdr:cNvGraphicFramePr>
            <a:graphicFrameLocks/>
          </xdr:cNvGraphicFramePr>
        </xdr:nvGraphicFramePr>
        <xdr:xfrm>
          <a:off x="19983450" y="2714625"/>
          <a:ext cx="6410325" cy="29241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sp macro="" textlink="">
        <xdr:nvSpPr>
          <xdr:cNvPr id="13" name="Text Box 26"/>
          <xdr:cNvSpPr txBox="1">
            <a:spLocks noChangeArrowheads="1"/>
          </xdr:cNvSpPr>
        </xdr:nvSpPr>
        <xdr:spPr bwMode="auto">
          <a:xfrm>
            <a:off x="21897975" y="3105150"/>
            <a:ext cx="2590800" cy="24765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A</a:t>
            </a:r>
          </a:p>
        </xdr:txBody>
      </xdr:sp>
    </xdr:grpSp>
    <xdr:clientData/>
  </xdr:twoCellAnchor>
  <xdr:twoCellAnchor>
    <xdr:from>
      <xdr:col>1</xdr:col>
      <xdr:colOff>95250</xdr:colOff>
      <xdr:row>39</xdr:row>
      <xdr:rowOff>47625</xdr:rowOff>
    </xdr:from>
    <xdr:to>
      <xdr:col>1</xdr:col>
      <xdr:colOff>323850</xdr:colOff>
      <xdr:row>40</xdr:row>
      <xdr:rowOff>123825</xdr:rowOff>
    </xdr:to>
    <xdr:pic>
      <xdr:nvPicPr>
        <xdr:cNvPr id="14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543877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352425</xdr:colOff>
      <xdr:row>39</xdr:row>
      <xdr:rowOff>47625</xdr:rowOff>
    </xdr:from>
    <xdr:to>
      <xdr:col>1</xdr:col>
      <xdr:colOff>666750</xdr:colOff>
      <xdr:row>40</xdr:row>
      <xdr:rowOff>123825</xdr:rowOff>
    </xdr:to>
    <xdr:pic>
      <xdr:nvPicPr>
        <xdr:cNvPr id="15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5438775"/>
          <a:ext cx="257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676275</xdr:colOff>
      <xdr:row>39</xdr:row>
      <xdr:rowOff>0</xdr:rowOff>
    </xdr:from>
    <xdr:ext cx="554601" cy="464267"/>
    <xdr:pic>
      <xdr:nvPicPr>
        <xdr:cNvPr id="16" name="Picture 36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391150"/>
          <a:ext cx="554601" cy="4642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45</xdr:col>
      <xdr:colOff>142875</xdr:colOff>
      <xdr:row>18</xdr:row>
      <xdr:rowOff>66675</xdr:rowOff>
    </xdr:from>
    <xdr:to>
      <xdr:col>55</xdr:col>
      <xdr:colOff>457200</xdr:colOff>
      <xdr:row>38</xdr:row>
      <xdr:rowOff>9525</xdr:rowOff>
    </xdr:to>
    <xdr:grpSp>
      <xdr:nvGrpSpPr>
        <xdr:cNvPr id="17" name="Grupo 11"/>
        <xdr:cNvGrpSpPr>
          <a:grpSpLocks/>
        </xdr:cNvGrpSpPr>
      </xdr:nvGrpSpPr>
      <xdr:grpSpPr bwMode="auto">
        <a:xfrm>
          <a:off x="26037048" y="2655324"/>
          <a:ext cx="6382672" cy="2877165"/>
          <a:chOff x="29775150" y="2724150"/>
          <a:chExt cx="6410325" cy="2886075"/>
        </a:xfrm>
      </xdr:grpSpPr>
      <xdr:graphicFrame macro="">
        <xdr:nvGraphicFramePr>
          <xdr:cNvPr id="18" name="Gráfico 50"/>
          <xdr:cNvGraphicFramePr>
            <a:graphicFrameLocks/>
          </xdr:cNvGraphicFramePr>
        </xdr:nvGraphicFramePr>
        <xdr:xfrm>
          <a:off x="29775150" y="2724150"/>
          <a:ext cx="6410325" cy="28860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sp macro="" textlink="">
        <xdr:nvSpPr>
          <xdr:cNvPr id="19" name="Text Box 51"/>
          <xdr:cNvSpPr txBox="1">
            <a:spLocks noChangeArrowheads="1"/>
          </xdr:cNvSpPr>
        </xdr:nvSpPr>
        <xdr:spPr bwMode="auto">
          <a:xfrm>
            <a:off x="31689675" y="3114675"/>
            <a:ext cx="2590800" cy="24765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D</a:t>
            </a:r>
          </a:p>
        </xdr:txBody>
      </xdr:sp>
    </xdr:grpSp>
    <xdr:clientData/>
  </xdr:twoCellAnchor>
  <xdr:twoCellAnchor>
    <xdr:from>
      <xdr:col>19</xdr:col>
      <xdr:colOff>276225</xdr:colOff>
      <xdr:row>59</xdr:row>
      <xdr:rowOff>38100</xdr:rowOff>
    </xdr:from>
    <xdr:to>
      <xdr:col>29</xdr:col>
      <xdr:colOff>552450</xdr:colOff>
      <xdr:row>73</xdr:row>
      <xdr:rowOff>123825</xdr:rowOff>
    </xdr:to>
    <xdr:grpSp>
      <xdr:nvGrpSpPr>
        <xdr:cNvPr id="20" name="Grupo 4"/>
        <xdr:cNvGrpSpPr>
          <a:grpSpLocks/>
        </xdr:cNvGrpSpPr>
      </xdr:nvGrpSpPr>
      <xdr:grpSpPr bwMode="auto">
        <a:xfrm>
          <a:off x="10392697" y="8579874"/>
          <a:ext cx="6344572" cy="2397842"/>
          <a:chOff x="10361519" y="8634132"/>
          <a:chExt cx="6368306" cy="2436439"/>
        </a:xfrm>
      </xdr:grpSpPr>
      <xdr:graphicFrame macro="">
        <xdr:nvGraphicFramePr>
          <xdr:cNvPr id="21" name="Gráfico 15"/>
          <xdr:cNvGraphicFramePr>
            <a:graphicFrameLocks/>
          </xdr:cNvGraphicFramePr>
        </xdr:nvGraphicFramePr>
        <xdr:xfrm>
          <a:off x="10361519" y="8634132"/>
          <a:ext cx="6312274" cy="243643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sp macro="" textlink="">
        <xdr:nvSpPr>
          <xdr:cNvPr id="22" name="Text Box 16"/>
          <xdr:cNvSpPr txBox="1">
            <a:spLocks noChangeArrowheads="1"/>
          </xdr:cNvSpPr>
        </xdr:nvSpPr>
        <xdr:spPr bwMode="auto">
          <a:xfrm>
            <a:off x="12189194" y="8942298"/>
            <a:ext cx="2560649" cy="211864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J</a:t>
            </a:r>
          </a:p>
        </xdr:txBody>
      </xdr:sp>
      <xdr:sp macro="" textlink="">
        <xdr:nvSpPr>
          <xdr:cNvPr id="23" name="Line 17"/>
          <xdr:cNvSpPr>
            <a:spLocks noChangeShapeType="1"/>
          </xdr:cNvSpPr>
        </xdr:nvSpPr>
        <xdr:spPr bwMode="auto">
          <a:xfrm>
            <a:off x="10758399" y="9726226"/>
            <a:ext cx="4705857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4" name="Rectangle 85"/>
          <xdr:cNvSpPr>
            <a:spLocks noChangeArrowheads="1"/>
          </xdr:cNvSpPr>
        </xdr:nvSpPr>
        <xdr:spPr bwMode="auto">
          <a:xfrm>
            <a:off x="15854064" y="10136442"/>
            <a:ext cx="875761" cy="375578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pt-PT" sz="8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Sal. (ppm) água  mar</a:t>
            </a:r>
          </a:p>
        </xdr:txBody>
      </xdr:sp>
      <xdr:sp macro="" textlink="">
        <xdr:nvSpPr>
          <xdr:cNvPr id="25" name="Line 86"/>
          <xdr:cNvSpPr>
            <a:spLocks noChangeShapeType="1"/>
          </xdr:cNvSpPr>
        </xdr:nvSpPr>
        <xdr:spPr bwMode="auto">
          <a:xfrm>
            <a:off x="15595884" y="10215225"/>
            <a:ext cx="274036" cy="0"/>
          </a:xfrm>
          <a:prstGeom prst="line">
            <a:avLst/>
          </a:prstGeom>
          <a:noFill/>
          <a:ln w="15875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43</xdr:col>
      <xdr:colOff>323850</xdr:colOff>
      <xdr:row>154</xdr:row>
      <xdr:rowOff>47625</xdr:rowOff>
    </xdr:from>
    <xdr:to>
      <xdr:col>43</xdr:col>
      <xdr:colOff>600075</xdr:colOff>
      <xdr:row>154</xdr:row>
      <xdr:rowOff>47625</xdr:rowOff>
    </xdr:to>
    <xdr:sp macro="" textlink="">
      <xdr:nvSpPr>
        <xdr:cNvPr id="26" name="Line 92"/>
        <xdr:cNvSpPr>
          <a:spLocks noChangeShapeType="1"/>
        </xdr:cNvSpPr>
      </xdr:nvSpPr>
      <xdr:spPr bwMode="auto">
        <a:xfrm>
          <a:off x="26536650" y="23593425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33</xdr:col>
      <xdr:colOff>495300</xdr:colOff>
      <xdr:row>66</xdr:row>
      <xdr:rowOff>95250</xdr:rowOff>
    </xdr:from>
    <xdr:to>
      <xdr:col>41</xdr:col>
      <xdr:colOff>447675</xdr:colOff>
      <xdr:row>66</xdr:row>
      <xdr:rowOff>95250</xdr:rowOff>
    </xdr:to>
    <xdr:sp macro="" textlink="">
      <xdr:nvSpPr>
        <xdr:cNvPr id="27" name="Line 30"/>
        <xdr:cNvSpPr>
          <a:spLocks noChangeShapeType="1"/>
        </xdr:cNvSpPr>
      </xdr:nvSpPr>
      <xdr:spPr bwMode="auto">
        <a:xfrm>
          <a:off x="20612100" y="9353550"/>
          <a:ext cx="482917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33</xdr:col>
      <xdr:colOff>85725</xdr:colOff>
      <xdr:row>59</xdr:row>
      <xdr:rowOff>123825</xdr:rowOff>
    </xdr:from>
    <xdr:to>
      <xdr:col>43</xdr:col>
      <xdr:colOff>476250</xdr:colOff>
      <xdr:row>74</xdr:row>
      <xdr:rowOff>76200</xdr:rowOff>
    </xdr:to>
    <xdr:grpSp>
      <xdr:nvGrpSpPr>
        <xdr:cNvPr id="28" name="Grupo 9"/>
        <xdr:cNvGrpSpPr>
          <a:grpSpLocks/>
        </xdr:cNvGrpSpPr>
      </xdr:nvGrpSpPr>
      <xdr:grpSpPr bwMode="auto">
        <a:xfrm>
          <a:off x="18697882" y="8665599"/>
          <a:ext cx="6458872" cy="2425803"/>
          <a:chOff x="19964400" y="8801100"/>
          <a:chExt cx="6486525" cy="2447925"/>
        </a:xfrm>
      </xdr:grpSpPr>
      <xdr:graphicFrame macro="">
        <xdr:nvGraphicFramePr>
          <xdr:cNvPr id="29" name="Gráfico 28"/>
          <xdr:cNvGraphicFramePr>
            <a:graphicFrameLocks/>
          </xdr:cNvGraphicFramePr>
        </xdr:nvGraphicFramePr>
        <xdr:xfrm>
          <a:off x="19964400" y="8801100"/>
          <a:ext cx="6429375" cy="24479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sp macro="" textlink="">
        <xdr:nvSpPr>
          <xdr:cNvPr id="30" name="Text Box 29"/>
          <xdr:cNvSpPr txBox="1">
            <a:spLocks noChangeArrowheads="1"/>
          </xdr:cNvSpPr>
        </xdr:nvSpPr>
        <xdr:spPr bwMode="auto">
          <a:xfrm>
            <a:off x="21821775" y="9116653"/>
            <a:ext cx="2609850" cy="210369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A</a:t>
            </a:r>
          </a:p>
        </xdr:txBody>
      </xdr:sp>
      <xdr:grpSp>
        <xdr:nvGrpSpPr>
          <xdr:cNvPr id="31" name="Group 96"/>
          <xdr:cNvGrpSpPr>
            <a:grpSpLocks/>
          </xdr:cNvGrpSpPr>
        </xdr:nvGrpSpPr>
        <xdr:grpSpPr bwMode="auto">
          <a:xfrm>
            <a:off x="25336500" y="10306050"/>
            <a:ext cx="1114425" cy="409575"/>
            <a:chOff x="1642" y="1233"/>
            <a:chExt cx="120" cy="44"/>
          </a:xfrm>
        </xdr:grpSpPr>
        <xdr:sp macro="" textlink="">
          <xdr:nvSpPr>
            <xdr:cNvPr id="32" name="Rectangle 94"/>
            <xdr:cNvSpPr>
              <a:spLocks noChangeArrowheads="1"/>
            </xdr:cNvSpPr>
          </xdr:nvSpPr>
          <xdr:spPr bwMode="auto">
            <a:xfrm>
              <a:off x="1669" y="1233"/>
              <a:ext cx="93" cy="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Sal. (ppm) água  mar</a:t>
              </a:r>
            </a:p>
          </xdr:txBody>
        </xdr:sp>
        <xdr:sp macro="" textlink="">
          <xdr:nvSpPr>
            <xdr:cNvPr id="33" name="Line 95"/>
            <xdr:cNvSpPr>
              <a:spLocks noChangeShapeType="1"/>
            </xdr:cNvSpPr>
          </xdr:nvSpPr>
          <xdr:spPr bwMode="auto">
            <a:xfrm>
              <a:off x="1642" y="1242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</xdr:grpSp>
    <xdr:clientData/>
  </xdr:twoCellAnchor>
  <xdr:twoCellAnchor>
    <xdr:from>
      <xdr:col>45</xdr:col>
      <xdr:colOff>114300</xdr:colOff>
      <xdr:row>59</xdr:row>
      <xdr:rowOff>66675</xdr:rowOff>
    </xdr:from>
    <xdr:to>
      <xdr:col>56</xdr:col>
      <xdr:colOff>0</xdr:colOff>
      <xdr:row>73</xdr:row>
      <xdr:rowOff>85725</xdr:rowOff>
    </xdr:to>
    <xdr:grpSp>
      <xdr:nvGrpSpPr>
        <xdr:cNvPr id="34" name="Grupo 13"/>
        <xdr:cNvGrpSpPr>
          <a:grpSpLocks/>
        </xdr:cNvGrpSpPr>
      </xdr:nvGrpSpPr>
      <xdr:grpSpPr bwMode="auto">
        <a:xfrm>
          <a:off x="26008473" y="8608449"/>
          <a:ext cx="6560882" cy="2331167"/>
          <a:chOff x="29746575" y="8724900"/>
          <a:chExt cx="6591300" cy="2371725"/>
        </a:xfrm>
      </xdr:grpSpPr>
      <xdr:graphicFrame macro="">
        <xdr:nvGraphicFramePr>
          <xdr:cNvPr id="35" name="Gráfico 53"/>
          <xdr:cNvGraphicFramePr>
            <a:graphicFrameLocks/>
          </xdr:cNvGraphicFramePr>
        </xdr:nvGraphicFramePr>
        <xdr:xfrm>
          <a:off x="29746575" y="8724900"/>
          <a:ext cx="6581775" cy="23717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sp macro="" textlink="">
        <xdr:nvSpPr>
          <xdr:cNvPr id="36" name="Text Box 54"/>
          <xdr:cNvSpPr txBox="1">
            <a:spLocks noChangeArrowheads="1"/>
          </xdr:cNvSpPr>
        </xdr:nvSpPr>
        <xdr:spPr bwMode="auto">
          <a:xfrm>
            <a:off x="31632525" y="9033417"/>
            <a:ext cx="2628900" cy="183182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D</a:t>
            </a:r>
          </a:p>
        </xdr:txBody>
      </xdr:sp>
      <xdr:sp macro="" textlink="">
        <xdr:nvSpPr>
          <xdr:cNvPr id="37" name="Line 55"/>
          <xdr:cNvSpPr>
            <a:spLocks noChangeShapeType="1"/>
          </xdr:cNvSpPr>
        </xdr:nvSpPr>
        <xdr:spPr bwMode="auto">
          <a:xfrm>
            <a:off x="30175200" y="9566557"/>
            <a:ext cx="4895850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grpSp>
        <xdr:nvGrpSpPr>
          <xdr:cNvPr id="38" name="Group 103"/>
          <xdr:cNvGrpSpPr>
            <a:grpSpLocks/>
          </xdr:cNvGrpSpPr>
        </xdr:nvGrpSpPr>
        <xdr:grpSpPr bwMode="auto">
          <a:xfrm>
            <a:off x="35271075" y="10150385"/>
            <a:ext cx="1066800" cy="392100"/>
            <a:chOff x="1642" y="1233"/>
            <a:chExt cx="120" cy="44"/>
          </a:xfrm>
        </xdr:grpSpPr>
        <xdr:sp macro="" textlink="">
          <xdr:nvSpPr>
            <xdr:cNvPr id="39" name="Rectangle 104"/>
            <xdr:cNvSpPr>
              <a:spLocks noChangeArrowheads="1"/>
            </xdr:cNvSpPr>
          </xdr:nvSpPr>
          <xdr:spPr bwMode="auto">
            <a:xfrm>
              <a:off x="1669" y="1233"/>
              <a:ext cx="93" cy="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Sal. (ppm) água  mar</a:t>
              </a:r>
            </a:p>
          </xdr:txBody>
        </xdr:sp>
        <xdr:sp macro="" textlink="">
          <xdr:nvSpPr>
            <xdr:cNvPr id="40" name="Line 105"/>
            <xdr:cNvSpPr>
              <a:spLocks noChangeShapeType="1"/>
            </xdr:cNvSpPr>
          </xdr:nvSpPr>
          <xdr:spPr bwMode="auto">
            <a:xfrm>
              <a:off x="1642" y="1242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</xdr:grpSp>
    <xdr:clientData/>
  </xdr:twoCellAnchor>
  <xdr:twoCellAnchor>
    <xdr:from>
      <xdr:col>19</xdr:col>
      <xdr:colOff>266700</xdr:colOff>
      <xdr:row>40</xdr:row>
      <xdr:rowOff>161925</xdr:rowOff>
    </xdr:from>
    <xdr:to>
      <xdr:col>29</xdr:col>
      <xdr:colOff>542925</xdr:colOff>
      <xdr:row>58</xdr:row>
      <xdr:rowOff>95250</xdr:rowOff>
    </xdr:to>
    <xdr:grpSp>
      <xdr:nvGrpSpPr>
        <xdr:cNvPr id="41" name="Grupo 3"/>
        <xdr:cNvGrpSpPr>
          <a:grpSpLocks/>
        </xdr:cNvGrpSpPr>
      </xdr:nvGrpSpPr>
      <xdr:grpSpPr bwMode="auto">
        <a:xfrm>
          <a:off x="10383172" y="6022873"/>
          <a:ext cx="6344572" cy="2445159"/>
          <a:chOff x="10351994" y="6073028"/>
          <a:chExt cx="6369414" cy="2440641"/>
        </a:xfrm>
      </xdr:grpSpPr>
      <xdr:graphicFrame macro="">
        <xdr:nvGraphicFramePr>
          <xdr:cNvPr id="42" name="Gráfico 19"/>
          <xdr:cNvGraphicFramePr>
            <a:graphicFrameLocks/>
          </xdr:cNvGraphicFramePr>
        </xdr:nvGraphicFramePr>
        <xdr:xfrm>
          <a:off x="10351994" y="6073028"/>
          <a:ext cx="6312274" cy="244064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sp macro="" textlink="">
        <xdr:nvSpPr>
          <xdr:cNvPr id="43" name="Text Box 20"/>
          <xdr:cNvSpPr txBox="1">
            <a:spLocks noChangeArrowheads="1"/>
          </xdr:cNvSpPr>
        </xdr:nvSpPr>
        <xdr:spPr bwMode="auto">
          <a:xfrm>
            <a:off x="12370403" y="6405411"/>
            <a:ext cx="2304033" cy="189933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J</a:t>
            </a:r>
          </a:p>
        </xdr:txBody>
      </xdr:sp>
      <xdr:sp macro="" textlink="">
        <xdr:nvSpPr>
          <xdr:cNvPr id="44" name="Line 122"/>
          <xdr:cNvSpPr>
            <a:spLocks noChangeShapeType="1"/>
          </xdr:cNvSpPr>
        </xdr:nvSpPr>
        <xdr:spPr bwMode="auto">
          <a:xfrm>
            <a:off x="10746832" y="7125373"/>
            <a:ext cx="4655659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grpSp>
        <xdr:nvGrpSpPr>
          <xdr:cNvPr id="45" name="Group 123"/>
          <xdr:cNvGrpSpPr>
            <a:grpSpLocks/>
          </xdr:cNvGrpSpPr>
        </xdr:nvGrpSpPr>
        <xdr:grpSpPr bwMode="auto">
          <a:xfrm>
            <a:off x="15578914" y="7554507"/>
            <a:ext cx="1142494" cy="436846"/>
            <a:chOff x="1632" y="1108"/>
            <a:chExt cx="120" cy="44"/>
          </a:xfrm>
        </xdr:grpSpPr>
        <xdr:sp macro="" textlink="">
          <xdr:nvSpPr>
            <xdr:cNvPr id="46" name="Rectangle 124"/>
            <xdr:cNvSpPr>
              <a:spLocks noChangeArrowheads="1"/>
            </xdr:cNvSpPr>
          </xdr:nvSpPr>
          <xdr:spPr bwMode="auto">
            <a:xfrm>
              <a:off x="1659" y="1108"/>
              <a:ext cx="93" cy="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Temp. (ºC) água  mar</a:t>
              </a:r>
            </a:p>
          </xdr:txBody>
        </xdr:sp>
        <xdr:sp macro="" textlink="">
          <xdr:nvSpPr>
            <xdr:cNvPr id="47" name="Line 125"/>
            <xdr:cNvSpPr>
              <a:spLocks noChangeShapeType="1"/>
            </xdr:cNvSpPr>
          </xdr:nvSpPr>
          <xdr:spPr bwMode="auto">
            <a:xfrm>
              <a:off x="1632" y="1117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</xdr:grpSp>
    <xdr:clientData/>
  </xdr:twoCellAnchor>
  <xdr:twoCellAnchor>
    <xdr:from>
      <xdr:col>33</xdr:col>
      <xdr:colOff>123825</xdr:colOff>
      <xdr:row>38</xdr:row>
      <xdr:rowOff>142875</xdr:rowOff>
    </xdr:from>
    <xdr:to>
      <xdr:col>43</xdr:col>
      <xdr:colOff>495300</xdr:colOff>
      <xdr:row>57</xdr:row>
      <xdr:rowOff>19050</xdr:rowOff>
    </xdr:to>
    <xdr:grpSp>
      <xdr:nvGrpSpPr>
        <xdr:cNvPr id="48" name="Grupo 8"/>
        <xdr:cNvGrpSpPr>
          <a:grpSpLocks/>
        </xdr:cNvGrpSpPr>
      </xdr:nvGrpSpPr>
      <xdr:grpSpPr bwMode="auto">
        <a:xfrm>
          <a:off x="18735982" y="5665839"/>
          <a:ext cx="6439822" cy="2557001"/>
          <a:chOff x="19983451" y="5991225"/>
          <a:chExt cx="6467474" cy="2562225"/>
        </a:xfrm>
      </xdr:grpSpPr>
      <xdr:graphicFrame macro="">
        <xdr:nvGraphicFramePr>
          <xdr:cNvPr id="49" name="Gráfico 32"/>
          <xdr:cNvGraphicFramePr>
            <a:graphicFrameLocks/>
          </xdr:cNvGraphicFramePr>
        </xdr:nvGraphicFramePr>
        <xdr:xfrm>
          <a:off x="19983451" y="5991225"/>
          <a:ext cx="6410325" cy="25622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sp macro="" textlink="">
        <xdr:nvSpPr>
          <xdr:cNvPr id="50" name="Text Box 33"/>
          <xdr:cNvSpPr txBox="1">
            <a:spLocks noChangeArrowheads="1"/>
          </xdr:cNvSpPr>
        </xdr:nvSpPr>
        <xdr:spPr bwMode="auto">
          <a:xfrm>
            <a:off x="21869401" y="6353175"/>
            <a:ext cx="2657475" cy="209550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A</a:t>
            </a:r>
          </a:p>
        </xdr:txBody>
      </xdr:sp>
      <xdr:sp macro="" textlink="">
        <xdr:nvSpPr>
          <xdr:cNvPr id="51" name="Line 128"/>
          <xdr:cNvSpPr>
            <a:spLocks noChangeShapeType="1"/>
          </xdr:cNvSpPr>
        </xdr:nvSpPr>
        <xdr:spPr bwMode="auto">
          <a:xfrm>
            <a:off x="20393025" y="7058025"/>
            <a:ext cx="4705350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grpSp>
        <xdr:nvGrpSpPr>
          <xdr:cNvPr id="52" name="Group 129"/>
          <xdr:cNvGrpSpPr>
            <a:grpSpLocks/>
          </xdr:cNvGrpSpPr>
        </xdr:nvGrpSpPr>
        <xdr:grpSpPr bwMode="auto">
          <a:xfrm>
            <a:off x="25307925" y="7610475"/>
            <a:ext cx="1143000" cy="438150"/>
            <a:chOff x="1626" y="1108"/>
            <a:chExt cx="120" cy="44"/>
          </a:xfrm>
        </xdr:grpSpPr>
        <xdr:sp macro="" textlink="">
          <xdr:nvSpPr>
            <xdr:cNvPr id="53" name="Rectangle 130"/>
            <xdr:cNvSpPr>
              <a:spLocks noChangeArrowheads="1"/>
            </xdr:cNvSpPr>
          </xdr:nvSpPr>
          <xdr:spPr bwMode="auto">
            <a:xfrm>
              <a:off x="1653" y="1108"/>
              <a:ext cx="93" cy="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Temp. (ºC) água  mar</a:t>
              </a:r>
            </a:p>
          </xdr:txBody>
        </xdr:sp>
        <xdr:sp macro="" textlink="">
          <xdr:nvSpPr>
            <xdr:cNvPr id="54" name="Line 131"/>
            <xdr:cNvSpPr>
              <a:spLocks noChangeShapeType="1"/>
            </xdr:cNvSpPr>
          </xdr:nvSpPr>
          <xdr:spPr bwMode="auto">
            <a:xfrm>
              <a:off x="1626" y="1117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</xdr:grpSp>
    <xdr:clientData/>
  </xdr:twoCellAnchor>
  <xdr:twoCellAnchor>
    <xdr:from>
      <xdr:col>19</xdr:col>
      <xdr:colOff>247650</xdr:colOff>
      <xdr:row>0</xdr:row>
      <xdr:rowOff>47625</xdr:rowOff>
    </xdr:from>
    <xdr:to>
      <xdr:col>29</xdr:col>
      <xdr:colOff>552450</xdr:colOff>
      <xdr:row>18</xdr:row>
      <xdr:rowOff>76200</xdr:rowOff>
    </xdr:to>
    <xdr:grpSp>
      <xdr:nvGrpSpPr>
        <xdr:cNvPr id="55" name="Grupo 5"/>
        <xdr:cNvGrpSpPr>
          <a:grpSpLocks/>
        </xdr:cNvGrpSpPr>
      </xdr:nvGrpSpPr>
      <xdr:grpSpPr bwMode="auto">
        <a:xfrm>
          <a:off x="10364122" y="47625"/>
          <a:ext cx="6373147" cy="2617224"/>
          <a:chOff x="10372725" y="66675"/>
          <a:chExt cx="6400800" cy="2667000"/>
        </a:xfrm>
      </xdr:grpSpPr>
      <xdr:grpSp>
        <xdr:nvGrpSpPr>
          <xdr:cNvPr id="56" name="Group 111"/>
          <xdr:cNvGrpSpPr>
            <a:grpSpLocks/>
          </xdr:cNvGrpSpPr>
        </xdr:nvGrpSpPr>
        <xdr:grpSpPr bwMode="auto">
          <a:xfrm>
            <a:off x="10372725" y="66675"/>
            <a:ext cx="6334125" cy="2667000"/>
            <a:chOff x="1080" y="7"/>
            <a:chExt cx="674" cy="282"/>
          </a:xfrm>
        </xdr:grpSpPr>
        <xdr:graphicFrame macro="">
          <xdr:nvGraphicFramePr>
            <xdr:cNvPr id="61" name="Gráfico 8"/>
            <xdr:cNvGraphicFramePr>
              <a:graphicFrameLocks/>
            </xdr:cNvGraphicFramePr>
          </xdr:nvGraphicFramePr>
          <xdr:xfrm>
            <a:off x="1080" y="7"/>
            <a:ext cx="674" cy="282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4"/>
            </a:graphicData>
          </a:graphic>
        </xdr:graphicFrame>
        <xdr:sp macro="" textlink="">
          <xdr:nvSpPr>
            <xdr:cNvPr id="62" name="Text Box 9"/>
            <xdr:cNvSpPr txBox="1">
              <a:spLocks noChangeArrowheads="1"/>
            </xdr:cNvSpPr>
          </xdr:nvSpPr>
          <xdr:spPr bwMode="auto">
            <a:xfrm>
              <a:off x="1309" y="40"/>
              <a:ext cx="245" cy="24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pt-PT" sz="800" b="0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Paul da Praia da Vitória </a:t>
              </a:r>
              <a:r>
                <a:rPr lang="pt-PT" sz="800" b="1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| Estaca J</a:t>
              </a:r>
            </a:p>
          </xdr:txBody>
        </xdr:sp>
      </xdr:grpSp>
      <xdr:grpSp>
        <xdr:nvGrpSpPr>
          <xdr:cNvPr id="57" name="Group 145"/>
          <xdr:cNvGrpSpPr>
            <a:grpSpLocks/>
          </xdr:cNvGrpSpPr>
        </xdr:nvGrpSpPr>
        <xdr:grpSpPr bwMode="auto">
          <a:xfrm>
            <a:off x="15630525" y="1647825"/>
            <a:ext cx="1143000" cy="438150"/>
            <a:chOff x="1626" y="1108"/>
            <a:chExt cx="120" cy="44"/>
          </a:xfrm>
        </xdr:grpSpPr>
        <xdr:sp macro="" textlink="">
          <xdr:nvSpPr>
            <xdr:cNvPr id="59" name="Rectangle 146"/>
            <xdr:cNvSpPr>
              <a:spLocks noChangeArrowheads="1"/>
            </xdr:cNvSpPr>
          </xdr:nvSpPr>
          <xdr:spPr bwMode="auto">
            <a:xfrm>
              <a:off x="1653" y="1108"/>
              <a:ext cx="93" cy="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pH água mar</a:t>
              </a:r>
            </a:p>
          </xdr:txBody>
        </xdr:sp>
        <xdr:sp macro="" textlink="">
          <xdr:nvSpPr>
            <xdr:cNvPr id="60" name="Line 147"/>
            <xdr:cNvSpPr>
              <a:spLocks noChangeShapeType="1"/>
            </xdr:cNvSpPr>
          </xdr:nvSpPr>
          <xdr:spPr bwMode="auto">
            <a:xfrm>
              <a:off x="1626" y="1117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58" name="Line 148"/>
          <xdr:cNvSpPr>
            <a:spLocks noChangeShapeType="1"/>
          </xdr:cNvSpPr>
        </xdr:nvSpPr>
        <xdr:spPr bwMode="auto">
          <a:xfrm>
            <a:off x="10725150" y="1128028"/>
            <a:ext cx="4714875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33</xdr:col>
      <xdr:colOff>95250</xdr:colOff>
      <xdr:row>0</xdr:row>
      <xdr:rowOff>57150</xdr:rowOff>
    </xdr:from>
    <xdr:to>
      <xdr:col>43</xdr:col>
      <xdr:colOff>476250</xdr:colOff>
      <xdr:row>17</xdr:row>
      <xdr:rowOff>133350</xdr:rowOff>
    </xdr:to>
    <xdr:grpSp>
      <xdr:nvGrpSpPr>
        <xdr:cNvPr id="63" name="Grupo 6"/>
        <xdr:cNvGrpSpPr>
          <a:grpSpLocks/>
        </xdr:cNvGrpSpPr>
      </xdr:nvGrpSpPr>
      <xdr:grpSpPr bwMode="auto">
        <a:xfrm>
          <a:off x="18707407" y="57150"/>
          <a:ext cx="6449347" cy="2503539"/>
          <a:chOff x="19973925" y="76200"/>
          <a:chExt cx="6477000" cy="2552700"/>
        </a:xfrm>
      </xdr:grpSpPr>
      <xdr:graphicFrame macro="">
        <xdr:nvGraphicFramePr>
          <xdr:cNvPr id="64" name="Gráfico 22"/>
          <xdr:cNvGraphicFramePr>
            <a:graphicFrameLocks/>
          </xdr:cNvGraphicFramePr>
        </xdr:nvGraphicFramePr>
        <xdr:xfrm>
          <a:off x="19973925" y="76200"/>
          <a:ext cx="6419850" cy="25527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sp macro="" textlink="">
        <xdr:nvSpPr>
          <xdr:cNvPr id="65" name="Text Box 23"/>
          <xdr:cNvSpPr txBox="1">
            <a:spLocks noChangeArrowheads="1"/>
          </xdr:cNvSpPr>
        </xdr:nvSpPr>
        <xdr:spPr bwMode="auto">
          <a:xfrm>
            <a:off x="22126575" y="385618"/>
            <a:ext cx="2295525" cy="212725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A</a:t>
            </a:r>
          </a:p>
        </xdr:txBody>
      </xdr:sp>
      <xdr:grpSp>
        <xdr:nvGrpSpPr>
          <xdr:cNvPr id="66" name="Group 152"/>
          <xdr:cNvGrpSpPr>
            <a:grpSpLocks/>
          </xdr:cNvGrpSpPr>
        </xdr:nvGrpSpPr>
        <xdr:grpSpPr bwMode="auto">
          <a:xfrm>
            <a:off x="25307925" y="1590675"/>
            <a:ext cx="1143000" cy="438150"/>
            <a:chOff x="1626" y="1108"/>
            <a:chExt cx="120" cy="44"/>
          </a:xfrm>
        </xdr:grpSpPr>
        <xdr:sp macro="" textlink="">
          <xdr:nvSpPr>
            <xdr:cNvPr id="68" name="Rectangle 153"/>
            <xdr:cNvSpPr>
              <a:spLocks noChangeArrowheads="1"/>
            </xdr:cNvSpPr>
          </xdr:nvSpPr>
          <xdr:spPr bwMode="auto">
            <a:xfrm>
              <a:off x="1653" y="1108"/>
              <a:ext cx="93" cy="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pH água mar</a:t>
              </a:r>
            </a:p>
          </xdr:txBody>
        </xdr:sp>
        <xdr:sp macro="" textlink="">
          <xdr:nvSpPr>
            <xdr:cNvPr id="69" name="Line 154"/>
            <xdr:cNvSpPr>
              <a:spLocks noChangeShapeType="1"/>
            </xdr:cNvSpPr>
          </xdr:nvSpPr>
          <xdr:spPr bwMode="auto">
            <a:xfrm>
              <a:off x="1626" y="1117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67" name="Line 155"/>
          <xdr:cNvSpPr>
            <a:spLocks noChangeShapeType="1"/>
          </xdr:cNvSpPr>
        </xdr:nvSpPr>
        <xdr:spPr bwMode="auto">
          <a:xfrm>
            <a:off x="20297775" y="1152525"/>
            <a:ext cx="4667250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45</xdr:col>
      <xdr:colOff>123825</xdr:colOff>
      <xdr:row>0</xdr:row>
      <xdr:rowOff>47625</xdr:rowOff>
    </xdr:from>
    <xdr:to>
      <xdr:col>55</xdr:col>
      <xdr:colOff>600075</xdr:colOff>
      <xdr:row>17</xdr:row>
      <xdr:rowOff>95250</xdr:rowOff>
    </xdr:to>
    <xdr:grpSp>
      <xdr:nvGrpSpPr>
        <xdr:cNvPr id="70" name="Grupo 10"/>
        <xdr:cNvGrpSpPr>
          <a:grpSpLocks/>
        </xdr:cNvGrpSpPr>
      </xdr:nvGrpSpPr>
      <xdr:grpSpPr bwMode="auto">
        <a:xfrm>
          <a:off x="26017998" y="47625"/>
          <a:ext cx="6544597" cy="2474964"/>
          <a:chOff x="29756100" y="57150"/>
          <a:chExt cx="6572250" cy="2533650"/>
        </a:xfrm>
      </xdr:grpSpPr>
      <xdr:grpSp>
        <xdr:nvGrpSpPr>
          <xdr:cNvPr id="71" name="Group 116"/>
          <xdr:cNvGrpSpPr>
            <a:grpSpLocks/>
          </xdr:cNvGrpSpPr>
        </xdr:nvGrpSpPr>
        <xdr:grpSpPr bwMode="auto">
          <a:xfrm>
            <a:off x="29756100" y="57150"/>
            <a:ext cx="6477000" cy="2533650"/>
            <a:chOff x="3124" y="15"/>
            <a:chExt cx="685" cy="282"/>
          </a:xfrm>
        </xdr:grpSpPr>
        <xdr:graphicFrame macro="">
          <xdr:nvGraphicFramePr>
            <xdr:cNvPr id="76" name="Gráfico 47"/>
            <xdr:cNvGraphicFramePr>
              <a:graphicFrameLocks/>
            </xdr:cNvGraphicFramePr>
          </xdr:nvGraphicFramePr>
          <xdr:xfrm>
            <a:off x="3124" y="15"/>
            <a:ext cx="685" cy="282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6"/>
            </a:graphicData>
          </a:graphic>
        </xdr:graphicFrame>
        <xdr:sp macro="" textlink="">
          <xdr:nvSpPr>
            <xdr:cNvPr id="77" name="Text Box 48"/>
            <xdr:cNvSpPr txBox="1">
              <a:spLocks noChangeArrowheads="1"/>
            </xdr:cNvSpPr>
          </xdr:nvSpPr>
          <xdr:spPr bwMode="auto">
            <a:xfrm>
              <a:off x="3347" y="48"/>
              <a:ext cx="257" cy="25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pt-PT" sz="800" b="0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Paul da Praia da Vitória </a:t>
              </a:r>
              <a:r>
                <a:rPr lang="pt-PT" sz="800" b="1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| Estaca D</a:t>
              </a:r>
            </a:p>
          </xdr:txBody>
        </xdr:sp>
      </xdr:grpSp>
      <xdr:grpSp>
        <xdr:nvGrpSpPr>
          <xdr:cNvPr id="72" name="Group 157"/>
          <xdr:cNvGrpSpPr>
            <a:grpSpLocks/>
          </xdr:cNvGrpSpPr>
        </xdr:nvGrpSpPr>
        <xdr:grpSpPr bwMode="auto">
          <a:xfrm>
            <a:off x="35175825" y="1552575"/>
            <a:ext cx="1152525" cy="438150"/>
            <a:chOff x="1626" y="1108"/>
            <a:chExt cx="121" cy="44"/>
          </a:xfrm>
        </xdr:grpSpPr>
        <xdr:sp macro="" textlink="">
          <xdr:nvSpPr>
            <xdr:cNvPr id="74" name="Rectangle 158"/>
            <xdr:cNvSpPr>
              <a:spLocks noChangeArrowheads="1"/>
            </xdr:cNvSpPr>
          </xdr:nvSpPr>
          <xdr:spPr bwMode="auto">
            <a:xfrm>
              <a:off x="1654" y="1108"/>
              <a:ext cx="93" cy="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pH água mar</a:t>
              </a:r>
            </a:p>
          </xdr:txBody>
        </xdr:sp>
        <xdr:sp macro="" textlink="">
          <xdr:nvSpPr>
            <xdr:cNvPr id="75" name="Line 159"/>
            <xdr:cNvSpPr>
              <a:spLocks noChangeShapeType="1"/>
            </xdr:cNvSpPr>
          </xdr:nvSpPr>
          <xdr:spPr bwMode="auto">
            <a:xfrm>
              <a:off x="1626" y="1117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73" name="Line 160"/>
          <xdr:cNvSpPr>
            <a:spLocks noChangeShapeType="1"/>
          </xdr:cNvSpPr>
        </xdr:nvSpPr>
        <xdr:spPr bwMode="auto">
          <a:xfrm>
            <a:off x="30070425" y="1123950"/>
            <a:ext cx="4962525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45</xdr:col>
      <xdr:colOff>114300</xdr:colOff>
      <xdr:row>40</xdr:row>
      <xdr:rowOff>76200</xdr:rowOff>
    </xdr:from>
    <xdr:to>
      <xdr:col>55</xdr:col>
      <xdr:colOff>600075</xdr:colOff>
      <xdr:row>58</xdr:row>
      <xdr:rowOff>114300</xdr:rowOff>
    </xdr:to>
    <xdr:grpSp>
      <xdr:nvGrpSpPr>
        <xdr:cNvPr id="78" name="Grupo 12"/>
        <xdr:cNvGrpSpPr>
          <a:grpSpLocks/>
        </xdr:cNvGrpSpPr>
      </xdr:nvGrpSpPr>
      <xdr:grpSpPr bwMode="auto">
        <a:xfrm>
          <a:off x="26008473" y="5937148"/>
          <a:ext cx="6554122" cy="2549934"/>
          <a:chOff x="29746575" y="6019800"/>
          <a:chExt cx="6581775" cy="2552700"/>
        </a:xfrm>
      </xdr:grpSpPr>
      <xdr:grpSp>
        <xdr:nvGrpSpPr>
          <xdr:cNvPr id="79" name="Group 118"/>
          <xdr:cNvGrpSpPr>
            <a:grpSpLocks/>
          </xdr:cNvGrpSpPr>
        </xdr:nvGrpSpPr>
        <xdr:grpSpPr bwMode="auto">
          <a:xfrm>
            <a:off x="29746575" y="6019800"/>
            <a:ext cx="6524625" cy="2552700"/>
            <a:chOff x="3123" y="653"/>
            <a:chExt cx="685" cy="278"/>
          </a:xfrm>
        </xdr:grpSpPr>
        <xdr:graphicFrame macro="">
          <xdr:nvGraphicFramePr>
            <xdr:cNvPr id="84" name="Gráfico 57"/>
            <xdr:cNvGraphicFramePr>
              <a:graphicFrameLocks/>
            </xdr:cNvGraphicFramePr>
          </xdr:nvGraphicFramePr>
          <xdr:xfrm>
            <a:off x="3123" y="653"/>
            <a:ext cx="685" cy="27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7"/>
            </a:graphicData>
          </a:graphic>
        </xdr:graphicFrame>
        <xdr:sp macro="" textlink="">
          <xdr:nvSpPr>
            <xdr:cNvPr id="85" name="Text Box 58"/>
            <xdr:cNvSpPr txBox="1">
              <a:spLocks noChangeArrowheads="1"/>
            </xdr:cNvSpPr>
          </xdr:nvSpPr>
          <xdr:spPr bwMode="auto">
            <a:xfrm>
              <a:off x="3326" y="690"/>
              <a:ext cx="278" cy="23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pt-PT" sz="800" b="0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Paul da Praia da Vitória </a:t>
              </a:r>
              <a:r>
                <a:rPr lang="pt-PT" sz="800" b="1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| Estaca D</a:t>
              </a:r>
            </a:p>
          </xdr:txBody>
        </xdr:sp>
      </xdr:grpSp>
      <xdr:grpSp>
        <xdr:nvGrpSpPr>
          <xdr:cNvPr id="80" name="Group 140"/>
          <xdr:cNvGrpSpPr>
            <a:grpSpLocks/>
          </xdr:cNvGrpSpPr>
        </xdr:nvGrpSpPr>
        <xdr:grpSpPr bwMode="auto">
          <a:xfrm>
            <a:off x="35185350" y="7505700"/>
            <a:ext cx="1143000" cy="438150"/>
            <a:chOff x="1626" y="1108"/>
            <a:chExt cx="120" cy="44"/>
          </a:xfrm>
        </xdr:grpSpPr>
        <xdr:sp macro="" textlink="">
          <xdr:nvSpPr>
            <xdr:cNvPr id="82" name="Rectangle 141"/>
            <xdr:cNvSpPr>
              <a:spLocks noChangeArrowheads="1"/>
            </xdr:cNvSpPr>
          </xdr:nvSpPr>
          <xdr:spPr bwMode="auto">
            <a:xfrm>
              <a:off x="1653" y="1108"/>
              <a:ext cx="93" cy="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Temp. (ºC) água  mar</a:t>
              </a:r>
            </a:p>
          </xdr:txBody>
        </xdr:sp>
        <xdr:sp macro="" textlink="">
          <xdr:nvSpPr>
            <xdr:cNvPr id="83" name="Line 142"/>
            <xdr:cNvSpPr>
              <a:spLocks noChangeShapeType="1"/>
            </xdr:cNvSpPr>
          </xdr:nvSpPr>
          <xdr:spPr bwMode="auto">
            <a:xfrm>
              <a:off x="1626" y="1117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81" name="Line 163"/>
          <xdr:cNvSpPr>
            <a:spLocks noChangeShapeType="1"/>
          </xdr:cNvSpPr>
        </xdr:nvSpPr>
        <xdr:spPr bwMode="auto">
          <a:xfrm>
            <a:off x="30146625" y="6981825"/>
            <a:ext cx="4857750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33</xdr:col>
      <xdr:colOff>485775</xdr:colOff>
      <xdr:row>68</xdr:row>
      <xdr:rowOff>152400</xdr:rowOff>
    </xdr:from>
    <xdr:to>
      <xdr:col>41</xdr:col>
      <xdr:colOff>457200</xdr:colOff>
      <xdr:row>69</xdr:row>
      <xdr:rowOff>9525</xdr:rowOff>
    </xdr:to>
    <xdr:sp macro="" textlink="">
      <xdr:nvSpPr>
        <xdr:cNvPr id="86" name="Line 128"/>
        <xdr:cNvSpPr>
          <a:spLocks noChangeShapeType="1"/>
        </xdr:cNvSpPr>
      </xdr:nvSpPr>
      <xdr:spPr bwMode="auto">
        <a:xfrm>
          <a:off x="20602575" y="9734550"/>
          <a:ext cx="4848225" cy="1905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0.31139</cdr:x>
      <cdr:y>0.09953</cdr:y>
    </cdr:from>
    <cdr:to>
      <cdr:x>0.71803</cdr:x>
      <cdr:y>0.18639</cdr:y>
    </cdr:to>
    <cdr:sp macro="" textlink="">
      <cdr:nvSpPr>
        <cdr:cNvPr id="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9370" y="273882"/>
          <a:ext cx="2493420" cy="2390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D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0.31139</cdr:x>
      <cdr:y>0.07994</cdr:y>
    </cdr:from>
    <cdr:to>
      <cdr:x>0.71803</cdr:x>
      <cdr:y>0.1668</cdr:y>
    </cdr:to>
    <cdr:sp macro="" textlink="">
      <cdr:nvSpPr>
        <cdr:cNvPr id="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66503" y="339761"/>
          <a:ext cx="2563946" cy="369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D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0.31139</cdr:x>
      <cdr:y>0.10272</cdr:y>
    </cdr:from>
    <cdr:to>
      <cdr:x>0.71803</cdr:x>
      <cdr:y>0.18959</cdr:y>
    </cdr:to>
    <cdr:sp macro="" textlink="">
      <cdr:nvSpPr>
        <cdr:cNvPr id="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14966" y="283586"/>
          <a:ext cx="2500728" cy="2397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D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209550</xdr:colOff>
      <xdr:row>76</xdr:row>
      <xdr:rowOff>171450</xdr:rowOff>
    </xdr:from>
    <xdr:to>
      <xdr:col>29</xdr:col>
      <xdr:colOff>304800</xdr:colOff>
      <xdr:row>92</xdr:row>
      <xdr:rowOff>114300</xdr:rowOff>
    </xdr:to>
    <xdr:graphicFrame macro="">
      <xdr:nvGraphicFramePr>
        <xdr:cNvPr id="2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219075</xdr:colOff>
      <xdr:row>59</xdr:row>
      <xdr:rowOff>28575</xdr:rowOff>
    </xdr:from>
    <xdr:to>
      <xdr:col>29</xdr:col>
      <xdr:colOff>295275</xdr:colOff>
      <xdr:row>75</xdr:row>
      <xdr:rowOff>19050</xdr:rowOff>
    </xdr:to>
    <xdr:graphicFrame macro="">
      <xdr:nvGraphicFramePr>
        <xdr:cNvPr id="3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1</xdr:row>
      <xdr:rowOff>47625</xdr:rowOff>
    </xdr:from>
    <xdr:to>
      <xdr:col>1</xdr:col>
      <xdr:colOff>304800</xdr:colOff>
      <xdr:row>2</xdr:row>
      <xdr:rowOff>123825</xdr:rowOff>
    </xdr:to>
    <xdr:pic>
      <xdr:nvPicPr>
        <xdr:cNvPr id="4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6667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333375</xdr:colOff>
      <xdr:row>1</xdr:row>
      <xdr:rowOff>47625</xdr:rowOff>
    </xdr:from>
    <xdr:to>
      <xdr:col>1</xdr:col>
      <xdr:colOff>647700</xdr:colOff>
      <xdr:row>2</xdr:row>
      <xdr:rowOff>123825</xdr:rowOff>
    </xdr:to>
    <xdr:pic>
      <xdr:nvPicPr>
        <xdr:cNvPr id="5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66675"/>
          <a:ext cx="2762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628650</xdr:colOff>
      <xdr:row>0</xdr:row>
      <xdr:rowOff>180975</xdr:rowOff>
    </xdr:from>
    <xdr:ext cx="554394" cy="465947"/>
    <xdr:pic>
      <xdr:nvPicPr>
        <xdr:cNvPr id="6" name="Picture 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9050"/>
          <a:ext cx="554394" cy="465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19</xdr:col>
      <xdr:colOff>238125</xdr:colOff>
      <xdr:row>40</xdr:row>
      <xdr:rowOff>161925</xdr:rowOff>
    </xdr:from>
    <xdr:to>
      <xdr:col>29</xdr:col>
      <xdr:colOff>276225</xdr:colOff>
      <xdr:row>58</xdr:row>
      <xdr:rowOff>57150</xdr:rowOff>
    </xdr:to>
    <xdr:graphicFrame macro="">
      <xdr:nvGraphicFramePr>
        <xdr:cNvPr id="7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238125</xdr:colOff>
      <xdr:row>1</xdr:row>
      <xdr:rowOff>0</xdr:rowOff>
    </xdr:from>
    <xdr:to>
      <xdr:col>29</xdr:col>
      <xdr:colOff>361950</xdr:colOff>
      <xdr:row>21</xdr:row>
      <xdr:rowOff>0</xdr:rowOff>
    </xdr:to>
    <xdr:grpSp>
      <xdr:nvGrpSpPr>
        <xdr:cNvPr id="8" name="Grupo 5"/>
        <xdr:cNvGrpSpPr>
          <a:grpSpLocks/>
        </xdr:cNvGrpSpPr>
      </xdr:nvGrpSpPr>
      <xdr:grpSpPr bwMode="auto">
        <a:xfrm>
          <a:off x="10686467" y="19439"/>
          <a:ext cx="6247039" cy="2867219"/>
          <a:chOff x="10372725" y="66675"/>
          <a:chExt cx="6438900" cy="2667000"/>
        </a:xfrm>
      </xdr:grpSpPr>
      <xdr:grpSp>
        <xdr:nvGrpSpPr>
          <xdr:cNvPr id="9" name="Group 111"/>
          <xdr:cNvGrpSpPr>
            <a:grpSpLocks/>
          </xdr:cNvGrpSpPr>
        </xdr:nvGrpSpPr>
        <xdr:grpSpPr bwMode="auto">
          <a:xfrm>
            <a:off x="10372725" y="66675"/>
            <a:ext cx="6334125" cy="2667000"/>
            <a:chOff x="1080" y="7"/>
            <a:chExt cx="674" cy="282"/>
          </a:xfrm>
        </xdr:grpSpPr>
        <xdr:graphicFrame macro="">
          <xdr:nvGraphicFramePr>
            <xdr:cNvPr id="14" name="Gráfico 8"/>
            <xdr:cNvGraphicFramePr>
              <a:graphicFrameLocks/>
            </xdr:cNvGraphicFramePr>
          </xdr:nvGraphicFramePr>
          <xdr:xfrm>
            <a:off x="1080" y="7"/>
            <a:ext cx="674" cy="282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7"/>
            </a:graphicData>
          </a:graphic>
        </xdr:graphicFrame>
        <xdr:sp macro="" textlink="">
          <xdr:nvSpPr>
            <xdr:cNvPr id="15" name="Text Box 9"/>
            <xdr:cNvSpPr txBox="1">
              <a:spLocks noChangeArrowheads="1"/>
            </xdr:cNvSpPr>
          </xdr:nvSpPr>
          <xdr:spPr bwMode="auto">
            <a:xfrm>
              <a:off x="1298" y="33"/>
              <a:ext cx="234" cy="23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pt-PT" sz="800" b="0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Paul do Belo Jardim </a:t>
              </a:r>
              <a:r>
                <a:rPr lang="pt-PT" sz="800" b="1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| Ponto 1</a:t>
              </a:r>
            </a:p>
          </xdr:txBody>
        </xdr:sp>
      </xdr:grpSp>
      <xdr:grpSp>
        <xdr:nvGrpSpPr>
          <xdr:cNvPr id="10" name="Group 145"/>
          <xdr:cNvGrpSpPr>
            <a:grpSpLocks/>
          </xdr:cNvGrpSpPr>
        </xdr:nvGrpSpPr>
        <xdr:grpSpPr bwMode="auto">
          <a:xfrm>
            <a:off x="15601950" y="1677699"/>
            <a:ext cx="1209675" cy="438150"/>
            <a:chOff x="1623" y="1111"/>
            <a:chExt cx="127" cy="44"/>
          </a:xfrm>
        </xdr:grpSpPr>
        <xdr:sp macro="" textlink="">
          <xdr:nvSpPr>
            <xdr:cNvPr id="12" name="Rectangle 146"/>
            <xdr:cNvSpPr>
              <a:spLocks noChangeArrowheads="1"/>
            </xdr:cNvSpPr>
          </xdr:nvSpPr>
          <xdr:spPr bwMode="auto">
            <a:xfrm>
              <a:off x="1657" y="1111"/>
              <a:ext cx="93" cy="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pH água mar</a:t>
              </a:r>
            </a:p>
          </xdr:txBody>
        </xdr:sp>
        <xdr:sp macro="" textlink="">
          <xdr:nvSpPr>
            <xdr:cNvPr id="13" name="Line 147"/>
            <xdr:cNvSpPr>
              <a:spLocks noChangeShapeType="1"/>
            </xdr:cNvSpPr>
          </xdr:nvSpPr>
          <xdr:spPr bwMode="auto">
            <a:xfrm>
              <a:off x="1623" y="1117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11" name="Line 148"/>
          <xdr:cNvSpPr>
            <a:spLocks noChangeShapeType="1"/>
          </xdr:cNvSpPr>
        </xdr:nvSpPr>
        <xdr:spPr bwMode="auto">
          <a:xfrm>
            <a:off x="10719738" y="1452416"/>
            <a:ext cx="4714875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19</xdr:col>
      <xdr:colOff>247650</xdr:colOff>
      <xdr:row>22</xdr:row>
      <xdr:rowOff>95250</xdr:rowOff>
    </xdr:from>
    <xdr:to>
      <xdr:col>29</xdr:col>
      <xdr:colOff>276225</xdr:colOff>
      <xdr:row>39</xdr:row>
      <xdr:rowOff>47625</xdr:rowOff>
    </xdr:to>
    <xdr:graphicFrame macro="">
      <xdr:nvGraphicFramePr>
        <xdr:cNvPr id="16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609600</xdr:colOff>
      <xdr:row>81</xdr:row>
      <xdr:rowOff>104775</xdr:rowOff>
    </xdr:from>
    <xdr:to>
      <xdr:col>27</xdr:col>
      <xdr:colOff>333375</xdr:colOff>
      <xdr:row>81</xdr:row>
      <xdr:rowOff>104775</xdr:rowOff>
    </xdr:to>
    <xdr:sp macro="" textlink="">
      <xdr:nvSpPr>
        <xdr:cNvPr id="17" name="Line 148"/>
        <xdr:cNvSpPr>
          <a:spLocks noChangeShapeType="1"/>
        </xdr:cNvSpPr>
      </xdr:nvSpPr>
      <xdr:spPr bwMode="auto">
        <a:xfrm flipV="1">
          <a:off x="12192000" y="12525375"/>
          <a:ext cx="460057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28</xdr:col>
      <xdr:colOff>152780</xdr:colOff>
      <xdr:row>85</xdr:row>
      <xdr:rowOff>57553</xdr:rowOff>
    </xdr:from>
    <xdr:to>
      <xdr:col>29</xdr:col>
      <xdr:colOff>419641</xdr:colOff>
      <xdr:row>91</xdr:row>
      <xdr:rowOff>113029</xdr:rowOff>
    </xdr:to>
    <xdr:sp macro="" textlink="">
      <xdr:nvSpPr>
        <xdr:cNvPr id="18" name="Rectangle 85"/>
        <xdr:cNvSpPr>
          <a:spLocks noChangeArrowheads="1"/>
        </xdr:cNvSpPr>
      </xdr:nvSpPr>
      <xdr:spPr bwMode="auto">
        <a:xfrm>
          <a:off x="17221580" y="13125853"/>
          <a:ext cx="876461" cy="103655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Sal. (ppm) água  mar</a:t>
          </a:r>
        </a:p>
      </xdr:txBody>
    </xdr:sp>
    <xdr:clientData/>
  </xdr:twoCellAnchor>
  <xdr:twoCellAnchor>
    <xdr:from>
      <xdr:col>27</xdr:col>
      <xdr:colOff>438150</xdr:colOff>
      <xdr:row>85</xdr:row>
      <xdr:rowOff>171450</xdr:rowOff>
    </xdr:from>
    <xdr:to>
      <xdr:col>28</xdr:col>
      <xdr:colOff>104775</xdr:colOff>
      <xdr:row>85</xdr:row>
      <xdr:rowOff>171450</xdr:rowOff>
    </xdr:to>
    <xdr:sp macro="" textlink="">
      <xdr:nvSpPr>
        <xdr:cNvPr id="19" name="Line 86"/>
        <xdr:cNvSpPr>
          <a:spLocks noChangeShapeType="1"/>
        </xdr:cNvSpPr>
      </xdr:nvSpPr>
      <xdr:spPr bwMode="auto">
        <a:xfrm>
          <a:off x="16897350" y="13230225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22</xdr:col>
      <xdr:colOff>350225</xdr:colOff>
      <xdr:row>24</xdr:row>
      <xdr:rowOff>88566</xdr:rowOff>
    </xdr:from>
    <xdr:to>
      <xdr:col>26</xdr:col>
      <xdr:colOff>214108</xdr:colOff>
      <xdr:row>26</xdr:row>
      <xdr:rowOff>24792</xdr:rowOff>
    </xdr:to>
    <xdr:sp macro="" textlink="">
      <xdr:nvSpPr>
        <xdr:cNvPr id="20" name="Text Box 9"/>
        <xdr:cNvSpPr txBox="1">
          <a:spLocks noChangeArrowheads="1"/>
        </xdr:cNvSpPr>
      </xdr:nvSpPr>
      <xdr:spPr bwMode="auto">
        <a:xfrm>
          <a:off x="13761425" y="3269916"/>
          <a:ext cx="2302283" cy="260076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do Belo Jardim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22</xdr:col>
      <xdr:colOff>279242</xdr:colOff>
      <xdr:row>42</xdr:row>
      <xdr:rowOff>150702</xdr:rowOff>
    </xdr:from>
    <xdr:to>
      <xdr:col>26</xdr:col>
      <xdr:colOff>143125</xdr:colOff>
      <xdr:row>44</xdr:row>
      <xdr:rowOff>126353</xdr:rowOff>
    </xdr:to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13690442" y="6246702"/>
          <a:ext cx="2302283" cy="299501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do Belo Jardim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22</xdr:col>
      <xdr:colOff>408760</xdr:colOff>
      <xdr:row>78</xdr:row>
      <xdr:rowOff>101125</xdr:rowOff>
    </xdr:from>
    <xdr:to>
      <xdr:col>26</xdr:col>
      <xdr:colOff>272643</xdr:colOff>
      <xdr:row>80</xdr:row>
      <xdr:rowOff>24792</xdr:rowOff>
    </xdr:to>
    <xdr:sp macro="" textlink="">
      <xdr:nvSpPr>
        <xdr:cNvPr id="22" name="Text Box 9"/>
        <xdr:cNvSpPr txBox="1">
          <a:spLocks noChangeArrowheads="1"/>
        </xdr:cNvSpPr>
      </xdr:nvSpPr>
      <xdr:spPr bwMode="auto">
        <a:xfrm>
          <a:off x="13819960" y="12026425"/>
          <a:ext cx="2302283" cy="247517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do Belo Jardim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22</xdr:col>
      <xdr:colOff>446655</xdr:colOff>
      <xdr:row>61</xdr:row>
      <xdr:rowOff>20423</xdr:rowOff>
    </xdr:from>
    <xdr:to>
      <xdr:col>26</xdr:col>
      <xdr:colOff>310538</xdr:colOff>
      <xdr:row>62</xdr:row>
      <xdr:rowOff>98616</xdr:rowOff>
    </xdr:to>
    <xdr:sp macro="" textlink="">
      <xdr:nvSpPr>
        <xdr:cNvPr id="23" name="Text Box 9"/>
        <xdr:cNvSpPr txBox="1">
          <a:spLocks noChangeArrowheads="1"/>
        </xdr:cNvSpPr>
      </xdr:nvSpPr>
      <xdr:spPr bwMode="auto">
        <a:xfrm>
          <a:off x="13857855" y="9192998"/>
          <a:ext cx="2302283" cy="240118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do Belo Jardim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19</xdr:col>
      <xdr:colOff>228600</xdr:colOff>
      <xdr:row>93</xdr:row>
      <xdr:rowOff>66675</xdr:rowOff>
    </xdr:from>
    <xdr:to>
      <xdr:col>29</xdr:col>
      <xdr:colOff>323850</xdr:colOff>
      <xdr:row>109</xdr:row>
      <xdr:rowOff>9525</xdr:rowOff>
    </xdr:to>
    <xdr:graphicFrame macro="">
      <xdr:nvGraphicFramePr>
        <xdr:cNvPr id="24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22</xdr:col>
      <xdr:colOff>434812</xdr:colOff>
      <xdr:row>95</xdr:row>
      <xdr:rowOff>29981</xdr:rowOff>
    </xdr:from>
    <xdr:to>
      <xdr:col>26</xdr:col>
      <xdr:colOff>298695</xdr:colOff>
      <xdr:row>96</xdr:row>
      <xdr:rowOff>118877</xdr:rowOff>
    </xdr:to>
    <xdr:sp macro="" textlink="">
      <xdr:nvSpPr>
        <xdr:cNvPr id="25" name="Text Box 9"/>
        <xdr:cNvSpPr txBox="1">
          <a:spLocks noChangeArrowheads="1"/>
        </xdr:cNvSpPr>
      </xdr:nvSpPr>
      <xdr:spPr bwMode="auto">
        <a:xfrm>
          <a:off x="13846012" y="14746106"/>
          <a:ext cx="2302283" cy="269871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do Belo Jardim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209550</xdr:colOff>
      <xdr:row>79</xdr:row>
      <xdr:rowOff>180975</xdr:rowOff>
    </xdr:from>
    <xdr:to>
      <xdr:col>29</xdr:col>
      <xdr:colOff>304800</xdr:colOff>
      <xdr:row>95</xdr:row>
      <xdr:rowOff>123825</xdr:rowOff>
    </xdr:to>
    <xdr:graphicFrame macro="">
      <xdr:nvGraphicFramePr>
        <xdr:cNvPr id="2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219075</xdr:colOff>
      <xdr:row>62</xdr:row>
      <xdr:rowOff>123825</xdr:rowOff>
    </xdr:from>
    <xdr:to>
      <xdr:col>29</xdr:col>
      <xdr:colOff>295275</xdr:colOff>
      <xdr:row>78</xdr:row>
      <xdr:rowOff>95250</xdr:rowOff>
    </xdr:to>
    <xdr:graphicFrame macro="">
      <xdr:nvGraphicFramePr>
        <xdr:cNvPr id="3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1</xdr:row>
      <xdr:rowOff>47625</xdr:rowOff>
    </xdr:from>
    <xdr:to>
      <xdr:col>1</xdr:col>
      <xdr:colOff>304800</xdr:colOff>
      <xdr:row>2</xdr:row>
      <xdr:rowOff>123825</xdr:rowOff>
    </xdr:to>
    <xdr:pic>
      <xdr:nvPicPr>
        <xdr:cNvPr id="4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6667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333375</xdr:colOff>
      <xdr:row>1</xdr:row>
      <xdr:rowOff>47625</xdr:rowOff>
    </xdr:from>
    <xdr:to>
      <xdr:col>1</xdr:col>
      <xdr:colOff>647700</xdr:colOff>
      <xdr:row>2</xdr:row>
      <xdr:rowOff>123825</xdr:rowOff>
    </xdr:to>
    <xdr:pic>
      <xdr:nvPicPr>
        <xdr:cNvPr id="5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66675"/>
          <a:ext cx="2762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628650</xdr:colOff>
      <xdr:row>0</xdr:row>
      <xdr:rowOff>180975</xdr:rowOff>
    </xdr:from>
    <xdr:ext cx="554394" cy="465947"/>
    <xdr:pic>
      <xdr:nvPicPr>
        <xdr:cNvPr id="6" name="Picture 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9050"/>
          <a:ext cx="554394" cy="465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95250</xdr:colOff>
      <xdr:row>40</xdr:row>
      <xdr:rowOff>47625</xdr:rowOff>
    </xdr:from>
    <xdr:to>
      <xdr:col>1</xdr:col>
      <xdr:colOff>323850</xdr:colOff>
      <xdr:row>41</xdr:row>
      <xdr:rowOff>123825</xdr:rowOff>
    </xdr:to>
    <xdr:pic>
      <xdr:nvPicPr>
        <xdr:cNvPr id="7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581977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352425</xdr:colOff>
      <xdr:row>40</xdr:row>
      <xdr:rowOff>47625</xdr:rowOff>
    </xdr:from>
    <xdr:to>
      <xdr:col>1</xdr:col>
      <xdr:colOff>666750</xdr:colOff>
      <xdr:row>41</xdr:row>
      <xdr:rowOff>123825</xdr:rowOff>
    </xdr:to>
    <xdr:pic>
      <xdr:nvPicPr>
        <xdr:cNvPr id="8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5819775"/>
          <a:ext cx="257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647700</xdr:colOff>
      <xdr:row>40</xdr:row>
      <xdr:rowOff>0</xdr:rowOff>
    </xdr:from>
    <xdr:ext cx="554394" cy="475084"/>
    <xdr:pic>
      <xdr:nvPicPr>
        <xdr:cNvPr id="9" name="Picture 6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772150"/>
          <a:ext cx="554394" cy="475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19</xdr:col>
      <xdr:colOff>238125</xdr:colOff>
      <xdr:row>40</xdr:row>
      <xdr:rowOff>161925</xdr:rowOff>
    </xdr:from>
    <xdr:to>
      <xdr:col>29</xdr:col>
      <xdr:colOff>276225</xdr:colOff>
      <xdr:row>62</xdr:row>
      <xdr:rowOff>38100</xdr:rowOff>
    </xdr:to>
    <xdr:graphicFrame macro="">
      <xdr:nvGraphicFramePr>
        <xdr:cNvPr id="10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238125</xdr:colOff>
      <xdr:row>1</xdr:row>
      <xdr:rowOff>0</xdr:rowOff>
    </xdr:from>
    <xdr:to>
      <xdr:col>29</xdr:col>
      <xdr:colOff>361950</xdr:colOff>
      <xdr:row>21</xdr:row>
      <xdr:rowOff>0</xdr:rowOff>
    </xdr:to>
    <xdr:grpSp>
      <xdr:nvGrpSpPr>
        <xdr:cNvPr id="11" name="Grupo 5"/>
        <xdr:cNvGrpSpPr>
          <a:grpSpLocks/>
        </xdr:cNvGrpSpPr>
      </xdr:nvGrpSpPr>
      <xdr:grpSpPr bwMode="auto">
        <a:xfrm>
          <a:off x="10686467" y="19439"/>
          <a:ext cx="6247039" cy="2867219"/>
          <a:chOff x="10372725" y="66675"/>
          <a:chExt cx="6438900" cy="2667000"/>
        </a:xfrm>
      </xdr:grpSpPr>
      <xdr:grpSp>
        <xdr:nvGrpSpPr>
          <xdr:cNvPr id="12" name="Group 111"/>
          <xdr:cNvGrpSpPr>
            <a:grpSpLocks/>
          </xdr:cNvGrpSpPr>
        </xdr:nvGrpSpPr>
        <xdr:grpSpPr bwMode="auto">
          <a:xfrm>
            <a:off x="10372725" y="66675"/>
            <a:ext cx="6334125" cy="2667000"/>
            <a:chOff x="1080" y="7"/>
            <a:chExt cx="674" cy="282"/>
          </a:xfrm>
        </xdr:grpSpPr>
        <xdr:graphicFrame macro="">
          <xdr:nvGraphicFramePr>
            <xdr:cNvPr id="17" name="Gráfico 8"/>
            <xdr:cNvGraphicFramePr>
              <a:graphicFrameLocks/>
            </xdr:cNvGraphicFramePr>
          </xdr:nvGraphicFramePr>
          <xdr:xfrm>
            <a:off x="1080" y="7"/>
            <a:ext cx="674" cy="282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8"/>
            </a:graphicData>
          </a:graphic>
        </xdr:graphicFrame>
        <xdr:sp macro="" textlink="">
          <xdr:nvSpPr>
            <xdr:cNvPr id="18" name="Text Box 9"/>
            <xdr:cNvSpPr txBox="1">
              <a:spLocks noChangeArrowheads="1"/>
            </xdr:cNvSpPr>
          </xdr:nvSpPr>
          <xdr:spPr bwMode="auto">
            <a:xfrm>
              <a:off x="1298" y="33"/>
              <a:ext cx="234" cy="23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pt-PT" sz="800" b="0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Paul da Pedreira do Cabo da Praia </a:t>
              </a:r>
              <a:r>
                <a:rPr lang="pt-PT" sz="800" b="1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| Ponto 1</a:t>
              </a:r>
            </a:p>
          </xdr:txBody>
        </xdr:sp>
      </xdr:grpSp>
      <xdr:grpSp>
        <xdr:nvGrpSpPr>
          <xdr:cNvPr id="13" name="Group 145"/>
          <xdr:cNvGrpSpPr>
            <a:grpSpLocks/>
          </xdr:cNvGrpSpPr>
        </xdr:nvGrpSpPr>
        <xdr:grpSpPr bwMode="auto">
          <a:xfrm>
            <a:off x="15601950" y="1677699"/>
            <a:ext cx="1209675" cy="438150"/>
            <a:chOff x="1623" y="1111"/>
            <a:chExt cx="127" cy="44"/>
          </a:xfrm>
        </xdr:grpSpPr>
        <xdr:sp macro="" textlink="">
          <xdr:nvSpPr>
            <xdr:cNvPr id="15" name="Rectangle 146"/>
            <xdr:cNvSpPr>
              <a:spLocks noChangeArrowheads="1"/>
            </xdr:cNvSpPr>
          </xdr:nvSpPr>
          <xdr:spPr bwMode="auto">
            <a:xfrm>
              <a:off x="1657" y="1111"/>
              <a:ext cx="93" cy="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pH água mar</a:t>
              </a:r>
            </a:p>
          </xdr:txBody>
        </xdr:sp>
        <xdr:sp macro="" textlink="">
          <xdr:nvSpPr>
            <xdr:cNvPr id="16" name="Line 147"/>
            <xdr:cNvSpPr>
              <a:spLocks noChangeShapeType="1"/>
            </xdr:cNvSpPr>
          </xdr:nvSpPr>
          <xdr:spPr bwMode="auto">
            <a:xfrm>
              <a:off x="1623" y="1117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14" name="Line 148"/>
          <xdr:cNvSpPr>
            <a:spLocks noChangeShapeType="1"/>
          </xdr:cNvSpPr>
        </xdr:nvSpPr>
        <xdr:spPr bwMode="auto">
          <a:xfrm>
            <a:off x="10759810" y="1606108"/>
            <a:ext cx="4714875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19</xdr:col>
      <xdr:colOff>247650</xdr:colOff>
      <xdr:row>22</xdr:row>
      <xdr:rowOff>95250</xdr:rowOff>
    </xdr:from>
    <xdr:to>
      <xdr:col>29</xdr:col>
      <xdr:colOff>276225</xdr:colOff>
      <xdr:row>39</xdr:row>
      <xdr:rowOff>47625</xdr:rowOff>
    </xdr:to>
    <xdr:graphicFrame macro="">
      <xdr:nvGraphicFramePr>
        <xdr:cNvPr id="19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609600</xdr:colOff>
      <xdr:row>84</xdr:row>
      <xdr:rowOff>76200</xdr:rowOff>
    </xdr:from>
    <xdr:to>
      <xdr:col>27</xdr:col>
      <xdr:colOff>333375</xdr:colOff>
      <xdr:row>84</xdr:row>
      <xdr:rowOff>76200</xdr:rowOff>
    </xdr:to>
    <xdr:sp macro="" textlink="">
      <xdr:nvSpPr>
        <xdr:cNvPr id="20" name="Line 148"/>
        <xdr:cNvSpPr>
          <a:spLocks noChangeShapeType="1"/>
        </xdr:cNvSpPr>
      </xdr:nvSpPr>
      <xdr:spPr bwMode="auto">
        <a:xfrm flipV="1">
          <a:off x="12192000" y="12430125"/>
          <a:ext cx="460057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200025</xdr:colOff>
      <xdr:row>0</xdr:row>
      <xdr:rowOff>19050</xdr:rowOff>
    </xdr:from>
    <xdr:to>
      <xdr:col>40</xdr:col>
      <xdr:colOff>123825</xdr:colOff>
      <xdr:row>20</xdr:row>
      <xdr:rowOff>104775</xdr:rowOff>
    </xdr:to>
    <xdr:graphicFrame macro="">
      <xdr:nvGraphicFramePr>
        <xdr:cNvPr id="21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39</xdr:col>
      <xdr:colOff>82485</xdr:colOff>
      <xdr:row>13</xdr:row>
      <xdr:rowOff>113326</xdr:rowOff>
    </xdr:from>
    <xdr:to>
      <xdr:col>40</xdr:col>
      <xdr:colOff>358876</xdr:colOff>
      <xdr:row>17</xdr:row>
      <xdr:rowOff>78808</xdr:rowOff>
    </xdr:to>
    <xdr:sp macro="" textlink="">
      <xdr:nvSpPr>
        <xdr:cNvPr id="22" name="Rectangle 146"/>
        <xdr:cNvSpPr>
          <a:spLocks noChangeArrowheads="1"/>
        </xdr:cNvSpPr>
      </xdr:nvSpPr>
      <xdr:spPr bwMode="auto">
        <a:xfrm>
          <a:off x="23856885" y="1704001"/>
          <a:ext cx="885991" cy="51793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pH água mar</a:t>
          </a:r>
        </a:p>
      </xdr:txBody>
    </xdr:sp>
    <xdr:clientData/>
  </xdr:twoCellAnchor>
  <xdr:twoCellAnchor>
    <xdr:from>
      <xdr:col>38</xdr:col>
      <xdr:colOff>342900</xdr:colOff>
      <xdr:row>13</xdr:row>
      <xdr:rowOff>152400</xdr:rowOff>
    </xdr:from>
    <xdr:to>
      <xdr:col>39</xdr:col>
      <xdr:colOff>9525</xdr:colOff>
      <xdr:row>13</xdr:row>
      <xdr:rowOff>152400</xdr:rowOff>
    </xdr:to>
    <xdr:sp macro="" textlink="">
      <xdr:nvSpPr>
        <xdr:cNvPr id="23" name="Line 147"/>
        <xdr:cNvSpPr>
          <a:spLocks noChangeShapeType="1"/>
        </xdr:cNvSpPr>
      </xdr:nvSpPr>
      <xdr:spPr bwMode="auto">
        <a:xfrm>
          <a:off x="23507700" y="1743075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533400</xdr:colOff>
      <xdr:row>13</xdr:row>
      <xdr:rowOff>66675</xdr:rowOff>
    </xdr:from>
    <xdr:to>
      <xdr:col>38</xdr:col>
      <xdr:colOff>190500</xdr:colOff>
      <xdr:row>13</xdr:row>
      <xdr:rowOff>66675</xdr:rowOff>
    </xdr:to>
    <xdr:sp macro="" textlink="">
      <xdr:nvSpPr>
        <xdr:cNvPr id="24" name="Line 148"/>
        <xdr:cNvSpPr>
          <a:spLocks noChangeShapeType="1"/>
        </xdr:cNvSpPr>
      </xdr:nvSpPr>
      <xdr:spPr bwMode="auto">
        <a:xfrm>
          <a:off x="18821400" y="1657350"/>
          <a:ext cx="453390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190500</xdr:colOff>
      <xdr:row>22</xdr:row>
      <xdr:rowOff>47625</xdr:rowOff>
    </xdr:from>
    <xdr:to>
      <xdr:col>40</xdr:col>
      <xdr:colOff>123825</xdr:colOff>
      <xdr:row>39</xdr:row>
      <xdr:rowOff>19050</xdr:rowOff>
    </xdr:to>
    <xdr:graphicFrame macro="">
      <xdr:nvGraphicFramePr>
        <xdr:cNvPr id="25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30</xdr:col>
      <xdr:colOff>190500</xdr:colOff>
      <xdr:row>40</xdr:row>
      <xdr:rowOff>161925</xdr:rowOff>
    </xdr:from>
    <xdr:to>
      <xdr:col>40</xdr:col>
      <xdr:colOff>285750</xdr:colOff>
      <xdr:row>62</xdr:row>
      <xdr:rowOff>28575</xdr:rowOff>
    </xdr:to>
    <xdr:graphicFrame macro="">
      <xdr:nvGraphicFramePr>
        <xdr:cNvPr id="26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28</xdr:col>
      <xdr:colOff>143060</xdr:colOff>
      <xdr:row>87</xdr:row>
      <xdr:rowOff>174185</xdr:rowOff>
    </xdr:from>
    <xdr:to>
      <xdr:col>29</xdr:col>
      <xdr:colOff>409921</xdr:colOff>
      <xdr:row>94</xdr:row>
      <xdr:rowOff>64432</xdr:rowOff>
    </xdr:to>
    <xdr:sp macro="" textlink="">
      <xdr:nvSpPr>
        <xdr:cNvPr id="27" name="Rectangle 85"/>
        <xdr:cNvSpPr>
          <a:spLocks noChangeArrowheads="1"/>
        </xdr:cNvSpPr>
      </xdr:nvSpPr>
      <xdr:spPr bwMode="auto">
        <a:xfrm>
          <a:off x="17211860" y="13004360"/>
          <a:ext cx="876461" cy="106182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Sal. (ppm) água  mar</a:t>
          </a:r>
        </a:p>
      </xdr:txBody>
    </xdr:sp>
    <xdr:clientData/>
  </xdr:twoCellAnchor>
  <xdr:twoCellAnchor>
    <xdr:from>
      <xdr:col>27</xdr:col>
      <xdr:colOff>428625</xdr:colOff>
      <xdr:row>88</xdr:row>
      <xdr:rowOff>85725</xdr:rowOff>
    </xdr:from>
    <xdr:to>
      <xdr:col>28</xdr:col>
      <xdr:colOff>95250</xdr:colOff>
      <xdr:row>88</xdr:row>
      <xdr:rowOff>85725</xdr:rowOff>
    </xdr:to>
    <xdr:sp macro="" textlink="">
      <xdr:nvSpPr>
        <xdr:cNvPr id="28" name="Line 86"/>
        <xdr:cNvSpPr>
          <a:spLocks noChangeShapeType="1"/>
        </xdr:cNvSpPr>
      </xdr:nvSpPr>
      <xdr:spPr bwMode="auto">
        <a:xfrm>
          <a:off x="16887825" y="13087350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200025</xdr:colOff>
      <xdr:row>79</xdr:row>
      <xdr:rowOff>190500</xdr:rowOff>
    </xdr:from>
    <xdr:to>
      <xdr:col>40</xdr:col>
      <xdr:colOff>285750</xdr:colOff>
      <xdr:row>95</xdr:row>
      <xdr:rowOff>104775</xdr:rowOff>
    </xdr:to>
    <xdr:graphicFrame macro="">
      <xdr:nvGraphicFramePr>
        <xdr:cNvPr id="29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561975</xdr:colOff>
      <xdr:row>84</xdr:row>
      <xdr:rowOff>66675</xdr:rowOff>
    </xdr:from>
    <xdr:to>
      <xdr:col>38</xdr:col>
      <xdr:colOff>333375</xdr:colOff>
      <xdr:row>84</xdr:row>
      <xdr:rowOff>76200</xdr:rowOff>
    </xdr:to>
    <xdr:sp macro="" textlink="">
      <xdr:nvSpPr>
        <xdr:cNvPr id="30" name="Line 148"/>
        <xdr:cNvSpPr>
          <a:spLocks noChangeShapeType="1"/>
        </xdr:cNvSpPr>
      </xdr:nvSpPr>
      <xdr:spPr bwMode="auto">
        <a:xfrm>
          <a:off x="18849975" y="12420600"/>
          <a:ext cx="4648200" cy="952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39</xdr:col>
      <xdr:colOff>125586</xdr:colOff>
      <xdr:row>88</xdr:row>
      <xdr:rowOff>9937</xdr:rowOff>
    </xdr:from>
    <xdr:to>
      <xdr:col>40</xdr:col>
      <xdr:colOff>392447</xdr:colOff>
      <xdr:row>92</xdr:row>
      <xdr:rowOff>94572</xdr:rowOff>
    </xdr:to>
    <xdr:sp macro="" textlink="">
      <xdr:nvSpPr>
        <xdr:cNvPr id="31" name="Rectangle 85"/>
        <xdr:cNvSpPr>
          <a:spLocks noChangeArrowheads="1"/>
        </xdr:cNvSpPr>
      </xdr:nvSpPr>
      <xdr:spPr bwMode="auto">
        <a:xfrm>
          <a:off x="23899986" y="13011562"/>
          <a:ext cx="876461" cy="7418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Sal. (ppm) água  mar</a:t>
          </a:r>
        </a:p>
      </xdr:txBody>
    </xdr:sp>
    <xdr:clientData/>
  </xdr:twoCellAnchor>
  <xdr:twoCellAnchor>
    <xdr:from>
      <xdr:col>38</xdr:col>
      <xdr:colOff>428625</xdr:colOff>
      <xdr:row>88</xdr:row>
      <xdr:rowOff>95250</xdr:rowOff>
    </xdr:from>
    <xdr:to>
      <xdr:col>39</xdr:col>
      <xdr:colOff>95250</xdr:colOff>
      <xdr:row>88</xdr:row>
      <xdr:rowOff>95250</xdr:rowOff>
    </xdr:to>
    <xdr:sp macro="" textlink="">
      <xdr:nvSpPr>
        <xdr:cNvPr id="32" name="Line 86"/>
        <xdr:cNvSpPr>
          <a:spLocks noChangeShapeType="1"/>
        </xdr:cNvSpPr>
      </xdr:nvSpPr>
      <xdr:spPr bwMode="auto">
        <a:xfrm>
          <a:off x="23593425" y="13096875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190500</xdr:colOff>
      <xdr:row>62</xdr:row>
      <xdr:rowOff>123825</xdr:rowOff>
    </xdr:from>
    <xdr:to>
      <xdr:col>40</xdr:col>
      <xdr:colOff>333375</xdr:colOff>
      <xdr:row>78</xdr:row>
      <xdr:rowOff>114300</xdr:rowOff>
    </xdr:to>
    <xdr:graphicFrame macro="">
      <xdr:nvGraphicFramePr>
        <xdr:cNvPr id="33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22</xdr:col>
      <xdr:colOff>350225</xdr:colOff>
      <xdr:row>24</xdr:row>
      <xdr:rowOff>88566</xdr:rowOff>
    </xdr:from>
    <xdr:to>
      <xdr:col>26</xdr:col>
      <xdr:colOff>214108</xdr:colOff>
      <xdr:row>26</xdr:row>
      <xdr:rowOff>24792</xdr:rowOff>
    </xdr:to>
    <xdr:sp macro="" textlink="">
      <xdr:nvSpPr>
        <xdr:cNvPr id="34" name="Text Box 9"/>
        <xdr:cNvSpPr txBox="1">
          <a:spLocks noChangeArrowheads="1"/>
        </xdr:cNvSpPr>
      </xdr:nvSpPr>
      <xdr:spPr bwMode="auto">
        <a:xfrm>
          <a:off x="13761425" y="3269916"/>
          <a:ext cx="2302283" cy="260076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22</xdr:col>
      <xdr:colOff>279242</xdr:colOff>
      <xdr:row>43</xdr:row>
      <xdr:rowOff>53508</xdr:rowOff>
    </xdr:from>
    <xdr:to>
      <xdr:col>26</xdr:col>
      <xdr:colOff>143125</xdr:colOff>
      <xdr:row>45</xdr:row>
      <xdr:rowOff>174401</xdr:rowOff>
    </xdr:to>
    <xdr:sp macro="" textlink="">
      <xdr:nvSpPr>
        <xdr:cNvPr id="35" name="Text Box 9"/>
        <xdr:cNvSpPr txBox="1">
          <a:spLocks noChangeArrowheads="1"/>
        </xdr:cNvSpPr>
      </xdr:nvSpPr>
      <xdr:spPr bwMode="auto">
        <a:xfrm>
          <a:off x="13690442" y="6235233"/>
          <a:ext cx="2302283" cy="339968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22</xdr:col>
      <xdr:colOff>457357</xdr:colOff>
      <xdr:row>81</xdr:row>
      <xdr:rowOff>13651</xdr:rowOff>
    </xdr:from>
    <xdr:to>
      <xdr:col>26</xdr:col>
      <xdr:colOff>321240</xdr:colOff>
      <xdr:row>82</xdr:row>
      <xdr:rowOff>121986</xdr:rowOff>
    </xdr:to>
    <xdr:sp macro="" textlink="">
      <xdr:nvSpPr>
        <xdr:cNvPr id="36" name="Text Box 9"/>
        <xdr:cNvSpPr txBox="1">
          <a:spLocks noChangeArrowheads="1"/>
        </xdr:cNvSpPr>
      </xdr:nvSpPr>
      <xdr:spPr bwMode="auto">
        <a:xfrm>
          <a:off x="13868557" y="11881801"/>
          <a:ext cx="2302283" cy="27026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22</xdr:col>
      <xdr:colOff>495252</xdr:colOff>
      <xdr:row>64</xdr:row>
      <xdr:rowOff>78739</xdr:rowOff>
    </xdr:from>
    <xdr:to>
      <xdr:col>26</xdr:col>
      <xdr:colOff>359135</xdr:colOff>
      <xdr:row>65</xdr:row>
      <xdr:rowOff>156932</xdr:rowOff>
    </xdr:to>
    <xdr:sp macro="" textlink="">
      <xdr:nvSpPr>
        <xdr:cNvPr id="37" name="Text Box 9"/>
        <xdr:cNvSpPr txBox="1">
          <a:spLocks noChangeArrowheads="1"/>
        </xdr:cNvSpPr>
      </xdr:nvSpPr>
      <xdr:spPr bwMode="auto">
        <a:xfrm>
          <a:off x="13906452" y="9184639"/>
          <a:ext cx="2302283" cy="240118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33</xdr:col>
      <xdr:colOff>398659</xdr:colOff>
      <xdr:row>2</xdr:row>
      <xdr:rowOff>85725</xdr:rowOff>
    </xdr:from>
    <xdr:to>
      <xdr:col>37</xdr:col>
      <xdr:colOff>262542</xdr:colOff>
      <xdr:row>4</xdr:row>
      <xdr:rowOff>109424</xdr:rowOff>
    </xdr:to>
    <xdr:sp macro="" textlink="">
      <xdr:nvSpPr>
        <xdr:cNvPr id="38" name="Text Box 9"/>
        <xdr:cNvSpPr txBox="1">
          <a:spLocks noChangeArrowheads="1"/>
        </xdr:cNvSpPr>
      </xdr:nvSpPr>
      <xdr:spPr bwMode="auto">
        <a:xfrm>
          <a:off x="20515459" y="276225"/>
          <a:ext cx="2302283" cy="261824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2</a:t>
          </a:r>
        </a:p>
      </xdr:txBody>
    </xdr:sp>
    <xdr:clientData/>
  </xdr:twoCellAnchor>
  <xdr:twoCellAnchor>
    <xdr:from>
      <xdr:col>33</xdr:col>
      <xdr:colOff>259261</xdr:colOff>
      <xdr:row>24</xdr:row>
      <xdr:rowOff>28995</xdr:rowOff>
    </xdr:from>
    <xdr:to>
      <xdr:col>37</xdr:col>
      <xdr:colOff>123144</xdr:colOff>
      <xdr:row>25</xdr:row>
      <xdr:rowOff>130450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20376061" y="3210345"/>
          <a:ext cx="2302283" cy="26338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2</a:t>
          </a:r>
        </a:p>
      </xdr:txBody>
    </xdr:sp>
    <xdr:clientData/>
  </xdr:twoCellAnchor>
  <xdr:twoCellAnchor>
    <xdr:from>
      <xdr:col>33</xdr:col>
      <xdr:colOff>337778</xdr:colOff>
      <xdr:row>64</xdr:row>
      <xdr:rowOff>62251</xdr:rowOff>
    </xdr:from>
    <xdr:to>
      <xdr:col>37</xdr:col>
      <xdr:colOff>201661</xdr:colOff>
      <xdr:row>65</xdr:row>
      <xdr:rowOff>140444</xdr:rowOff>
    </xdr:to>
    <xdr:sp macro="" textlink="">
      <xdr:nvSpPr>
        <xdr:cNvPr id="40" name="Text Box 9"/>
        <xdr:cNvSpPr txBox="1">
          <a:spLocks noChangeArrowheads="1"/>
        </xdr:cNvSpPr>
      </xdr:nvSpPr>
      <xdr:spPr bwMode="auto">
        <a:xfrm>
          <a:off x="20454578" y="9168151"/>
          <a:ext cx="2302283" cy="240118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2</a:t>
          </a:r>
        </a:p>
      </xdr:txBody>
    </xdr:sp>
    <xdr:clientData/>
  </xdr:twoCellAnchor>
  <xdr:twoCellAnchor>
    <xdr:from>
      <xdr:col>33</xdr:col>
      <xdr:colOff>215027</xdr:colOff>
      <xdr:row>43</xdr:row>
      <xdr:rowOff>46741</xdr:rowOff>
    </xdr:from>
    <xdr:to>
      <xdr:col>37</xdr:col>
      <xdr:colOff>78910</xdr:colOff>
      <xdr:row>45</xdr:row>
      <xdr:rowOff>38878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20331827" y="6228466"/>
          <a:ext cx="2302283" cy="220737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2</a:t>
          </a:r>
        </a:p>
      </xdr:txBody>
    </xdr:sp>
    <xdr:clientData/>
  </xdr:twoCellAnchor>
  <xdr:twoCellAnchor>
    <xdr:from>
      <xdr:col>5</xdr:col>
      <xdr:colOff>158560</xdr:colOff>
      <xdr:row>8</xdr:row>
      <xdr:rowOff>128427</xdr:rowOff>
    </xdr:from>
    <xdr:to>
      <xdr:col>5</xdr:col>
      <xdr:colOff>358585</xdr:colOff>
      <xdr:row>19</xdr:row>
      <xdr:rowOff>68494</xdr:rowOff>
    </xdr:to>
    <xdr:sp macro="" textlink="">
      <xdr:nvSpPr>
        <xdr:cNvPr id="42" name="Retângulo 69"/>
        <xdr:cNvSpPr/>
      </xdr:nvSpPr>
      <xdr:spPr>
        <a:xfrm rot="16200000">
          <a:off x="2541202" y="1670085"/>
          <a:ext cx="1530742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8</xdr:col>
      <xdr:colOff>160724</xdr:colOff>
      <xdr:row>47</xdr:row>
      <xdr:rowOff>119874</xdr:rowOff>
    </xdr:from>
    <xdr:to>
      <xdr:col>8</xdr:col>
      <xdr:colOff>360749</xdr:colOff>
      <xdr:row>58</xdr:row>
      <xdr:rowOff>49239</xdr:rowOff>
    </xdr:to>
    <xdr:sp macro="" textlink="">
      <xdr:nvSpPr>
        <xdr:cNvPr id="43" name="Retângulo 51"/>
        <xdr:cNvSpPr/>
      </xdr:nvSpPr>
      <xdr:spPr>
        <a:xfrm rot="16200000">
          <a:off x="4377517" y="7418806"/>
          <a:ext cx="1520040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19</xdr:col>
      <xdr:colOff>266700</xdr:colOff>
      <xdr:row>112</xdr:row>
      <xdr:rowOff>114300</xdr:rowOff>
    </xdr:from>
    <xdr:to>
      <xdr:col>29</xdr:col>
      <xdr:colOff>361950</xdr:colOff>
      <xdr:row>127</xdr:row>
      <xdr:rowOff>104775</xdr:rowOff>
    </xdr:to>
    <xdr:graphicFrame macro="">
      <xdr:nvGraphicFramePr>
        <xdr:cNvPr id="44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22</xdr:col>
      <xdr:colOff>493128</xdr:colOff>
      <xdr:row>113</xdr:row>
      <xdr:rowOff>136894</xdr:rowOff>
    </xdr:from>
    <xdr:to>
      <xdr:col>26</xdr:col>
      <xdr:colOff>357011</xdr:colOff>
      <xdr:row>115</xdr:row>
      <xdr:rowOff>70280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13904328" y="17481919"/>
          <a:ext cx="2302283" cy="257236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30</xdr:col>
      <xdr:colOff>104775</xdr:colOff>
      <xdr:row>112</xdr:row>
      <xdr:rowOff>123825</xdr:rowOff>
    </xdr:from>
    <xdr:to>
      <xdr:col>40</xdr:col>
      <xdr:colOff>190500</xdr:colOff>
      <xdr:row>127</xdr:row>
      <xdr:rowOff>85725</xdr:rowOff>
    </xdr:to>
    <xdr:graphicFrame macro="">
      <xdr:nvGraphicFramePr>
        <xdr:cNvPr id="46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</xdr:col>
      <xdr:colOff>155437</xdr:colOff>
      <xdr:row>8</xdr:row>
      <xdr:rowOff>125322</xdr:rowOff>
    </xdr:from>
    <xdr:to>
      <xdr:col>8</xdr:col>
      <xdr:colOff>355462</xdr:colOff>
      <xdr:row>19</xdr:row>
      <xdr:rowOff>65389</xdr:rowOff>
    </xdr:to>
    <xdr:sp macro="" textlink="">
      <xdr:nvSpPr>
        <xdr:cNvPr id="47" name="Retângulo 55"/>
        <xdr:cNvSpPr/>
      </xdr:nvSpPr>
      <xdr:spPr>
        <a:xfrm rot="16200000">
          <a:off x="4366879" y="1666980"/>
          <a:ext cx="1530742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7</xdr:col>
      <xdr:colOff>155449</xdr:colOff>
      <xdr:row>8</xdr:row>
      <xdr:rowOff>125317</xdr:rowOff>
    </xdr:from>
    <xdr:to>
      <xdr:col>7</xdr:col>
      <xdr:colOff>355474</xdr:colOff>
      <xdr:row>19</xdr:row>
      <xdr:rowOff>65384</xdr:rowOff>
    </xdr:to>
    <xdr:sp macro="" textlink="">
      <xdr:nvSpPr>
        <xdr:cNvPr id="48" name="Retângulo 52"/>
        <xdr:cNvSpPr/>
      </xdr:nvSpPr>
      <xdr:spPr>
        <a:xfrm rot="16200000">
          <a:off x="3757291" y="1666975"/>
          <a:ext cx="1530742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6</xdr:col>
      <xdr:colOff>159016</xdr:colOff>
      <xdr:row>8</xdr:row>
      <xdr:rowOff>126902</xdr:rowOff>
    </xdr:from>
    <xdr:to>
      <xdr:col>6</xdr:col>
      <xdr:colOff>359041</xdr:colOff>
      <xdr:row>19</xdr:row>
      <xdr:rowOff>66969</xdr:rowOff>
    </xdr:to>
    <xdr:sp macro="" textlink="">
      <xdr:nvSpPr>
        <xdr:cNvPr id="49" name="Retângulo 53"/>
        <xdr:cNvSpPr/>
      </xdr:nvSpPr>
      <xdr:spPr>
        <a:xfrm rot="16200000">
          <a:off x="3151258" y="1668560"/>
          <a:ext cx="1530742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0.33477</cdr:x>
      <cdr:y>0.10973</cdr:y>
    </cdr:from>
    <cdr:to>
      <cdr:x>0.69937</cdr:x>
      <cdr:y>0.17069</cdr:y>
    </cdr:to>
    <cdr:sp macro="" textlink="">
      <cdr:nvSpPr>
        <cdr:cNvPr id="3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76854" y="301396"/>
          <a:ext cx="2261937" cy="1674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2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0.3332</cdr:x>
      <cdr:y>0.10973</cdr:y>
    </cdr:from>
    <cdr:to>
      <cdr:x>0.6978</cdr:x>
      <cdr:y>0.17069</cdr:y>
    </cdr:to>
    <cdr:sp macro="" textlink="">
      <cdr:nvSpPr>
        <cdr:cNvPr id="3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67135" y="301395"/>
          <a:ext cx="2261937" cy="1674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wrap="square" lIns="27432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2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47625</xdr:rowOff>
    </xdr:from>
    <xdr:to>
      <xdr:col>1</xdr:col>
      <xdr:colOff>257175</xdr:colOff>
      <xdr:row>2</xdr:row>
      <xdr:rowOff>123825</xdr:rowOff>
    </xdr:to>
    <xdr:pic>
      <xdr:nvPicPr>
        <xdr:cNvPr id="2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209550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285750</xdr:colOff>
      <xdr:row>1</xdr:row>
      <xdr:rowOff>47625</xdr:rowOff>
    </xdr:from>
    <xdr:to>
      <xdr:col>1</xdr:col>
      <xdr:colOff>600075</xdr:colOff>
      <xdr:row>2</xdr:row>
      <xdr:rowOff>123825</xdr:rowOff>
    </xdr:to>
    <xdr:pic>
      <xdr:nvPicPr>
        <xdr:cNvPr id="3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209550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581025</xdr:colOff>
      <xdr:row>0</xdr:row>
      <xdr:rowOff>133350</xdr:rowOff>
    </xdr:from>
    <xdr:ext cx="552450" cy="457200"/>
    <xdr:pic>
      <xdr:nvPicPr>
        <xdr:cNvPr id="4" name="Picture 10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133350"/>
          <a:ext cx="5524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28575</xdr:colOff>
      <xdr:row>19</xdr:row>
      <xdr:rowOff>66675</xdr:rowOff>
    </xdr:from>
    <xdr:to>
      <xdr:col>1</xdr:col>
      <xdr:colOff>257175</xdr:colOff>
      <xdr:row>20</xdr:row>
      <xdr:rowOff>142875</xdr:rowOff>
    </xdr:to>
    <xdr:pic>
      <xdr:nvPicPr>
        <xdr:cNvPr id="5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267652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285750</xdr:colOff>
      <xdr:row>19</xdr:row>
      <xdr:rowOff>66675</xdr:rowOff>
    </xdr:from>
    <xdr:to>
      <xdr:col>1</xdr:col>
      <xdr:colOff>600075</xdr:colOff>
      <xdr:row>20</xdr:row>
      <xdr:rowOff>142875</xdr:rowOff>
    </xdr:to>
    <xdr:pic>
      <xdr:nvPicPr>
        <xdr:cNvPr id="6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2676525"/>
          <a:ext cx="3143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581025</xdr:colOff>
      <xdr:row>18</xdr:row>
      <xdr:rowOff>142875</xdr:rowOff>
    </xdr:from>
    <xdr:ext cx="552450" cy="466725"/>
    <xdr:pic>
      <xdr:nvPicPr>
        <xdr:cNvPr id="7" name="Picture 1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2590800"/>
          <a:ext cx="5524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19</xdr:col>
      <xdr:colOff>142875</xdr:colOff>
      <xdr:row>0</xdr:row>
      <xdr:rowOff>57150</xdr:rowOff>
    </xdr:from>
    <xdr:to>
      <xdr:col>29</xdr:col>
      <xdr:colOff>447675</xdr:colOff>
      <xdr:row>17</xdr:row>
      <xdr:rowOff>152400</xdr:rowOff>
    </xdr:to>
    <xdr:grpSp>
      <xdr:nvGrpSpPr>
        <xdr:cNvPr id="8" name="Group 60"/>
        <xdr:cNvGrpSpPr>
          <a:grpSpLocks/>
        </xdr:cNvGrpSpPr>
      </xdr:nvGrpSpPr>
      <xdr:grpSpPr bwMode="auto">
        <a:xfrm>
          <a:off x="10267950" y="57150"/>
          <a:ext cx="6400800" cy="2533650"/>
          <a:chOff x="1078" y="27"/>
          <a:chExt cx="683" cy="280"/>
        </a:xfrm>
      </xdr:grpSpPr>
      <xdr:graphicFrame macro="">
        <xdr:nvGraphicFramePr>
          <xdr:cNvPr id="9" name="Gráfico 14"/>
          <xdr:cNvGraphicFramePr>
            <a:graphicFrameLocks/>
          </xdr:cNvGraphicFramePr>
        </xdr:nvGraphicFramePr>
        <xdr:xfrm>
          <a:off x="1078" y="27"/>
          <a:ext cx="683" cy="28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sp macro="" textlink="">
        <xdr:nvSpPr>
          <xdr:cNvPr id="10" name="Text Box 23"/>
          <xdr:cNvSpPr txBox="1">
            <a:spLocks noChangeArrowheads="1"/>
          </xdr:cNvSpPr>
        </xdr:nvSpPr>
        <xdr:spPr bwMode="auto">
          <a:xfrm>
            <a:off x="1292" y="60"/>
            <a:ext cx="260" cy="23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Pedreira do Cabo da Praia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Ponto 1</a:t>
            </a:r>
          </a:p>
        </xdr:txBody>
      </xdr:sp>
    </xdr:grpSp>
    <xdr:clientData/>
  </xdr:twoCellAnchor>
  <xdr:twoCellAnchor>
    <xdr:from>
      <xdr:col>19</xdr:col>
      <xdr:colOff>161925</xdr:colOff>
      <xdr:row>18</xdr:row>
      <xdr:rowOff>114300</xdr:rowOff>
    </xdr:from>
    <xdr:to>
      <xdr:col>29</xdr:col>
      <xdr:colOff>447675</xdr:colOff>
      <xdr:row>38</xdr:row>
      <xdr:rowOff>38100</xdr:rowOff>
    </xdr:to>
    <xdr:grpSp>
      <xdr:nvGrpSpPr>
        <xdr:cNvPr id="11" name="Group 59"/>
        <xdr:cNvGrpSpPr>
          <a:grpSpLocks/>
        </xdr:cNvGrpSpPr>
      </xdr:nvGrpSpPr>
      <xdr:grpSpPr bwMode="auto">
        <a:xfrm>
          <a:off x="10287000" y="2714625"/>
          <a:ext cx="6381750" cy="2924175"/>
          <a:chOff x="1080" y="319"/>
          <a:chExt cx="678" cy="283"/>
        </a:xfrm>
      </xdr:grpSpPr>
      <xdr:graphicFrame macro="">
        <xdr:nvGraphicFramePr>
          <xdr:cNvPr id="12" name="Gráfico 16"/>
          <xdr:cNvGraphicFramePr>
            <a:graphicFrameLocks/>
          </xdr:cNvGraphicFramePr>
        </xdr:nvGraphicFramePr>
        <xdr:xfrm>
          <a:off x="1080" y="319"/>
          <a:ext cx="678" cy="28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sp macro="" textlink="">
        <xdr:nvSpPr>
          <xdr:cNvPr id="13" name="Text Box 26"/>
          <xdr:cNvSpPr txBox="1">
            <a:spLocks noChangeArrowheads="1"/>
          </xdr:cNvSpPr>
        </xdr:nvSpPr>
        <xdr:spPr bwMode="auto">
          <a:xfrm>
            <a:off x="1282" y="357"/>
            <a:ext cx="264" cy="24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Pedreira do Cabo da Praia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Ponto 1</a:t>
            </a:r>
          </a:p>
        </xdr:txBody>
      </xdr:sp>
    </xdr:grpSp>
    <xdr:clientData/>
  </xdr:twoCellAnchor>
  <xdr:twoCellAnchor>
    <xdr:from>
      <xdr:col>19</xdr:col>
      <xdr:colOff>142875</xdr:colOff>
      <xdr:row>39</xdr:row>
      <xdr:rowOff>142875</xdr:rowOff>
    </xdr:from>
    <xdr:to>
      <xdr:col>29</xdr:col>
      <xdr:colOff>428625</xdr:colOff>
      <xdr:row>55</xdr:row>
      <xdr:rowOff>57150</xdr:rowOff>
    </xdr:to>
    <xdr:graphicFrame macro="">
      <xdr:nvGraphicFramePr>
        <xdr:cNvPr id="14" name="Gráfico 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22</xdr:col>
      <xdr:colOff>217238</xdr:colOff>
      <xdr:row>41</xdr:row>
      <xdr:rowOff>162270</xdr:rowOff>
    </xdr:from>
    <xdr:to>
      <xdr:col>26</xdr:col>
      <xdr:colOff>363731</xdr:colOff>
      <xdr:row>43</xdr:row>
      <xdr:rowOff>42414</xdr:rowOff>
    </xdr:to>
    <xdr:sp macro="" textlink="">
      <xdr:nvSpPr>
        <xdr:cNvPr id="15" name="Text Box 36"/>
        <xdr:cNvSpPr txBox="1">
          <a:spLocks noChangeArrowheads="1"/>
        </xdr:cNvSpPr>
      </xdr:nvSpPr>
      <xdr:spPr bwMode="auto">
        <a:xfrm>
          <a:off x="13628438" y="5934420"/>
          <a:ext cx="2584893" cy="203994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32</xdr:col>
      <xdr:colOff>104775</xdr:colOff>
      <xdr:row>0</xdr:row>
      <xdr:rowOff>95250</xdr:rowOff>
    </xdr:from>
    <xdr:to>
      <xdr:col>42</xdr:col>
      <xdr:colOff>400050</xdr:colOff>
      <xdr:row>18</xdr:row>
      <xdr:rowOff>114300</xdr:rowOff>
    </xdr:to>
    <xdr:grpSp>
      <xdr:nvGrpSpPr>
        <xdr:cNvPr id="16" name="Group 66"/>
        <xdr:cNvGrpSpPr>
          <a:grpSpLocks/>
        </xdr:cNvGrpSpPr>
      </xdr:nvGrpSpPr>
      <xdr:grpSpPr bwMode="auto">
        <a:xfrm>
          <a:off x="18154650" y="95250"/>
          <a:ext cx="6391275" cy="2619375"/>
          <a:chOff x="2110" y="28"/>
          <a:chExt cx="676" cy="282"/>
        </a:xfrm>
      </xdr:grpSpPr>
      <xdr:graphicFrame macro="">
        <xdr:nvGraphicFramePr>
          <xdr:cNvPr id="17" name="Gráfico 38"/>
          <xdr:cNvGraphicFramePr>
            <a:graphicFrameLocks/>
          </xdr:cNvGraphicFramePr>
        </xdr:nvGraphicFramePr>
        <xdr:xfrm>
          <a:off x="2110" y="28"/>
          <a:ext cx="676" cy="2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sp macro="" textlink="">
        <xdr:nvSpPr>
          <xdr:cNvPr id="18" name="Text Box 39"/>
          <xdr:cNvSpPr txBox="1">
            <a:spLocks noChangeArrowheads="1"/>
          </xdr:cNvSpPr>
        </xdr:nvSpPr>
        <xdr:spPr bwMode="auto">
          <a:xfrm>
            <a:off x="2322" y="62"/>
            <a:ext cx="275" cy="7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Pedreira do Cabo da Praia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Ponto 2</a:t>
            </a:r>
          </a:p>
        </xdr:txBody>
      </xdr:sp>
    </xdr:grpSp>
    <xdr:clientData/>
  </xdr:twoCellAnchor>
  <xdr:twoCellAnchor>
    <xdr:from>
      <xdr:col>32</xdr:col>
      <xdr:colOff>114300</xdr:colOff>
      <xdr:row>19</xdr:row>
      <xdr:rowOff>57150</xdr:rowOff>
    </xdr:from>
    <xdr:to>
      <xdr:col>42</xdr:col>
      <xdr:colOff>371475</xdr:colOff>
      <xdr:row>38</xdr:row>
      <xdr:rowOff>114300</xdr:rowOff>
    </xdr:to>
    <xdr:grpSp>
      <xdr:nvGrpSpPr>
        <xdr:cNvPr id="19" name="Group 67"/>
        <xdr:cNvGrpSpPr>
          <a:grpSpLocks/>
        </xdr:cNvGrpSpPr>
      </xdr:nvGrpSpPr>
      <xdr:grpSpPr bwMode="auto">
        <a:xfrm>
          <a:off x="18164175" y="2828925"/>
          <a:ext cx="6353175" cy="2886075"/>
          <a:chOff x="2109" y="319"/>
          <a:chExt cx="675" cy="282"/>
        </a:xfrm>
      </xdr:grpSpPr>
      <xdr:graphicFrame macro="">
        <xdr:nvGraphicFramePr>
          <xdr:cNvPr id="20" name="Gráfico 41"/>
          <xdr:cNvGraphicFramePr>
            <a:graphicFrameLocks/>
          </xdr:cNvGraphicFramePr>
        </xdr:nvGraphicFramePr>
        <xdr:xfrm>
          <a:off x="2109" y="319"/>
          <a:ext cx="675" cy="2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sp macro="" textlink="">
        <xdr:nvSpPr>
          <xdr:cNvPr id="21" name="Text Box 42"/>
          <xdr:cNvSpPr txBox="1">
            <a:spLocks noChangeArrowheads="1"/>
          </xdr:cNvSpPr>
        </xdr:nvSpPr>
        <xdr:spPr bwMode="auto">
          <a:xfrm>
            <a:off x="2310" y="357"/>
            <a:ext cx="263" cy="24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Pedreira do Cabo da Praia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Ponto 2</a:t>
            </a:r>
          </a:p>
        </xdr:txBody>
      </xdr:sp>
    </xdr:grpSp>
    <xdr:clientData/>
  </xdr:twoCellAnchor>
  <xdr:twoCellAnchor>
    <xdr:from>
      <xdr:col>19</xdr:col>
      <xdr:colOff>152400</xdr:colOff>
      <xdr:row>55</xdr:row>
      <xdr:rowOff>142875</xdr:rowOff>
    </xdr:from>
    <xdr:to>
      <xdr:col>29</xdr:col>
      <xdr:colOff>428625</xdr:colOff>
      <xdr:row>72</xdr:row>
      <xdr:rowOff>0</xdr:rowOff>
    </xdr:to>
    <xdr:graphicFrame macro="">
      <xdr:nvGraphicFramePr>
        <xdr:cNvPr id="22" name="Gráfico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22</xdr:col>
      <xdr:colOff>171450</xdr:colOff>
      <xdr:row>58</xdr:row>
      <xdr:rowOff>0</xdr:rowOff>
    </xdr:from>
    <xdr:to>
      <xdr:col>26</xdr:col>
      <xdr:colOff>304800</xdr:colOff>
      <xdr:row>59</xdr:row>
      <xdr:rowOff>57150</xdr:rowOff>
    </xdr:to>
    <xdr:sp macro="" textlink="">
      <xdr:nvSpPr>
        <xdr:cNvPr id="23" name="Text Box 30"/>
        <xdr:cNvSpPr txBox="1">
          <a:spLocks noChangeArrowheads="1"/>
        </xdr:cNvSpPr>
      </xdr:nvSpPr>
      <xdr:spPr bwMode="auto">
        <a:xfrm>
          <a:off x="13582650" y="8524875"/>
          <a:ext cx="2571750" cy="21907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1</a:t>
          </a:r>
        </a:p>
      </xdr:txBody>
    </xdr:sp>
    <xdr:clientData/>
  </xdr:twoCellAnchor>
  <xdr:twoCellAnchor>
    <xdr:from>
      <xdr:col>19</xdr:col>
      <xdr:colOff>590550</xdr:colOff>
      <xdr:row>61</xdr:row>
      <xdr:rowOff>76200</xdr:rowOff>
    </xdr:from>
    <xdr:to>
      <xdr:col>27</xdr:col>
      <xdr:colOff>428625</xdr:colOff>
      <xdr:row>61</xdr:row>
      <xdr:rowOff>76200</xdr:rowOff>
    </xdr:to>
    <xdr:sp macro="" textlink="">
      <xdr:nvSpPr>
        <xdr:cNvPr id="24" name="Line 18"/>
        <xdr:cNvSpPr>
          <a:spLocks noChangeShapeType="1"/>
        </xdr:cNvSpPr>
      </xdr:nvSpPr>
      <xdr:spPr bwMode="auto">
        <a:xfrm>
          <a:off x="12172950" y="9086850"/>
          <a:ext cx="471487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27</xdr:col>
      <xdr:colOff>552450</xdr:colOff>
      <xdr:row>65</xdr:row>
      <xdr:rowOff>142875</xdr:rowOff>
    </xdr:from>
    <xdr:to>
      <xdr:col>29</xdr:col>
      <xdr:colOff>371475</xdr:colOff>
      <xdr:row>68</xdr:row>
      <xdr:rowOff>95250</xdr:rowOff>
    </xdr:to>
    <xdr:grpSp>
      <xdr:nvGrpSpPr>
        <xdr:cNvPr id="25" name="Group 64"/>
        <xdr:cNvGrpSpPr>
          <a:grpSpLocks/>
        </xdr:cNvGrpSpPr>
      </xdr:nvGrpSpPr>
      <xdr:grpSpPr bwMode="auto">
        <a:xfrm>
          <a:off x="15554325" y="10210800"/>
          <a:ext cx="1038225" cy="438150"/>
          <a:chOff x="1632" y="1108"/>
          <a:chExt cx="109" cy="44"/>
        </a:xfrm>
      </xdr:grpSpPr>
      <xdr:sp macro="" textlink="">
        <xdr:nvSpPr>
          <xdr:cNvPr id="26" name="Rectangle 62"/>
          <xdr:cNvSpPr>
            <a:spLocks noChangeArrowheads="1"/>
          </xdr:cNvSpPr>
        </xdr:nvSpPr>
        <xdr:spPr bwMode="auto">
          <a:xfrm>
            <a:off x="1659" y="1108"/>
            <a:ext cx="82" cy="4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pt-PT" sz="8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Sal. (ppm) água  mar</a:t>
            </a:r>
          </a:p>
        </xdr:txBody>
      </xdr:sp>
      <xdr:sp macro="" textlink="">
        <xdr:nvSpPr>
          <xdr:cNvPr id="27" name="Line 63"/>
          <xdr:cNvSpPr>
            <a:spLocks noChangeShapeType="1"/>
          </xdr:cNvSpPr>
        </xdr:nvSpPr>
        <xdr:spPr bwMode="auto">
          <a:xfrm>
            <a:off x="1632" y="1117"/>
            <a:ext cx="29" cy="0"/>
          </a:xfrm>
          <a:prstGeom prst="line">
            <a:avLst/>
          </a:prstGeom>
          <a:noFill/>
          <a:ln w="15875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32</xdr:col>
      <xdr:colOff>114300</xdr:colOff>
      <xdr:row>55</xdr:row>
      <xdr:rowOff>142875</xdr:rowOff>
    </xdr:from>
    <xdr:to>
      <xdr:col>42</xdr:col>
      <xdr:colOff>352425</xdr:colOff>
      <xdr:row>71</xdr:row>
      <xdr:rowOff>152400</xdr:rowOff>
    </xdr:to>
    <xdr:graphicFrame macro="">
      <xdr:nvGraphicFramePr>
        <xdr:cNvPr id="28" name="Gráfico 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35</xdr:col>
      <xdr:colOff>114300</xdr:colOff>
      <xdr:row>58</xdr:row>
      <xdr:rowOff>0</xdr:rowOff>
    </xdr:from>
    <xdr:to>
      <xdr:col>39</xdr:col>
      <xdr:colOff>247650</xdr:colOff>
      <xdr:row>59</xdr:row>
      <xdr:rowOff>57150</xdr:rowOff>
    </xdr:to>
    <xdr:sp macro="" textlink="">
      <xdr:nvSpPr>
        <xdr:cNvPr id="29" name="Text Box 46"/>
        <xdr:cNvSpPr txBox="1">
          <a:spLocks noChangeArrowheads="1"/>
        </xdr:cNvSpPr>
      </xdr:nvSpPr>
      <xdr:spPr bwMode="auto">
        <a:xfrm>
          <a:off x="21450300" y="8524875"/>
          <a:ext cx="2571750" cy="21907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2</a:t>
          </a:r>
        </a:p>
      </xdr:txBody>
    </xdr:sp>
    <xdr:clientData/>
  </xdr:twoCellAnchor>
  <xdr:twoCellAnchor>
    <xdr:from>
      <xdr:col>32</xdr:col>
      <xdr:colOff>561975</xdr:colOff>
      <xdr:row>61</xdr:row>
      <xdr:rowOff>123825</xdr:rowOff>
    </xdr:from>
    <xdr:to>
      <xdr:col>40</xdr:col>
      <xdr:colOff>352425</xdr:colOff>
      <xdr:row>61</xdr:row>
      <xdr:rowOff>123825</xdr:rowOff>
    </xdr:to>
    <xdr:sp macro="" textlink="">
      <xdr:nvSpPr>
        <xdr:cNvPr id="30" name="Line 47"/>
        <xdr:cNvSpPr>
          <a:spLocks noChangeShapeType="1"/>
        </xdr:cNvSpPr>
      </xdr:nvSpPr>
      <xdr:spPr bwMode="auto">
        <a:xfrm>
          <a:off x="20069175" y="9134475"/>
          <a:ext cx="466725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40</xdr:col>
      <xdr:colOff>428625</xdr:colOff>
      <xdr:row>65</xdr:row>
      <xdr:rowOff>123825</xdr:rowOff>
    </xdr:from>
    <xdr:to>
      <xdr:col>42</xdr:col>
      <xdr:colOff>342900</xdr:colOff>
      <xdr:row>68</xdr:row>
      <xdr:rowOff>66675</xdr:rowOff>
    </xdr:to>
    <xdr:grpSp>
      <xdr:nvGrpSpPr>
        <xdr:cNvPr id="31" name="Group 69"/>
        <xdr:cNvGrpSpPr>
          <a:grpSpLocks/>
        </xdr:cNvGrpSpPr>
      </xdr:nvGrpSpPr>
      <xdr:grpSpPr bwMode="auto">
        <a:xfrm>
          <a:off x="23355300" y="10191750"/>
          <a:ext cx="1133475" cy="428625"/>
          <a:chOff x="1626" y="1108"/>
          <a:chExt cx="120" cy="44"/>
        </a:xfrm>
      </xdr:grpSpPr>
      <xdr:sp macro="" textlink="">
        <xdr:nvSpPr>
          <xdr:cNvPr id="32" name="Rectangle 70"/>
          <xdr:cNvSpPr>
            <a:spLocks noChangeArrowheads="1"/>
          </xdr:cNvSpPr>
        </xdr:nvSpPr>
        <xdr:spPr bwMode="auto">
          <a:xfrm>
            <a:off x="1653" y="1108"/>
            <a:ext cx="93" cy="4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pt-PT" sz="8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Sal. (ppm) água  mar</a:t>
            </a:r>
          </a:p>
        </xdr:txBody>
      </xdr:sp>
      <xdr:sp macro="" textlink="">
        <xdr:nvSpPr>
          <xdr:cNvPr id="33" name="Line 71"/>
          <xdr:cNvSpPr>
            <a:spLocks noChangeShapeType="1"/>
          </xdr:cNvSpPr>
        </xdr:nvSpPr>
        <xdr:spPr bwMode="auto">
          <a:xfrm>
            <a:off x="1626" y="1117"/>
            <a:ext cx="29" cy="0"/>
          </a:xfrm>
          <a:prstGeom prst="line">
            <a:avLst/>
          </a:prstGeom>
          <a:noFill/>
          <a:ln w="15875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19</xdr:col>
      <xdr:colOff>552450</xdr:colOff>
      <xdr:row>44</xdr:row>
      <xdr:rowOff>142875</xdr:rowOff>
    </xdr:from>
    <xdr:to>
      <xdr:col>27</xdr:col>
      <xdr:colOff>390525</xdr:colOff>
      <xdr:row>44</xdr:row>
      <xdr:rowOff>142875</xdr:rowOff>
    </xdr:to>
    <xdr:sp macro="" textlink="">
      <xdr:nvSpPr>
        <xdr:cNvPr id="34" name="Line 77"/>
        <xdr:cNvSpPr>
          <a:spLocks noChangeShapeType="1"/>
        </xdr:cNvSpPr>
      </xdr:nvSpPr>
      <xdr:spPr bwMode="auto">
        <a:xfrm>
          <a:off x="12134850" y="6400800"/>
          <a:ext cx="471487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27</xdr:col>
      <xdr:colOff>561975</xdr:colOff>
      <xdr:row>49</xdr:row>
      <xdr:rowOff>0</xdr:rowOff>
    </xdr:from>
    <xdr:to>
      <xdr:col>29</xdr:col>
      <xdr:colOff>485775</xdr:colOff>
      <xdr:row>51</xdr:row>
      <xdr:rowOff>104775</xdr:rowOff>
    </xdr:to>
    <xdr:grpSp>
      <xdr:nvGrpSpPr>
        <xdr:cNvPr id="35" name="Group 78"/>
        <xdr:cNvGrpSpPr>
          <a:grpSpLocks/>
        </xdr:cNvGrpSpPr>
      </xdr:nvGrpSpPr>
      <xdr:grpSpPr bwMode="auto">
        <a:xfrm>
          <a:off x="15563850" y="7410450"/>
          <a:ext cx="1143000" cy="438150"/>
          <a:chOff x="1626" y="1108"/>
          <a:chExt cx="120" cy="44"/>
        </a:xfrm>
      </xdr:grpSpPr>
      <xdr:sp macro="" textlink="">
        <xdr:nvSpPr>
          <xdr:cNvPr id="36" name="Rectangle 79"/>
          <xdr:cNvSpPr>
            <a:spLocks noChangeArrowheads="1"/>
          </xdr:cNvSpPr>
        </xdr:nvSpPr>
        <xdr:spPr bwMode="auto">
          <a:xfrm>
            <a:off x="1653" y="1108"/>
            <a:ext cx="93" cy="4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pt-PT" sz="8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Temp. (ºC) água  mar</a:t>
            </a:r>
          </a:p>
        </xdr:txBody>
      </xdr:sp>
      <xdr:sp macro="" textlink="">
        <xdr:nvSpPr>
          <xdr:cNvPr id="37" name="Line 80"/>
          <xdr:cNvSpPr>
            <a:spLocks noChangeShapeType="1"/>
          </xdr:cNvSpPr>
        </xdr:nvSpPr>
        <xdr:spPr bwMode="auto">
          <a:xfrm>
            <a:off x="1626" y="1117"/>
            <a:ext cx="29" cy="0"/>
          </a:xfrm>
          <a:prstGeom prst="line">
            <a:avLst/>
          </a:prstGeom>
          <a:noFill/>
          <a:ln w="15875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32</xdr:col>
      <xdr:colOff>95250</xdr:colOff>
      <xdr:row>39</xdr:row>
      <xdr:rowOff>104775</xdr:rowOff>
    </xdr:from>
    <xdr:to>
      <xdr:col>42</xdr:col>
      <xdr:colOff>409575</xdr:colOff>
      <xdr:row>54</xdr:row>
      <xdr:rowOff>114300</xdr:rowOff>
    </xdr:to>
    <xdr:grpSp>
      <xdr:nvGrpSpPr>
        <xdr:cNvPr id="38" name="Group 88"/>
        <xdr:cNvGrpSpPr>
          <a:grpSpLocks/>
        </xdr:cNvGrpSpPr>
      </xdr:nvGrpSpPr>
      <xdr:grpSpPr bwMode="auto">
        <a:xfrm>
          <a:off x="18145125" y="5867400"/>
          <a:ext cx="6410325" cy="2495550"/>
          <a:chOff x="2099" y="625"/>
          <a:chExt cx="673" cy="262"/>
        </a:xfrm>
      </xdr:grpSpPr>
      <xdr:graphicFrame macro="">
        <xdr:nvGraphicFramePr>
          <xdr:cNvPr id="39" name="Gráfico 48"/>
          <xdr:cNvGraphicFramePr>
            <a:graphicFrameLocks/>
          </xdr:cNvGraphicFramePr>
        </xdr:nvGraphicFramePr>
        <xdr:xfrm>
          <a:off x="2099" y="625"/>
          <a:ext cx="667" cy="26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grpSp>
        <xdr:nvGrpSpPr>
          <xdr:cNvPr id="40" name="Group 85"/>
          <xdr:cNvGrpSpPr>
            <a:grpSpLocks/>
          </xdr:cNvGrpSpPr>
        </xdr:nvGrpSpPr>
        <xdr:grpSpPr bwMode="auto">
          <a:xfrm>
            <a:off x="2653" y="781"/>
            <a:ext cx="119" cy="46"/>
            <a:chOff x="1634" y="1109"/>
            <a:chExt cx="119" cy="44"/>
          </a:xfrm>
        </xdr:grpSpPr>
        <xdr:sp macro="" textlink="">
          <xdr:nvSpPr>
            <xdr:cNvPr id="41" name="Rectangle 86"/>
            <xdr:cNvSpPr>
              <a:spLocks noChangeArrowheads="1"/>
            </xdr:cNvSpPr>
          </xdr:nvSpPr>
          <xdr:spPr bwMode="auto">
            <a:xfrm>
              <a:off x="1660" y="1109"/>
              <a:ext cx="93" cy="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Temp. (ºC) água  mar</a:t>
              </a:r>
            </a:p>
          </xdr:txBody>
        </xdr:sp>
        <xdr:sp macro="" textlink="">
          <xdr:nvSpPr>
            <xdr:cNvPr id="42" name="Line 87"/>
            <xdr:cNvSpPr>
              <a:spLocks noChangeShapeType="1"/>
            </xdr:cNvSpPr>
          </xdr:nvSpPr>
          <xdr:spPr bwMode="auto">
            <a:xfrm>
              <a:off x="1634" y="1116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</xdr:grpSp>
    <xdr:clientData/>
  </xdr:twoCellAnchor>
  <xdr:twoCellAnchor>
    <xdr:from>
      <xdr:col>35</xdr:col>
      <xdr:colOff>276225</xdr:colOff>
      <xdr:row>41</xdr:row>
      <xdr:rowOff>76200</xdr:rowOff>
    </xdr:from>
    <xdr:to>
      <xdr:col>39</xdr:col>
      <xdr:colOff>152400</xdr:colOff>
      <xdr:row>42</xdr:row>
      <xdr:rowOff>114300</xdr:rowOff>
    </xdr:to>
    <xdr:sp macro="" textlink="">
      <xdr:nvSpPr>
        <xdr:cNvPr id="43" name="Text Box 51"/>
        <xdr:cNvSpPr txBox="1">
          <a:spLocks noChangeArrowheads="1"/>
        </xdr:cNvSpPr>
      </xdr:nvSpPr>
      <xdr:spPr bwMode="auto">
        <a:xfrm>
          <a:off x="21612225" y="5848350"/>
          <a:ext cx="2314575" cy="200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2</a:t>
          </a:r>
        </a:p>
      </xdr:txBody>
    </xdr:sp>
    <xdr:clientData/>
  </xdr:twoCellAnchor>
  <xdr:twoCellAnchor>
    <xdr:from>
      <xdr:col>32</xdr:col>
      <xdr:colOff>581025</xdr:colOff>
      <xdr:row>48</xdr:row>
      <xdr:rowOff>123825</xdr:rowOff>
    </xdr:from>
    <xdr:to>
      <xdr:col>40</xdr:col>
      <xdr:colOff>276225</xdr:colOff>
      <xdr:row>48</xdr:row>
      <xdr:rowOff>123825</xdr:rowOff>
    </xdr:to>
    <xdr:sp macro="" textlink="">
      <xdr:nvSpPr>
        <xdr:cNvPr id="44" name="Line 84"/>
        <xdr:cNvSpPr>
          <a:spLocks noChangeShapeType="1"/>
        </xdr:cNvSpPr>
      </xdr:nvSpPr>
      <xdr:spPr bwMode="auto">
        <a:xfrm>
          <a:off x="20088225" y="7029450"/>
          <a:ext cx="457200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32</xdr:col>
      <xdr:colOff>114300</xdr:colOff>
      <xdr:row>55</xdr:row>
      <xdr:rowOff>142875</xdr:rowOff>
    </xdr:from>
    <xdr:to>
      <xdr:col>42</xdr:col>
      <xdr:colOff>352425</xdr:colOff>
      <xdr:row>71</xdr:row>
      <xdr:rowOff>152400</xdr:rowOff>
    </xdr:to>
    <xdr:graphicFrame macro="">
      <xdr:nvGraphicFramePr>
        <xdr:cNvPr id="45" name="Gráfico 9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35</xdr:col>
      <xdr:colOff>114300</xdr:colOff>
      <xdr:row>58</xdr:row>
      <xdr:rowOff>0</xdr:rowOff>
    </xdr:from>
    <xdr:to>
      <xdr:col>39</xdr:col>
      <xdr:colOff>247650</xdr:colOff>
      <xdr:row>59</xdr:row>
      <xdr:rowOff>57150</xdr:rowOff>
    </xdr:to>
    <xdr:sp macro="" textlink="">
      <xdr:nvSpPr>
        <xdr:cNvPr id="46" name="Text Box 92"/>
        <xdr:cNvSpPr txBox="1">
          <a:spLocks noChangeArrowheads="1"/>
        </xdr:cNvSpPr>
      </xdr:nvSpPr>
      <xdr:spPr bwMode="auto">
        <a:xfrm>
          <a:off x="21450300" y="8524875"/>
          <a:ext cx="2571750" cy="21907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Pedreira do Cabo da Praia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Ponto 2</a:t>
          </a:r>
        </a:p>
      </xdr:txBody>
    </xdr:sp>
    <xdr:clientData/>
  </xdr:twoCellAnchor>
  <xdr:twoCellAnchor>
    <xdr:from>
      <xdr:col>32</xdr:col>
      <xdr:colOff>552450</xdr:colOff>
      <xdr:row>60</xdr:row>
      <xdr:rowOff>133350</xdr:rowOff>
    </xdr:from>
    <xdr:to>
      <xdr:col>40</xdr:col>
      <xdr:colOff>361950</xdr:colOff>
      <xdr:row>60</xdr:row>
      <xdr:rowOff>133350</xdr:rowOff>
    </xdr:to>
    <xdr:sp macro="" textlink="">
      <xdr:nvSpPr>
        <xdr:cNvPr id="47" name="Line 93"/>
        <xdr:cNvSpPr>
          <a:spLocks noChangeShapeType="1"/>
        </xdr:cNvSpPr>
      </xdr:nvSpPr>
      <xdr:spPr bwMode="auto">
        <a:xfrm>
          <a:off x="20059650" y="8982075"/>
          <a:ext cx="468630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40</xdr:col>
      <xdr:colOff>485775</xdr:colOff>
      <xdr:row>65</xdr:row>
      <xdr:rowOff>123825</xdr:rowOff>
    </xdr:from>
    <xdr:to>
      <xdr:col>42</xdr:col>
      <xdr:colOff>400050</xdr:colOff>
      <xdr:row>68</xdr:row>
      <xdr:rowOff>66675</xdr:rowOff>
    </xdr:to>
    <xdr:grpSp>
      <xdr:nvGrpSpPr>
        <xdr:cNvPr id="48" name="Group 94"/>
        <xdr:cNvGrpSpPr>
          <a:grpSpLocks/>
        </xdr:cNvGrpSpPr>
      </xdr:nvGrpSpPr>
      <xdr:grpSpPr bwMode="auto">
        <a:xfrm>
          <a:off x="23412450" y="10191750"/>
          <a:ext cx="1133475" cy="428625"/>
          <a:chOff x="1626" y="1108"/>
          <a:chExt cx="120" cy="44"/>
        </a:xfrm>
      </xdr:grpSpPr>
      <xdr:sp macro="" textlink="">
        <xdr:nvSpPr>
          <xdr:cNvPr id="49" name="Rectangle 95"/>
          <xdr:cNvSpPr>
            <a:spLocks noChangeArrowheads="1"/>
          </xdr:cNvSpPr>
        </xdr:nvSpPr>
        <xdr:spPr bwMode="auto">
          <a:xfrm>
            <a:off x="1653" y="1108"/>
            <a:ext cx="93" cy="4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pt-PT" sz="8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Sal. (ppm) água  mar</a:t>
            </a:r>
          </a:p>
        </xdr:txBody>
      </xdr:sp>
      <xdr:sp macro="" textlink="">
        <xdr:nvSpPr>
          <xdr:cNvPr id="50" name="Line 96"/>
          <xdr:cNvSpPr>
            <a:spLocks noChangeShapeType="1"/>
          </xdr:cNvSpPr>
        </xdr:nvSpPr>
        <xdr:spPr bwMode="auto">
          <a:xfrm>
            <a:off x="1626" y="1117"/>
            <a:ext cx="29" cy="0"/>
          </a:xfrm>
          <a:prstGeom prst="line">
            <a:avLst/>
          </a:prstGeom>
          <a:noFill/>
          <a:ln w="15875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40</xdr:col>
      <xdr:colOff>571500</xdr:colOff>
      <xdr:row>11</xdr:row>
      <xdr:rowOff>76200</xdr:rowOff>
    </xdr:from>
    <xdr:to>
      <xdr:col>42</xdr:col>
      <xdr:colOff>495300</xdr:colOff>
      <xdr:row>14</xdr:row>
      <xdr:rowOff>114300</xdr:rowOff>
    </xdr:to>
    <xdr:grpSp>
      <xdr:nvGrpSpPr>
        <xdr:cNvPr id="51" name="Group 98"/>
        <xdr:cNvGrpSpPr>
          <a:grpSpLocks/>
        </xdr:cNvGrpSpPr>
      </xdr:nvGrpSpPr>
      <xdr:grpSpPr bwMode="auto">
        <a:xfrm>
          <a:off x="23498175" y="1619250"/>
          <a:ext cx="1143000" cy="438150"/>
          <a:chOff x="1626" y="1108"/>
          <a:chExt cx="120" cy="44"/>
        </a:xfrm>
      </xdr:grpSpPr>
      <xdr:sp macro="" textlink="">
        <xdr:nvSpPr>
          <xdr:cNvPr id="52" name="Rectangle 99"/>
          <xdr:cNvSpPr>
            <a:spLocks noChangeArrowheads="1"/>
          </xdr:cNvSpPr>
        </xdr:nvSpPr>
        <xdr:spPr bwMode="auto">
          <a:xfrm>
            <a:off x="1653" y="1108"/>
            <a:ext cx="93" cy="4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pt-PT" sz="8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pH água mar</a:t>
            </a:r>
          </a:p>
        </xdr:txBody>
      </xdr:sp>
      <xdr:sp macro="" textlink="">
        <xdr:nvSpPr>
          <xdr:cNvPr id="53" name="Line 100"/>
          <xdr:cNvSpPr>
            <a:spLocks noChangeShapeType="1"/>
          </xdr:cNvSpPr>
        </xdr:nvSpPr>
        <xdr:spPr bwMode="auto">
          <a:xfrm>
            <a:off x="1626" y="1117"/>
            <a:ext cx="29" cy="0"/>
          </a:xfrm>
          <a:prstGeom prst="line">
            <a:avLst/>
          </a:prstGeom>
          <a:noFill/>
          <a:ln w="15875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32</xdr:col>
      <xdr:colOff>466725</xdr:colOff>
      <xdr:row>11</xdr:row>
      <xdr:rowOff>152400</xdr:rowOff>
    </xdr:from>
    <xdr:to>
      <xdr:col>40</xdr:col>
      <xdr:colOff>438150</xdr:colOff>
      <xdr:row>11</xdr:row>
      <xdr:rowOff>152400</xdr:rowOff>
    </xdr:to>
    <xdr:sp macro="" textlink="">
      <xdr:nvSpPr>
        <xdr:cNvPr id="54" name="Line 101"/>
        <xdr:cNvSpPr>
          <a:spLocks noChangeShapeType="1"/>
        </xdr:cNvSpPr>
      </xdr:nvSpPr>
      <xdr:spPr bwMode="auto">
        <a:xfrm>
          <a:off x="19973925" y="1562100"/>
          <a:ext cx="48482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28</xdr:col>
      <xdr:colOff>0</xdr:colOff>
      <xdr:row>10</xdr:row>
      <xdr:rowOff>133350</xdr:rowOff>
    </xdr:from>
    <xdr:to>
      <xdr:col>29</xdr:col>
      <xdr:colOff>533400</xdr:colOff>
      <xdr:row>14</xdr:row>
      <xdr:rowOff>9525</xdr:rowOff>
    </xdr:to>
    <xdr:grpSp>
      <xdr:nvGrpSpPr>
        <xdr:cNvPr id="55" name="Group 102"/>
        <xdr:cNvGrpSpPr>
          <a:grpSpLocks/>
        </xdr:cNvGrpSpPr>
      </xdr:nvGrpSpPr>
      <xdr:grpSpPr bwMode="auto">
        <a:xfrm>
          <a:off x="15611475" y="1514475"/>
          <a:ext cx="1143000" cy="438150"/>
          <a:chOff x="1626" y="1108"/>
          <a:chExt cx="120" cy="44"/>
        </a:xfrm>
      </xdr:grpSpPr>
      <xdr:sp macro="" textlink="">
        <xdr:nvSpPr>
          <xdr:cNvPr id="56" name="Rectangle 103"/>
          <xdr:cNvSpPr>
            <a:spLocks noChangeArrowheads="1"/>
          </xdr:cNvSpPr>
        </xdr:nvSpPr>
        <xdr:spPr bwMode="auto">
          <a:xfrm>
            <a:off x="1653" y="1108"/>
            <a:ext cx="93" cy="4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pt-PT" sz="8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pH água mar</a:t>
            </a:r>
          </a:p>
        </xdr:txBody>
      </xdr:sp>
      <xdr:sp macro="" textlink="">
        <xdr:nvSpPr>
          <xdr:cNvPr id="57" name="Line 104"/>
          <xdr:cNvSpPr>
            <a:spLocks noChangeShapeType="1"/>
          </xdr:cNvSpPr>
        </xdr:nvSpPr>
        <xdr:spPr bwMode="auto">
          <a:xfrm>
            <a:off x="1626" y="1117"/>
            <a:ext cx="29" cy="0"/>
          </a:xfrm>
          <a:prstGeom prst="line">
            <a:avLst/>
          </a:prstGeom>
          <a:noFill/>
          <a:ln w="15875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19</xdr:col>
      <xdr:colOff>495300</xdr:colOff>
      <xdr:row>6</xdr:row>
      <xdr:rowOff>161925</xdr:rowOff>
    </xdr:from>
    <xdr:to>
      <xdr:col>27</xdr:col>
      <xdr:colOff>485775</xdr:colOff>
      <xdr:row>6</xdr:row>
      <xdr:rowOff>161925</xdr:rowOff>
    </xdr:to>
    <xdr:sp macro="" textlink="">
      <xdr:nvSpPr>
        <xdr:cNvPr id="58" name="Line 105"/>
        <xdr:cNvSpPr>
          <a:spLocks noChangeShapeType="1"/>
        </xdr:cNvSpPr>
      </xdr:nvSpPr>
      <xdr:spPr bwMode="auto">
        <a:xfrm>
          <a:off x="12077700" y="962025"/>
          <a:ext cx="486727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128587</xdr:colOff>
      <xdr:row>7</xdr:row>
      <xdr:rowOff>52388</xdr:rowOff>
    </xdr:from>
    <xdr:to>
      <xdr:col>2</xdr:col>
      <xdr:colOff>328612</xdr:colOff>
      <xdr:row>18</xdr:row>
      <xdr:rowOff>71438</xdr:rowOff>
    </xdr:to>
    <xdr:sp macro="" textlink="">
      <xdr:nvSpPr>
        <xdr:cNvPr id="59" name="Retângulo 1"/>
        <xdr:cNvSpPr/>
      </xdr:nvSpPr>
      <xdr:spPr>
        <a:xfrm rot="16200000">
          <a:off x="695325" y="1666875"/>
          <a:ext cx="1504950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3</xdr:col>
      <xdr:colOff>147638</xdr:colOff>
      <xdr:row>7</xdr:row>
      <xdr:rowOff>42863</xdr:rowOff>
    </xdr:from>
    <xdr:to>
      <xdr:col>3</xdr:col>
      <xdr:colOff>347663</xdr:colOff>
      <xdr:row>18</xdr:row>
      <xdr:rowOff>61913</xdr:rowOff>
    </xdr:to>
    <xdr:sp macro="" textlink="">
      <xdr:nvSpPr>
        <xdr:cNvPr id="60" name="Retângulo 59"/>
        <xdr:cNvSpPr/>
      </xdr:nvSpPr>
      <xdr:spPr>
        <a:xfrm rot="16200000">
          <a:off x="1323976" y="1657350"/>
          <a:ext cx="1504950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4</xdr:col>
      <xdr:colOff>147639</xdr:colOff>
      <xdr:row>7</xdr:row>
      <xdr:rowOff>33338</xdr:rowOff>
    </xdr:from>
    <xdr:to>
      <xdr:col>4</xdr:col>
      <xdr:colOff>347664</xdr:colOff>
      <xdr:row>18</xdr:row>
      <xdr:rowOff>52388</xdr:rowOff>
    </xdr:to>
    <xdr:sp macro="" textlink="">
      <xdr:nvSpPr>
        <xdr:cNvPr id="61" name="Retângulo 60"/>
        <xdr:cNvSpPr/>
      </xdr:nvSpPr>
      <xdr:spPr>
        <a:xfrm rot="16200000">
          <a:off x="1933577" y="1647825"/>
          <a:ext cx="1504950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5</xdr:col>
      <xdr:colOff>147640</xdr:colOff>
      <xdr:row>7</xdr:row>
      <xdr:rowOff>33338</xdr:rowOff>
    </xdr:from>
    <xdr:to>
      <xdr:col>5</xdr:col>
      <xdr:colOff>347665</xdr:colOff>
      <xdr:row>18</xdr:row>
      <xdr:rowOff>52388</xdr:rowOff>
    </xdr:to>
    <xdr:sp macro="" textlink="">
      <xdr:nvSpPr>
        <xdr:cNvPr id="62" name="Retângulo 61"/>
        <xdr:cNvSpPr/>
      </xdr:nvSpPr>
      <xdr:spPr>
        <a:xfrm rot="16200000">
          <a:off x="2543178" y="1647825"/>
          <a:ext cx="1504950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12</xdr:col>
      <xdr:colOff>119063</xdr:colOff>
      <xdr:row>7</xdr:row>
      <xdr:rowOff>52389</xdr:rowOff>
    </xdr:from>
    <xdr:to>
      <xdr:col>12</xdr:col>
      <xdr:colOff>319088</xdr:colOff>
      <xdr:row>18</xdr:row>
      <xdr:rowOff>71439</xdr:rowOff>
    </xdr:to>
    <xdr:sp macro="" textlink="">
      <xdr:nvSpPr>
        <xdr:cNvPr id="63" name="Retângulo 62"/>
        <xdr:cNvSpPr/>
      </xdr:nvSpPr>
      <xdr:spPr>
        <a:xfrm rot="16200000">
          <a:off x="6781801" y="1666876"/>
          <a:ext cx="1504950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13</xdr:col>
      <xdr:colOff>138114</xdr:colOff>
      <xdr:row>7</xdr:row>
      <xdr:rowOff>42864</xdr:rowOff>
    </xdr:from>
    <xdr:to>
      <xdr:col>13</xdr:col>
      <xdr:colOff>338139</xdr:colOff>
      <xdr:row>18</xdr:row>
      <xdr:rowOff>61914</xdr:rowOff>
    </xdr:to>
    <xdr:sp macro="" textlink="">
      <xdr:nvSpPr>
        <xdr:cNvPr id="64" name="Retângulo 63"/>
        <xdr:cNvSpPr/>
      </xdr:nvSpPr>
      <xdr:spPr>
        <a:xfrm rot="16200000">
          <a:off x="7410452" y="1657351"/>
          <a:ext cx="1504950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14</xdr:col>
      <xdr:colOff>138115</xdr:colOff>
      <xdr:row>7</xdr:row>
      <xdr:rowOff>33339</xdr:rowOff>
    </xdr:from>
    <xdr:to>
      <xdr:col>14</xdr:col>
      <xdr:colOff>338140</xdr:colOff>
      <xdr:row>18</xdr:row>
      <xdr:rowOff>52389</xdr:rowOff>
    </xdr:to>
    <xdr:sp macro="" textlink="">
      <xdr:nvSpPr>
        <xdr:cNvPr id="65" name="Retângulo 64"/>
        <xdr:cNvSpPr/>
      </xdr:nvSpPr>
      <xdr:spPr>
        <a:xfrm rot="16200000">
          <a:off x="8020053" y="1647826"/>
          <a:ext cx="1504950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2</xdr:col>
      <xdr:colOff>128588</xdr:colOff>
      <xdr:row>26</xdr:row>
      <xdr:rowOff>4763</xdr:rowOff>
    </xdr:from>
    <xdr:to>
      <xdr:col>2</xdr:col>
      <xdr:colOff>328613</xdr:colOff>
      <xdr:row>36</xdr:row>
      <xdr:rowOff>71438</xdr:rowOff>
    </xdr:to>
    <xdr:sp macro="" textlink="">
      <xdr:nvSpPr>
        <xdr:cNvPr id="66" name="Retângulo 66"/>
        <xdr:cNvSpPr/>
      </xdr:nvSpPr>
      <xdr:spPr>
        <a:xfrm rot="16200000">
          <a:off x="700088" y="4186238"/>
          <a:ext cx="1495425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3</xdr:col>
      <xdr:colOff>147639</xdr:colOff>
      <xdr:row>25</xdr:row>
      <xdr:rowOff>61913</xdr:rowOff>
    </xdr:from>
    <xdr:to>
      <xdr:col>3</xdr:col>
      <xdr:colOff>347664</xdr:colOff>
      <xdr:row>36</xdr:row>
      <xdr:rowOff>61913</xdr:rowOff>
    </xdr:to>
    <xdr:sp macro="" textlink="">
      <xdr:nvSpPr>
        <xdr:cNvPr id="67" name="Retângulo 67"/>
        <xdr:cNvSpPr/>
      </xdr:nvSpPr>
      <xdr:spPr>
        <a:xfrm rot="16200000">
          <a:off x="1328739" y="4176713"/>
          <a:ext cx="1495425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4</xdr:col>
      <xdr:colOff>147640</xdr:colOff>
      <xdr:row>25</xdr:row>
      <xdr:rowOff>52388</xdr:rowOff>
    </xdr:from>
    <xdr:to>
      <xdr:col>4</xdr:col>
      <xdr:colOff>347665</xdr:colOff>
      <xdr:row>36</xdr:row>
      <xdr:rowOff>52388</xdr:rowOff>
    </xdr:to>
    <xdr:sp macro="" textlink="">
      <xdr:nvSpPr>
        <xdr:cNvPr id="68" name="Retângulo 68"/>
        <xdr:cNvSpPr/>
      </xdr:nvSpPr>
      <xdr:spPr>
        <a:xfrm rot="16200000">
          <a:off x="1938340" y="4167188"/>
          <a:ext cx="1495425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5</xdr:col>
      <xdr:colOff>147641</xdr:colOff>
      <xdr:row>25</xdr:row>
      <xdr:rowOff>52388</xdr:rowOff>
    </xdr:from>
    <xdr:to>
      <xdr:col>5</xdr:col>
      <xdr:colOff>347666</xdr:colOff>
      <xdr:row>36</xdr:row>
      <xdr:rowOff>52388</xdr:rowOff>
    </xdr:to>
    <xdr:sp macro="" textlink="">
      <xdr:nvSpPr>
        <xdr:cNvPr id="69" name="Retângulo 69"/>
        <xdr:cNvSpPr/>
      </xdr:nvSpPr>
      <xdr:spPr>
        <a:xfrm rot="16200000">
          <a:off x="2547941" y="4167188"/>
          <a:ext cx="1495425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13</xdr:col>
      <xdr:colOff>138115</xdr:colOff>
      <xdr:row>25</xdr:row>
      <xdr:rowOff>61914</xdr:rowOff>
    </xdr:from>
    <xdr:to>
      <xdr:col>13</xdr:col>
      <xdr:colOff>338140</xdr:colOff>
      <xdr:row>36</xdr:row>
      <xdr:rowOff>61914</xdr:rowOff>
    </xdr:to>
    <xdr:sp macro="" textlink="">
      <xdr:nvSpPr>
        <xdr:cNvPr id="70" name="Retângulo 71"/>
        <xdr:cNvSpPr/>
      </xdr:nvSpPr>
      <xdr:spPr>
        <a:xfrm rot="16200000">
          <a:off x="7415215" y="4176714"/>
          <a:ext cx="1495425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  <xdr:twoCellAnchor>
    <xdr:from>
      <xdr:col>14</xdr:col>
      <xdr:colOff>138116</xdr:colOff>
      <xdr:row>25</xdr:row>
      <xdr:rowOff>52389</xdr:rowOff>
    </xdr:from>
    <xdr:to>
      <xdr:col>14</xdr:col>
      <xdr:colOff>338141</xdr:colOff>
      <xdr:row>36</xdr:row>
      <xdr:rowOff>52389</xdr:rowOff>
    </xdr:to>
    <xdr:sp macro="" textlink="">
      <xdr:nvSpPr>
        <xdr:cNvPr id="71" name="Retângulo 72"/>
        <xdr:cNvSpPr/>
      </xdr:nvSpPr>
      <xdr:spPr>
        <a:xfrm rot="16200000">
          <a:off x="8024816" y="4167189"/>
          <a:ext cx="1495425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PT" sz="11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SEM      ÁGUA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247650</xdr:colOff>
      <xdr:row>117</xdr:row>
      <xdr:rowOff>104775</xdr:rowOff>
    </xdr:from>
    <xdr:to>
      <xdr:col>29</xdr:col>
      <xdr:colOff>228600</xdr:colOff>
      <xdr:row>141</xdr:row>
      <xdr:rowOff>95250</xdr:rowOff>
    </xdr:to>
    <xdr:graphicFrame macro="">
      <xdr:nvGraphicFramePr>
        <xdr:cNvPr id="2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285750</xdr:colOff>
      <xdr:row>83</xdr:row>
      <xdr:rowOff>0</xdr:rowOff>
    </xdr:from>
    <xdr:to>
      <xdr:col>29</xdr:col>
      <xdr:colOff>285750</xdr:colOff>
      <xdr:row>103</xdr:row>
      <xdr:rowOff>76200</xdr:rowOff>
    </xdr:to>
    <xdr:graphicFrame macro="">
      <xdr:nvGraphicFramePr>
        <xdr:cNvPr id="3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1</xdr:row>
      <xdr:rowOff>47625</xdr:rowOff>
    </xdr:from>
    <xdr:to>
      <xdr:col>1</xdr:col>
      <xdr:colOff>304800</xdr:colOff>
      <xdr:row>2</xdr:row>
      <xdr:rowOff>123825</xdr:rowOff>
    </xdr:to>
    <xdr:pic>
      <xdr:nvPicPr>
        <xdr:cNvPr id="4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2382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333375</xdr:colOff>
      <xdr:row>1</xdr:row>
      <xdr:rowOff>47625</xdr:rowOff>
    </xdr:from>
    <xdr:to>
      <xdr:col>1</xdr:col>
      <xdr:colOff>647700</xdr:colOff>
      <xdr:row>2</xdr:row>
      <xdr:rowOff>123825</xdr:rowOff>
    </xdr:to>
    <xdr:pic>
      <xdr:nvPicPr>
        <xdr:cNvPr id="5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23825"/>
          <a:ext cx="2762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628650</xdr:colOff>
      <xdr:row>0</xdr:row>
      <xdr:rowOff>180975</xdr:rowOff>
    </xdr:from>
    <xdr:ext cx="553520" cy="462551"/>
    <xdr:pic>
      <xdr:nvPicPr>
        <xdr:cNvPr id="6" name="Picture 3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"/>
          <a:ext cx="553520" cy="4625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95250</xdr:colOff>
      <xdr:row>23</xdr:row>
      <xdr:rowOff>47625</xdr:rowOff>
    </xdr:from>
    <xdr:to>
      <xdr:col>1</xdr:col>
      <xdr:colOff>323850</xdr:colOff>
      <xdr:row>24</xdr:row>
      <xdr:rowOff>123825</xdr:rowOff>
    </xdr:to>
    <xdr:pic>
      <xdr:nvPicPr>
        <xdr:cNvPr id="7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307657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352425</xdr:colOff>
      <xdr:row>23</xdr:row>
      <xdr:rowOff>47625</xdr:rowOff>
    </xdr:from>
    <xdr:to>
      <xdr:col>1</xdr:col>
      <xdr:colOff>666750</xdr:colOff>
      <xdr:row>24</xdr:row>
      <xdr:rowOff>123825</xdr:rowOff>
    </xdr:to>
    <xdr:pic>
      <xdr:nvPicPr>
        <xdr:cNvPr id="8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3076575"/>
          <a:ext cx="257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647700</xdr:colOff>
      <xdr:row>22</xdr:row>
      <xdr:rowOff>123825</xdr:rowOff>
    </xdr:from>
    <xdr:ext cx="553520" cy="466190"/>
    <xdr:pic>
      <xdr:nvPicPr>
        <xdr:cNvPr id="9" name="Picture 6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028950"/>
          <a:ext cx="553520" cy="466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95250</xdr:colOff>
      <xdr:row>47</xdr:row>
      <xdr:rowOff>47625</xdr:rowOff>
    </xdr:from>
    <xdr:to>
      <xdr:col>1</xdr:col>
      <xdr:colOff>323850</xdr:colOff>
      <xdr:row>48</xdr:row>
      <xdr:rowOff>123825</xdr:rowOff>
    </xdr:to>
    <xdr:pic>
      <xdr:nvPicPr>
        <xdr:cNvPr id="10" name="Picture 1" descr="brasao PV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6505575"/>
          <a:ext cx="228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352425</xdr:colOff>
      <xdr:row>47</xdr:row>
      <xdr:rowOff>47625</xdr:rowOff>
    </xdr:from>
    <xdr:to>
      <xdr:col>1</xdr:col>
      <xdr:colOff>666750</xdr:colOff>
      <xdr:row>48</xdr:row>
      <xdr:rowOff>123825</xdr:rowOff>
    </xdr:to>
    <xdr:pic>
      <xdr:nvPicPr>
        <xdr:cNvPr id="11" name="Picture 2" descr="logolife15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6505575"/>
          <a:ext cx="257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676275</xdr:colOff>
      <xdr:row>47</xdr:row>
      <xdr:rowOff>0</xdr:rowOff>
    </xdr:from>
    <xdr:ext cx="553520" cy="463835"/>
    <xdr:pic>
      <xdr:nvPicPr>
        <xdr:cNvPr id="12" name="Picture 36" descr="logo Life optim set1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457950"/>
          <a:ext cx="553520" cy="4638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19</xdr:col>
      <xdr:colOff>257175</xdr:colOff>
      <xdr:row>44</xdr:row>
      <xdr:rowOff>38100</xdr:rowOff>
    </xdr:from>
    <xdr:to>
      <xdr:col>29</xdr:col>
      <xdr:colOff>276225</xdr:colOff>
      <xdr:row>67</xdr:row>
      <xdr:rowOff>142875</xdr:rowOff>
    </xdr:to>
    <xdr:grpSp>
      <xdr:nvGrpSpPr>
        <xdr:cNvPr id="13" name="Grupo 4"/>
        <xdr:cNvGrpSpPr>
          <a:grpSpLocks/>
        </xdr:cNvGrpSpPr>
      </xdr:nvGrpSpPr>
      <xdr:grpSpPr bwMode="auto">
        <a:xfrm>
          <a:off x="10681164" y="6020656"/>
          <a:ext cx="6119331" cy="3401067"/>
          <a:chOff x="10340143" y="7529783"/>
          <a:chExt cx="6312274" cy="2436439"/>
        </a:xfrm>
      </xdr:grpSpPr>
      <xdr:graphicFrame macro="">
        <xdr:nvGraphicFramePr>
          <xdr:cNvPr id="14" name="Gráfico 15"/>
          <xdr:cNvGraphicFramePr>
            <a:graphicFrameLocks/>
          </xdr:cNvGraphicFramePr>
        </xdr:nvGraphicFramePr>
        <xdr:xfrm>
          <a:off x="10340143" y="7529783"/>
          <a:ext cx="6312274" cy="243643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sp macro="" textlink="">
        <xdr:nvSpPr>
          <xdr:cNvPr id="15" name="Text Box 16"/>
          <xdr:cNvSpPr txBox="1">
            <a:spLocks noChangeArrowheads="1"/>
          </xdr:cNvSpPr>
        </xdr:nvSpPr>
        <xdr:spPr bwMode="auto">
          <a:xfrm>
            <a:off x="12188597" y="7766659"/>
            <a:ext cx="2556373" cy="216572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J</a:t>
            </a:r>
          </a:p>
        </xdr:txBody>
      </xdr:sp>
    </xdr:grpSp>
    <xdr:clientData/>
  </xdr:twoCellAnchor>
  <xdr:twoCellAnchor>
    <xdr:from>
      <xdr:col>19</xdr:col>
      <xdr:colOff>200025</xdr:colOff>
      <xdr:row>0</xdr:row>
      <xdr:rowOff>66675</xdr:rowOff>
    </xdr:from>
    <xdr:to>
      <xdr:col>29</xdr:col>
      <xdr:colOff>285750</xdr:colOff>
      <xdr:row>21</xdr:row>
      <xdr:rowOff>95250</xdr:rowOff>
    </xdr:to>
    <xdr:grpSp>
      <xdr:nvGrpSpPr>
        <xdr:cNvPr id="16" name="Grupo 5"/>
        <xdr:cNvGrpSpPr>
          <a:grpSpLocks/>
        </xdr:cNvGrpSpPr>
      </xdr:nvGrpSpPr>
      <xdr:grpSpPr bwMode="auto">
        <a:xfrm>
          <a:off x="10624014" y="66675"/>
          <a:ext cx="6186006" cy="2886075"/>
          <a:chOff x="10372725" y="66675"/>
          <a:chExt cx="6438900" cy="2667000"/>
        </a:xfrm>
      </xdr:grpSpPr>
      <xdr:grpSp>
        <xdr:nvGrpSpPr>
          <xdr:cNvPr id="17" name="Group 111"/>
          <xdr:cNvGrpSpPr>
            <a:grpSpLocks/>
          </xdr:cNvGrpSpPr>
        </xdr:nvGrpSpPr>
        <xdr:grpSpPr bwMode="auto">
          <a:xfrm>
            <a:off x="10372725" y="66675"/>
            <a:ext cx="6334125" cy="2667000"/>
            <a:chOff x="1080" y="7"/>
            <a:chExt cx="674" cy="282"/>
          </a:xfrm>
        </xdr:grpSpPr>
        <xdr:graphicFrame macro="">
          <xdr:nvGraphicFramePr>
            <xdr:cNvPr id="22" name="Gráfico 8"/>
            <xdr:cNvGraphicFramePr>
              <a:graphicFrameLocks/>
            </xdr:cNvGraphicFramePr>
          </xdr:nvGraphicFramePr>
          <xdr:xfrm>
            <a:off x="1080" y="7"/>
            <a:ext cx="674" cy="282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8"/>
            </a:graphicData>
          </a:graphic>
        </xdr:graphicFrame>
        <xdr:sp macro="" textlink="">
          <xdr:nvSpPr>
            <xdr:cNvPr id="23" name="Text Box 9"/>
            <xdr:cNvSpPr txBox="1">
              <a:spLocks noChangeArrowheads="1"/>
            </xdr:cNvSpPr>
          </xdr:nvSpPr>
          <xdr:spPr bwMode="auto">
            <a:xfrm>
              <a:off x="1309" y="40"/>
              <a:ext cx="246" cy="23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pt-PT" sz="800" b="0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Paul da Praia da Vitória </a:t>
              </a:r>
              <a:r>
                <a:rPr lang="pt-PT" sz="800" b="1" i="0" u="none" strike="noStrike" baseline="0">
                  <a:solidFill>
                    <a:srgbClr val="FF6600"/>
                  </a:solidFill>
                  <a:latin typeface="Times New Roman"/>
                  <a:cs typeface="Times New Roman"/>
                </a:rPr>
                <a:t>| Estaca J</a:t>
              </a:r>
            </a:p>
          </xdr:txBody>
        </xdr:sp>
      </xdr:grpSp>
      <xdr:grpSp>
        <xdr:nvGrpSpPr>
          <xdr:cNvPr id="18" name="Group 145"/>
          <xdr:cNvGrpSpPr>
            <a:grpSpLocks/>
          </xdr:cNvGrpSpPr>
        </xdr:nvGrpSpPr>
        <xdr:grpSpPr bwMode="auto">
          <a:xfrm>
            <a:off x="15601950" y="1677699"/>
            <a:ext cx="1209675" cy="438150"/>
            <a:chOff x="1623" y="1111"/>
            <a:chExt cx="127" cy="44"/>
          </a:xfrm>
        </xdr:grpSpPr>
        <xdr:sp macro="" textlink="">
          <xdr:nvSpPr>
            <xdr:cNvPr id="20" name="Rectangle 146"/>
            <xdr:cNvSpPr>
              <a:spLocks noChangeArrowheads="1"/>
            </xdr:cNvSpPr>
          </xdr:nvSpPr>
          <xdr:spPr bwMode="auto">
            <a:xfrm>
              <a:off x="1657" y="1111"/>
              <a:ext cx="93" cy="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pH água mar</a:t>
              </a:r>
            </a:p>
          </xdr:txBody>
        </xdr:sp>
        <xdr:sp macro="" textlink="">
          <xdr:nvSpPr>
            <xdr:cNvPr id="21" name="Line 147"/>
            <xdr:cNvSpPr>
              <a:spLocks noChangeShapeType="1"/>
            </xdr:cNvSpPr>
          </xdr:nvSpPr>
          <xdr:spPr bwMode="auto">
            <a:xfrm>
              <a:off x="1623" y="1117"/>
              <a:ext cx="29" cy="0"/>
            </a:xfrm>
            <a:prstGeom prst="line">
              <a:avLst/>
            </a:prstGeom>
            <a:noFill/>
            <a:ln w="15875">
              <a:solidFill>
                <a:srgbClr xmlns:mc="http://schemas.openxmlformats.org/markup-compatibility/2006" xmlns:a14="http://schemas.microsoft.com/office/drawing/2010/main" val="FF6600" mc:Ignorable="a14" a14:legacySpreadsheetColorIndex="53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  <xdr:sp macro="" textlink="">
        <xdr:nvSpPr>
          <xdr:cNvPr id="19" name="Line 148"/>
          <xdr:cNvSpPr>
            <a:spLocks noChangeShapeType="1"/>
          </xdr:cNvSpPr>
        </xdr:nvSpPr>
        <xdr:spPr bwMode="auto">
          <a:xfrm>
            <a:off x="10709720" y="1524755"/>
            <a:ext cx="4714875" cy="0"/>
          </a:xfrm>
          <a:prstGeom prst="line">
            <a:avLst/>
          </a:prstGeom>
          <a:noFill/>
          <a:ln w="12700">
            <a:solidFill>
              <a:srgbClr xmlns:mc="http://schemas.openxmlformats.org/markup-compatibility/2006" xmlns:a14="http://schemas.microsoft.com/office/drawing/2010/main" val="FF6600" mc:Ignorable="a14" a14:legacySpreadsheetColorIndex="53"/>
            </a:solidFill>
            <a:prstDash val="dash"/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19</xdr:col>
      <xdr:colOff>180975</xdr:colOff>
      <xdr:row>23</xdr:row>
      <xdr:rowOff>142875</xdr:rowOff>
    </xdr:from>
    <xdr:to>
      <xdr:col>29</xdr:col>
      <xdr:colOff>200025</xdr:colOff>
      <xdr:row>43</xdr:row>
      <xdr:rowOff>0</xdr:rowOff>
    </xdr:to>
    <xdr:grpSp>
      <xdr:nvGrpSpPr>
        <xdr:cNvPr id="24" name="Grupo 16"/>
        <xdr:cNvGrpSpPr>
          <a:grpSpLocks/>
        </xdr:cNvGrpSpPr>
      </xdr:nvGrpSpPr>
      <xdr:grpSpPr bwMode="auto">
        <a:xfrm>
          <a:off x="10604964" y="3182313"/>
          <a:ext cx="6119331" cy="2639709"/>
          <a:chOff x="10615967" y="2710653"/>
          <a:chExt cx="6334125" cy="2828925"/>
        </a:xfrm>
      </xdr:grpSpPr>
      <xdr:graphicFrame macro="">
        <xdr:nvGraphicFramePr>
          <xdr:cNvPr id="25" name="Gráfico 11"/>
          <xdr:cNvGraphicFramePr>
            <a:graphicFrameLocks/>
          </xdr:cNvGraphicFramePr>
        </xdr:nvGraphicFramePr>
        <xdr:xfrm>
          <a:off x="10615967" y="2710653"/>
          <a:ext cx="6334125" cy="28289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sp macro="" textlink="">
        <xdr:nvSpPr>
          <xdr:cNvPr id="26" name="Text Box 12"/>
          <xdr:cNvSpPr txBox="1">
            <a:spLocks noChangeArrowheads="1"/>
          </xdr:cNvSpPr>
        </xdr:nvSpPr>
        <xdr:spPr bwMode="auto">
          <a:xfrm>
            <a:off x="12668145" y="3044062"/>
            <a:ext cx="2298834" cy="31320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J</a:t>
            </a:r>
          </a:p>
        </xdr:txBody>
      </xdr:sp>
    </xdr:grpSp>
    <xdr:clientData/>
  </xdr:twoCellAnchor>
  <xdr:twoCellAnchor>
    <xdr:from>
      <xdr:col>22</xdr:col>
      <xdr:colOff>286926</xdr:colOff>
      <xdr:row>84</xdr:row>
      <xdr:rowOff>143944</xdr:rowOff>
    </xdr:from>
    <xdr:to>
      <xdr:col>26</xdr:col>
      <xdr:colOff>410760</xdr:colOff>
      <xdr:row>87</xdr:row>
      <xdr:rowOff>31503</xdr:rowOff>
    </xdr:to>
    <xdr:sp macro="" textlink="">
      <xdr:nvSpPr>
        <xdr:cNvPr id="27" name="Text Box 16"/>
        <xdr:cNvSpPr txBox="1">
          <a:spLocks noChangeArrowheads="1"/>
        </xdr:cNvSpPr>
      </xdr:nvSpPr>
      <xdr:spPr bwMode="auto">
        <a:xfrm>
          <a:off x="13698126" y="12135919"/>
          <a:ext cx="2562234" cy="373334"/>
        </a:xfrm>
        <a:prstGeom prst="rect">
          <a:avLst/>
        </a:prstGeom>
        <a:noFill/>
        <a:ln>
          <a:noFill/>
        </a:ln>
        <a:effectLst/>
        <a:extLst/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J</a:t>
          </a:r>
        </a:p>
      </xdr:txBody>
    </xdr:sp>
    <xdr:clientData/>
  </xdr:twoCellAnchor>
  <xdr:twoCellAnchor>
    <xdr:from>
      <xdr:col>20</xdr:col>
      <xdr:colOff>28575</xdr:colOff>
      <xdr:row>125</xdr:row>
      <xdr:rowOff>0</xdr:rowOff>
    </xdr:from>
    <xdr:to>
      <xdr:col>27</xdr:col>
      <xdr:colOff>304800</xdr:colOff>
      <xdr:row>125</xdr:row>
      <xdr:rowOff>0</xdr:rowOff>
    </xdr:to>
    <xdr:sp macro="" textlink="">
      <xdr:nvSpPr>
        <xdr:cNvPr id="28" name="Line 148"/>
        <xdr:cNvSpPr>
          <a:spLocks noChangeShapeType="1"/>
        </xdr:cNvSpPr>
      </xdr:nvSpPr>
      <xdr:spPr bwMode="auto">
        <a:xfrm>
          <a:off x="12220575" y="18649950"/>
          <a:ext cx="454342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200025</xdr:colOff>
      <xdr:row>1</xdr:row>
      <xdr:rowOff>0</xdr:rowOff>
    </xdr:from>
    <xdr:to>
      <xdr:col>40</xdr:col>
      <xdr:colOff>161925</xdr:colOff>
      <xdr:row>20</xdr:row>
      <xdr:rowOff>104775</xdr:rowOff>
    </xdr:to>
    <xdr:graphicFrame macro="">
      <xdr:nvGraphicFramePr>
        <xdr:cNvPr id="2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33</xdr:col>
      <xdr:colOff>392910</xdr:colOff>
      <xdr:row>2</xdr:row>
      <xdr:rowOff>85538</xdr:rowOff>
    </xdr:from>
    <xdr:to>
      <xdr:col>37</xdr:col>
      <xdr:colOff>256806</xdr:colOff>
      <xdr:row>4</xdr:row>
      <xdr:rowOff>109237</xdr:rowOff>
    </xdr:to>
    <xdr:sp macro="" textlink="">
      <xdr:nvSpPr>
        <xdr:cNvPr id="30" name="Text Box 9"/>
        <xdr:cNvSpPr txBox="1">
          <a:spLocks noChangeArrowheads="1"/>
        </xdr:cNvSpPr>
      </xdr:nvSpPr>
      <xdr:spPr bwMode="auto">
        <a:xfrm>
          <a:off x="20509710" y="333188"/>
          <a:ext cx="2302296" cy="261824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A</a:t>
          </a:r>
        </a:p>
      </xdr:txBody>
    </xdr:sp>
    <xdr:clientData/>
  </xdr:twoCellAnchor>
  <xdr:twoCellAnchor>
    <xdr:from>
      <xdr:col>38</xdr:col>
      <xdr:colOff>596194</xdr:colOff>
      <xdr:row>13</xdr:row>
      <xdr:rowOff>102624</xdr:rowOff>
    </xdr:from>
    <xdr:to>
      <xdr:col>40</xdr:col>
      <xdr:colOff>262556</xdr:colOff>
      <xdr:row>17</xdr:row>
      <xdr:rowOff>68107</xdr:rowOff>
    </xdr:to>
    <xdr:sp macro="" textlink="">
      <xdr:nvSpPr>
        <xdr:cNvPr id="31" name="Rectangle 146"/>
        <xdr:cNvSpPr>
          <a:spLocks noChangeArrowheads="1"/>
        </xdr:cNvSpPr>
      </xdr:nvSpPr>
      <xdr:spPr bwMode="auto">
        <a:xfrm>
          <a:off x="23760994" y="1750449"/>
          <a:ext cx="885562" cy="51793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pH água mar</a:t>
          </a:r>
        </a:p>
      </xdr:txBody>
    </xdr:sp>
    <xdr:clientData/>
  </xdr:twoCellAnchor>
  <xdr:twoCellAnchor>
    <xdr:from>
      <xdr:col>38</xdr:col>
      <xdr:colOff>276225</xdr:colOff>
      <xdr:row>14</xdr:row>
      <xdr:rowOff>9525</xdr:rowOff>
    </xdr:from>
    <xdr:to>
      <xdr:col>38</xdr:col>
      <xdr:colOff>552450</xdr:colOff>
      <xdr:row>14</xdr:row>
      <xdr:rowOff>9525</xdr:rowOff>
    </xdr:to>
    <xdr:sp macro="" textlink="">
      <xdr:nvSpPr>
        <xdr:cNvPr id="32" name="Line 147"/>
        <xdr:cNvSpPr>
          <a:spLocks noChangeShapeType="1"/>
        </xdr:cNvSpPr>
      </xdr:nvSpPr>
      <xdr:spPr bwMode="auto">
        <a:xfrm>
          <a:off x="23441025" y="1819275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533400</xdr:colOff>
      <xdr:row>12</xdr:row>
      <xdr:rowOff>76200</xdr:rowOff>
    </xdr:from>
    <xdr:to>
      <xdr:col>38</xdr:col>
      <xdr:colOff>142875</xdr:colOff>
      <xdr:row>12</xdr:row>
      <xdr:rowOff>76200</xdr:rowOff>
    </xdr:to>
    <xdr:sp macro="" textlink="">
      <xdr:nvSpPr>
        <xdr:cNvPr id="33" name="Line 148"/>
        <xdr:cNvSpPr>
          <a:spLocks noChangeShapeType="1"/>
        </xdr:cNvSpPr>
      </xdr:nvSpPr>
      <xdr:spPr bwMode="auto">
        <a:xfrm>
          <a:off x="18821400" y="1562100"/>
          <a:ext cx="448627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209550</xdr:colOff>
      <xdr:row>21</xdr:row>
      <xdr:rowOff>57150</xdr:rowOff>
    </xdr:from>
    <xdr:to>
      <xdr:col>40</xdr:col>
      <xdr:colOff>247650</xdr:colOff>
      <xdr:row>41</xdr:row>
      <xdr:rowOff>0</xdr:rowOff>
    </xdr:to>
    <xdr:grpSp>
      <xdr:nvGrpSpPr>
        <xdr:cNvPr id="34" name="Grupo 16"/>
        <xdr:cNvGrpSpPr>
          <a:grpSpLocks/>
        </xdr:cNvGrpSpPr>
      </xdr:nvGrpSpPr>
      <xdr:grpSpPr bwMode="auto">
        <a:xfrm>
          <a:off x="17343848" y="2914650"/>
          <a:ext cx="6138381" cy="2575603"/>
          <a:chOff x="10841225" y="2546341"/>
          <a:chExt cx="6334125" cy="2828925"/>
        </a:xfrm>
      </xdr:grpSpPr>
      <xdr:graphicFrame macro="">
        <xdr:nvGraphicFramePr>
          <xdr:cNvPr id="35" name="Gráfico 11"/>
          <xdr:cNvGraphicFramePr>
            <a:graphicFrameLocks/>
          </xdr:cNvGraphicFramePr>
        </xdr:nvGraphicFramePr>
        <xdr:xfrm>
          <a:off x="10841225" y="2546341"/>
          <a:ext cx="6334125" cy="28289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sp macro="" textlink="">
        <xdr:nvSpPr>
          <xdr:cNvPr id="36" name="Text Box 12"/>
          <xdr:cNvSpPr txBox="1">
            <a:spLocks noChangeArrowheads="1"/>
          </xdr:cNvSpPr>
        </xdr:nvSpPr>
        <xdr:spPr bwMode="auto">
          <a:xfrm>
            <a:off x="12916536" y="2909024"/>
            <a:ext cx="2291694" cy="31087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A</a:t>
            </a:r>
          </a:p>
        </xdr:txBody>
      </xdr:sp>
    </xdr:grpSp>
    <xdr:clientData/>
  </xdr:twoCellAnchor>
  <xdr:twoCellAnchor>
    <xdr:from>
      <xdr:col>30</xdr:col>
      <xdr:colOff>209550</xdr:colOff>
      <xdr:row>44</xdr:row>
      <xdr:rowOff>142875</xdr:rowOff>
    </xdr:from>
    <xdr:to>
      <xdr:col>40</xdr:col>
      <xdr:colOff>238125</xdr:colOff>
      <xdr:row>67</xdr:row>
      <xdr:rowOff>142875</xdr:rowOff>
    </xdr:to>
    <xdr:grpSp>
      <xdr:nvGrpSpPr>
        <xdr:cNvPr id="37" name="Grupo 4"/>
        <xdr:cNvGrpSpPr>
          <a:grpSpLocks/>
        </xdr:cNvGrpSpPr>
      </xdr:nvGrpSpPr>
      <xdr:grpSpPr bwMode="auto">
        <a:xfrm>
          <a:off x="17343848" y="6125431"/>
          <a:ext cx="6128856" cy="3296292"/>
          <a:chOff x="10553913" y="7529783"/>
          <a:chExt cx="6312274" cy="2436439"/>
        </a:xfrm>
      </xdr:grpSpPr>
      <xdr:graphicFrame macro="">
        <xdr:nvGraphicFramePr>
          <xdr:cNvPr id="38" name="Gráfico 15"/>
          <xdr:cNvGraphicFramePr>
            <a:graphicFrameLocks/>
          </xdr:cNvGraphicFramePr>
        </xdr:nvGraphicFramePr>
        <xdr:xfrm>
          <a:off x="10553913" y="7529783"/>
          <a:ext cx="6312274" cy="243643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sp macro="" textlink="">
        <xdr:nvSpPr>
          <xdr:cNvPr id="39" name="Text Box 16"/>
          <xdr:cNvSpPr txBox="1">
            <a:spLocks noChangeArrowheads="1"/>
          </xdr:cNvSpPr>
        </xdr:nvSpPr>
        <xdr:spPr bwMode="auto">
          <a:xfrm>
            <a:off x="12379859" y="7739219"/>
            <a:ext cx="2562214" cy="202455"/>
          </a:xfrm>
          <a:prstGeom prst="rect">
            <a:avLst/>
          </a:prstGeom>
          <a:solidFill>
            <a:srgbClr val="FFFFFF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A</a:t>
            </a:r>
          </a:p>
        </xdr:txBody>
      </xdr:sp>
    </xdr:grpSp>
    <xdr:clientData/>
  </xdr:twoCellAnchor>
  <xdr:twoCellAnchor>
    <xdr:from>
      <xdr:col>28</xdr:col>
      <xdr:colOff>85618</xdr:colOff>
      <xdr:row>130</xdr:row>
      <xdr:rowOff>148516</xdr:rowOff>
    </xdr:from>
    <xdr:to>
      <xdr:col>29</xdr:col>
      <xdr:colOff>319392</xdr:colOff>
      <xdr:row>134</xdr:row>
      <xdr:rowOff>90387</xdr:rowOff>
    </xdr:to>
    <xdr:sp macro="" textlink="">
      <xdr:nvSpPr>
        <xdr:cNvPr id="40" name="Rectangle 85"/>
        <xdr:cNvSpPr>
          <a:spLocks noChangeArrowheads="1"/>
        </xdr:cNvSpPr>
      </xdr:nvSpPr>
      <xdr:spPr bwMode="auto">
        <a:xfrm>
          <a:off x="17154418" y="19617616"/>
          <a:ext cx="843374" cy="58957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Sal. (ppm) água  mar</a:t>
          </a:r>
        </a:p>
      </xdr:txBody>
    </xdr:sp>
    <xdr:clientData/>
  </xdr:twoCellAnchor>
  <xdr:twoCellAnchor>
    <xdr:from>
      <xdr:col>27</xdr:col>
      <xdr:colOff>371475</xdr:colOff>
      <xdr:row>131</xdr:row>
      <xdr:rowOff>57150</xdr:rowOff>
    </xdr:from>
    <xdr:to>
      <xdr:col>28</xdr:col>
      <xdr:colOff>28575</xdr:colOff>
      <xdr:row>131</xdr:row>
      <xdr:rowOff>57150</xdr:rowOff>
    </xdr:to>
    <xdr:sp macro="" textlink="">
      <xdr:nvSpPr>
        <xdr:cNvPr id="41" name="Line 86"/>
        <xdr:cNvSpPr>
          <a:spLocks noChangeShapeType="1"/>
        </xdr:cNvSpPr>
      </xdr:nvSpPr>
      <xdr:spPr bwMode="auto">
        <a:xfrm>
          <a:off x="16830675" y="19688175"/>
          <a:ext cx="266700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190500</xdr:colOff>
      <xdr:row>117</xdr:row>
      <xdr:rowOff>114300</xdr:rowOff>
    </xdr:from>
    <xdr:to>
      <xdr:col>40</xdr:col>
      <xdr:colOff>409575</xdr:colOff>
      <xdr:row>141</xdr:row>
      <xdr:rowOff>95250</xdr:rowOff>
    </xdr:to>
    <xdr:graphicFrame macro="">
      <xdr:nvGraphicFramePr>
        <xdr:cNvPr id="42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31</xdr:col>
      <xdr:colOff>0</xdr:colOff>
      <xdr:row>124</xdr:row>
      <xdr:rowOff>152400</xdr:rowOff>
    </xdr:from>
    <xdr:to>
      <xdr:col>38</xdr:col>
      <xdr:colOff>447675</xdr:colOff>
      <xdr:row>124</xdr:row>
      <xdr:rowOff>152400</xdr:rowOff>
    </xdr:to>
    <xdr:sp macro="" textlink="">
      <xdr:nvSpPr>
        <xdr:cNvPr id="43" name="Line 148"/>
        <xdr:cNvSpPr>
          <a:spLocks noChangeShapeType="1"/>
        </xdr:cNvSpPr>
      </xdr:nvSpPr>
      <xdr:spPr bwMode="auto">
        <a:xfrm>
          <a:off x="18897600" y="18640425"/>
          <a:ext cx="471487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39</xdr:col>
      <xdr:colOff>224746</xdr:colOff>
      <xdr:row>130</xdr:row>
      <xdr:rowOff>21405</xdr:rowOff>
    </xdr:from>
    <xdr:to>
      <xdr:col>40</xdr:col>
      <xdr:colOff>491607</xdr:colOff>
      <xdr:row>134</xdr:row>
      <xdr:rowOff>26536</xdr:rowOff>
    </xdr:to>
    <xdr:sp macro="" textlink="">
      <xdr:nvSpPr>
        <xdr:cNvPr id="44" name="Rectangle 85"/>
        <xdr:cNvSpPr>
          <a:spLocks noChangeArrowheads="1"/>
        </xdr:cNvSpPr>
      </xdr:nvSpPr>
      <xdr:spPr bwMode="auto">
        <a:xfrm>
          <a:off x="23999146" y="19490505"/>
          <a:ext cx="876461" cy="65283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Sal. (ppm) água  mar</a:t>
          </a:r>
        </a:p>
      </xdr:txBody>
    </xdr:sp>
    <xdr:clientData/>
  </xdr:twoCellAnchor>
  <xdr:twoCellAnchor>
    <xdr:from>
      <xdr:col>38</xdr:col>
      <xdr:colOff>514350</xdr:colOff>
      <xdr:row>130</xdr:row>
      <xdr:rowOff>95250</xdr:rowOff>
    </xdr:from>
    <xdr:to>
      <xdr:col>39</xdr:col>
      <xdr:colOff>180975</xdr:colOff>
      <xdr:row>130</xdr:row>
      <xdr:rowOff>95250</xdr:rowOff>
    </xdr:to>
    <xdr:sp macro="" textlink="">
      <xdr:nvSpPr>
        <xdr:cNvPr id="45" name="Line 86"/>
        <xdr:cNvSpPr>
          <a:spLocks noChangeShapeType="1"/>
        </xdr:cNvSpPr>
      </xdr:nvSpPr>
      <xdr:spPr bwMode="auto">
        <a:xfrm>
          <a:off x="23679150" y="19564350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44</xdr:col>
      <xdr:colOff>123825</xdr:colOff>
      <xdr:row>1</xdr:row>
      <xdr:rowOff>0</xdr:rowOff>
    </xdr:from>
    <xdr:to>
      <xdr:col>54</xdr:col>
      <xdr:colOff>95250</xdr:colOff>
      <xdr:row>20</xdr:row>
      <xdr:rowOff>85725</xdr:rowOff>
    </xdr:to>
    <xdr:graphicFrame macro="">
      <xdr:nvGraphicFramePr>
        <xdr:cNvPr id="46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47</xdr:col>
      <xdr:colOff>289207</xdr:colOff>
      <xdr:row>2</xdr:row>
      <xdr:rowOff>94955</xdr:rowOff>
    </xdr:from>
    <xdr:to>
      <xdr:col>51</xdr:col>
      <xdr:colOff>153102</xdr:colOff>
      <xdr:row>4</xdr:row>
      <xdr:rowOff>118654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28940407" y="342605"/>
          <a:ext cx="2302295" cy="261824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D</a:t>
          </a:r>
        </a:p>
      </xdr:txBody>
    </xdr:sp>
    <xdr:clientData/>
  </xdr:twoCellAnchor>
  <xdr:twoCellAnchor>
    <xdr:from>
      <xdr:col>52</xdr:col>
      <xdr:colOff>567404</xdr:colOff>
      <xdr:row>13</xdr:row>
      <xdr:rowOff>69232</xdr:rowOff>
    </xdr:from>
    <xdr:to>
      <xdr:col>54</xdr:col>
      <xdr:colOff>233767</xdr:colOff>
      <xdr:row>17</xdr:row>
      <xdr:rowOff>34715</xdr:rowOff>
    </xdr:to>
    <xdr:sp macro="" textlink="">
      <xdr:nvSpPr>
        <xdr:cNvPr id="48" name="Rectangle 146"/>
        <xdr:cNvSpPr>
          <a:spLocks noChangeArrowheads="1"/>
        </xdr:cNvSpPr>
      </xdr:nvSpPr>
      <xdr:spPr bwMode="auto">
        <a:xfrm>
          <a:off x="32266604" y="1717057"/>
          <a:ext cx="885563" cy="51793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pH água mar</a:t>
          </a:r>
        </a:p>
      </xdr:txBody>
    </xdr:sp>
    <xdr:clientData/>
  </xdr:twoCellAnchor>
  <xdr:twoCellAnchor>
    <xdr:from>
      <xdr:col>52</xdr:col>
      <xdr:colOff>228600</xdr:colOff>
      <xdr:row>14</xdr:row>
      <xdr:rowOff>9525</xdr:rowOff>
    </xdr:from>
    <xdr:to>
      <xdr:col>52</xdr:col>
      <xdr:colOff>504825</xdr:colOff>
      <xdr:row>14</xdr:row>
      <xdr:rowOff>9525</xdr:rowOff>
    </xdr:to>
    <xdr:sp macro="" textlink="">
      <xdr:nvSpPr>
        <xdr:cNvPr id="49" name="Line 147"/>
        <xdr:cNvSpPr>
          <a:spLocks noChangeShapeType="1"/>
        </xdr:cNvSpPr>
      </xdr:nvSpPr>
      <xdr:spPr bwMode="auto">
        <a:xfrm>
          <a:off x="31927800" y="1819275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44</xdr:col>
      <xdr:colOff>123825</xdr:colOff>
      <xdr:row>21</xdr:row>
      <xdr:rowOff>47625</xdr:rowOff>
    </xdr:from>
    <xdr:to>
      <xdr:col>54</xdr:col>
      <xdr:colOff>114300</xdr:colOff>
      <xdr:row>41</xdr:row>
      <xdr:rowOff>38100</xdr:rowOff>
    </xdr:to>
    <xdr:grpSp>
      <xdr:nvGrpSpPr>
        <xdr:cNvPr id="50" name="Grupo 16"/>
        <xdr:cNvGrpSpPr>
          <a:grpSpLocks/>
        </xdr:cNvGrpSpPr>
      </xdr:nvGrpSpPr>
      <xdr:grpSpPr bwMode="auto">
        <a:xfrm>
          <a:off x="25798516" y="2905125"/>
          <a:ext cx="6090756" cy="2623228"/>
          <a:chOff x="11044430" y="3075508"/>
          <a:chExt cx="6334125" cy="2828925"/>
        </a:xfrm>
      </xdr:grpSpPr>
      <xdr:graphicFrame macro="">
        <xdr:nvGraphicFramePr>
          <xdr:cNvPr id="51" name="Gráfico 11"/>
          <xdr:cNvGraphicFramePr>
            <a:graphicFrameLocks/>
          </xdr:cNvGraphicFramePr>
        </xdr:nvGraphicFramePr>
        <xdr:xfrm>
          <a:off x="11044430" y="3075508"/>
          <a:ext cx="6334125" cy="28289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sp macro="" textlink="">
        <xdr:nvSpPr>
          <xdr:cNvPr id="52" name="Text Box 12"/>
          <xdr:cNvSpPr txBox="1">
            <a:spLocks noChangeArrowheads="1"/>
          </xdr:cNvSpPr>
        </xdr:nvSpPr>
        <xdr:spPr bwMode="auto">
          <a:xfrm>
            <a:off x="13086417" y="3390964"/>
            <a:ext cx="2279888" cy="315456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pt-PT" sz="800" b="0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Paul da Praia da Vitória </a:t>
            </a:r>
            <a:r>
              <a:rPr lang="pt-PT" sz="800" b="1" i="0" u="none" strike="noStrike" baseline="0">
                <a:solidFill>
                  <a:srgbClr val="FF6600"/>
                </a:solidFill>
                <a:latin typeface="Times New Roman"/>
                <a:cs typeface="Times New Roman"/>
              </a:rPr>
              <a:t>| Estaca D</a:t>
            </a:r>
          </a:p>
        </xdr:txBody>
      </xdr:sp>
    </xdr:grpSp>
    <xdr:clientData/>
  </xdr:twoCellAnchor>
  <xdr:twoCellAnchor>
    <xdr:from>
      <xdr:col>44</xdr:col>
      <xdr:colOff>447675</xdr:colOff>
      <xdr:row>13</xdr:row>
      <xdr:rowOff>0</xdr:rowOff>
    </xdr:from>
    <xdr:to>
      <xdr:col>52</xdr:col>
      <xdr:colOff>57150</xdr:colOff>
      <xdr:row>13</xdr:row>
      <xdr:rowOff>9525</xdr:rowOff>
    </xdr:to>
    <xdr:sp macro="" textlink="">
      <xdr:nvSpPr>
        <xdr:cNvPr id="53" name="Line 148"/>
        <xdr:cNvSpPr>
          <a:spLocks noChangeShapeType="1"/>
        </xdr:cNvSpPr>
      </xdr:nvSpPr>
      <xdr:spPr bwMode="auto">
        <a:xfrm>
          <a:off x="27270075" y="1647825"/>
          <a:ext cx="4486275" cy="952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44</xdr:col>
      <xdr:colOff>142875</xdr:colOff>
      <xdr:row>44</xdr:row>
      <xdr:rowOff>28575</xdr:rowOff>
    </xdr:from>
    <xdr:to>
      <xdr:col>54</xdr:col>
      <xdr:colOff>142875</xdr:colOff>
      <xdr:row>67</xdr:row>
      <xdr:rowOff>152400</xdr:rowOff>
    </xdr:to>
    <xdr:graphicFrame macro="">
      <xdr:nvGraphicFramePr>
        <xdr:cNvPr id="54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47</xdr:col>
      <xdr:colOff>117725</xdr:colOff>
      <xdr:row>46</xdr:row>
      <xdr:rowOff>42809</xdr:rowOff>
    </xdr:from>
    <xdr:to>
      <xdr:col>51</xdr:col>
      <xdr:colOff>251103</xdr:colOff>
      <xdr:row>48</xdr:row>
      <xdr:rowOff>59196</xdr:rowOff>
    </xdr:to>
    <xdr:sp macro="" textlink="">
      <xdr:nvSpPr>
        <xdr:cNvPr id="55" name="Text Box 16"/>
        <xdr:cNvSpPr txBox="1">
          <a:spLocks noChangeArrowheads="1"/>
        </xdr:cNvSpPr>
      </xdr:nvSpPr>
      <xdr:spPr bwMode="auto">
        <a:xfrm>
          <a:off x="28768925" y="6338834"/>
          <a:ext cx="2571778" cy="349762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t-PT" sz="800" b="0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Paul da Praia da Vitória </a:t>
          </a:r>
          <a:r>
            <a:rPr lang="pt-PT" sz="800" b="1" i="0" u="none" strike="noStrike" baseline="0">
              <a:solidFill>
                <a:srgbClr val="FF6600"/>
              </a:solidFill>
              <a:latin typeface="Times New Roman"/>
              <a:cs typeface="Times New Roman"/>
            </a:rPr>
            <a:t>| Estaca D</a:t>
          </a:r>
        </a:p>
      </xdr:txBody>
    </xdr:sp>
    <xdr:clientData/>
  </xdr:twoCellAnchor>
  <xdr:twoCellAnchor>
    <xdr:from>
      <xdr:col>44</xdr:col>
      <xdr:colOff>190500</xdr:colOff>
      <xdr:row>117</xdr:row>
      <xdr:rowOff>114300</xdr:rowOff>
    </xdr:from>
    <xdr:to>
      <xdr:col>54</xdr:col>
      <xdr:colOff>409575</xdr:colOff>
      <xdr:row>141</xdr:row>
      <xdr:rowOff>57150</xdr:rowOff>
    </xdr:to>
    <xdr:graphicFrame macro="">
      <xdr:nvGraphicFramePr>
        <xdr:cNvPr id="56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44</xdr:col>
      <xdr:colOff>600075</xdr:colOff>
      <xdr:row>124</xdr:row>
      <xdr:rowOff>142875</xdr:rowOff>
    </xdr:from>
    <xdr:to>
      <xdr:col>52</xdr:col>
      <xdr:colOff>438150</xdr:colOff>
      <xdr:row>124</xdr:row>
      <xdr:rowOff>142875</xdr:rowOff>
    </xdr:to>
    <xdr:sp macro="" textlink="">
      <xdr:nvSpPr>
        <xdr:cNvPr id="57" name="Line 148"/>
        <xdr:cNvSpPr>
          <a:spLocks noChangeShapeType="1"/>
        </xdr:cNvSpPr>
      </xdr:nvSpPr>
      <xdr:spPr bwMode="auto">
        <a:xfrm>
          <a:off x="27422475" y="18630900"/>
          <a:ext cx="471487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53</xdr:col>
      <xdr:colOff>245937</xdr:colOff>
      <xdr:row>130</xdr:row>
      <xdr:rowOff>1071</xdr:rowOff>
    </xdr:from>
    <xdr:to>
      <xdr:col>54</xdr:col>
      <xdr:colOff>512798</xdr:colOff>
      <xdr:row>134</xdr:row>
      <xdr:rowOff>6202</xdr:rowOff>
    </xdr:to>
    <xdr:sp macro="" textlink="">
      <xdr:nvSpPr>
        <xdr:cNvPr id="58" name="Rectangle 85"/>
        <xdr:cNvSpPr>
          <a:spLocks noChangeArrowheads="1"/>
        </xdr:cNvSpPr>
      </xdr:nvSpPr>
      <xdr:spPr bwMode="auto">
        <a:xfrm>
          <a:off x="32554737" y="19470171"/>
          <a:ext cx="876461" cy="65283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Sal. (ppm) água  mar</a:t>
          </a:r>
        </a:p>
      </xdr:txBody>
    </xdr:sp>
    <xdr:clientData/>
  </xdr:twoCellAnchor>
  <xdr:twoCellAnchor>
    <xdr:from>
      <xdr:col>52</xdr:col>
      <xdr:colOff>523875</xdr:colOff>
      <xdr:row>130</xdr:row>
      <xdr:rowOff>85725</xdr:rowOff>
    </xdr:from>
    <xdr:to>
      <xdr:col>53</xdr:col>
      <xdr:colOff>190500</xdr:colOff>
      <xdr:row>130</xdr:row>
      <xdr:rowOff>85725</xdr:rowOff>
    </xdr:to>
    <xdr:sp macro="" textlink="">
      <xdr:nvSpPr>
        <xdr:cNvPr id="59" name="Line 86"/>
        <xdr:cNvSpPr>
          <a:spLocks noChangeShapeType="1"/>
        </xdr:cNvSpPr>
      </xdr:nvSpPr>
      <xdr:spPr bwMode="auto">
        <a:xfrm>
          <a:off x="32223075" y="19554825"/>
          <a:ext cx="276225" cy="0"/>
        </a:xfrm>
        <a:prstGeom prst="line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209550</xdr:colOff>
      <xdr:row>82</xdr:row>
      <xdr:rowOff>161925</xdr:rowOff>
    </xdr:from>
    <xdr:to>
      <xdr:col>40</xdr:col>
      <xdr:colOff>209550</xdr:colOff>
      <xdr:row>102</xdr:row>
      <xdr:rowOff>123825</xdr:rowOff>
    </xdr:to>
    <xdr:graphicFrame macro="">
      <xdr:nvGraphicFramePr>
        <xdr:cNvPr id="60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44</xdr:col>
      <xdr:colOff>257175</xdr:colOff>
      <xdr:row>82</xdr:row>
      <xdr:rowOff>123825</xdr:rowOff>
    </xdr:from>
    <xdr:to>
      <xdr:col>54</xdr:col>
      <xdr:colOff>476250</xdr:colOff>
      <xdr:row>103</xdr:row>
      <xdr:rowOff>95250</xdr:rowOff>
    </xdr:to>
    <xdr:graphicFrame macro="">
      <xdr:nvGraphicFramePr>
        <xdr:cNvPr id="61" name="Gráfico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20"/>
  <sheetViews>
    <sheetView tabSelected="1" workbookViewId="0">
      <selection activeCell="A2" sqref="A2"/>
    </sheetView>
  </sheetViews>
  <sheetFormatPr defaultRowHeight="12.75"/>
  <cols>
    <col min="1" max="1" width="3.85546875" style="104" customWidth="1"/>
    <col min="2" max="2" width="11.140625" style="104" customWidth="1"/>
    <col min="3" max="15" width="7.7109375" style="104" customWidth="1"/>
    <col min="16" max="16384" width="9.140625" style="104"/>
  </cols>
  <sheetData>
    <row r="1" spans="2:18" ht="13.5" thickBot="1">
      <c r="R1" s="199"/>
    </row>
    <row r="2" spans="2:18" ht="13.5" customHeight="1" thickBot="1">
      <c r="B2" s="188"/>
      <c r="C2" s="185"/>
      <c r="D2" s="186" t="s">
        <v>6</v>
      </c>
      <c r="E2" s="187"/>
      <c r="F2" s="187"/>
      <c r="G2" s="187"/>
      <c r="H2" s="187"/>
      <c r="I2" s="185"/>
      <c r="J2" s="186" t="s">
        <v>21</v>
      </c>
      <c r="K2" s="185"/>
      <c r="L2" s="184" t="s">
        <v>24</v>
      </c>
      <c r="M2" s="116"/>
      <c r="N2" s="116"/>
      <c r="O2" s="180"/>
    </row>
    <row r="3" spans="2:18" ht="13.5" customHeight="1" thickBot="1">
      <c r="B3" s="183"/>
      <c r="C3" s="182"/>
      <c r="D3" s="183"/>
      <c r="E3" s="123"/>
      <c r="F3" s="123"/>
      <c r="G3" s="123"/>
      <c r="H3" s="123"/>
      <c r="I3" s="182"/>
      <c r="J3" s="183"/>
      <c r="K3" s="182"/>
      <c r="L3" s="181" t="s">
        <v>47</v>
      </c>
      <c r="M3" s="116"/>
      <c r="N3" s="116"/>
      <c r="O3" s="180"/>
    </row>
    <row r="4" spans="2:18" ht="5.25" customHeight="1" thickBot="1">
      <c r="B4" s="173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7"/>
      <c r="N4" s="197"/>
      <c r="O4" s="196"/>
    </row>
    <row r="5" spans="2:18" ht="21.75" thickBot="1">
      <c r="B5" s="177" t="s">
        <v>28</v>
      </c>
      <c r="C5" s="195">
        <v>1.599291</v>
      </c>
      <c r="D5" s="194">
        <v>1.598803</v>
      </c>
      <c r="E5" s="194">
        <v>1.5981799999999999</v>
      </c>
      <c r="F5" s="194">
        <v>0.49999900000000003</v>
      </c>
      <c r="G5" s="194">
        <v>0.49997000000000003</v>
      </c>
      <c r="H5" s="194">
        <v>0.49990000000000001</v>
      </c>
      <c r="I5" s="194">
        <v>0.49979000000000001</v>
      </c>
      <c r="J5" s="194">
        <v>0.49963800000000003</v>
      </c>
      <c r="K5" s="194">
        <v>0.499446</v>
      </c>
      <c r="L5" s="194">
        <v>1.5999989999999999</v>
      </c>
      <c r="M5" s="194">
        <v>1.5999159999999999</v>
      </c>
      <c r="N5" s="194">
        <v>1.5997049999999999</v>
      </c>
      <c r="O5" s="193">
        <v>1.5993649999999999</v>
      </c>
    </row>
    <row r="6" spans="2:18" ht="5.25" customHeight="1" thickBot="1">
      <c r="B6" s="173"/>
      <c r="C6" s="172"/>
      <c r="D6" s="171"/>
      <c r="E6" s="171"/>
      <c r="F6" s="171"/>
      <c r="G6" s="171"/>
      <c r="H6" s="171"/>
      <c r="I6" s="171"/>
      <c r="J6" s="171"/>
      <c r="K6" s="171"/>
      <c r="L6" s="171"/>
      <c r="M6" s="170"/>
      <c r="N6" s="170"/>
      <c r="O6" s="169"/>
    </row>
    <row r="7" spans="2:18" ht="13.5" thickBot="1">
      <c r="B7" s="168" t="s">
        <v>0</v>
      </c>
      <c r="C7" s="167">
        <v>0.28888888888888892</v>
      </c>
      <c r="D7" s="166">
        <v>0.3298611111111111</v>
      </c>
      <c r="E7" s="166">
        <v>0.37152777777777773</v>
      </c>
      <c r="F7" s="166">
        <v>0.41319444444444442</v>
      </c>
      <c r="G7" s="166">
        <v>0.4548611111111111</v>
      </c>
      <c r="H7" s="166">
        <v>0.49652777777777773</v>
      </c>
      <c r="I7" s="166">
        <v>0.53819444444444442</v>
      </c>
      <c r="J7" s="166">
        <v>0.57986111111111105</v>
      </c>
      <c r="K7" s="166">
        <v>0.62152777777777779</v>
      </c>
      <c r="L7" s="166">
        <v>0.66319444444444442</v>
      </c>
      <c r="M7" s="166">
        <v>0.70486111111111116</v>
      </c>
      <c r="N7" s="166">
        <v>0.74652777777777779</v>
      </c>
      <c r="O7" s="165">
        <v>0.78819444444444453</v>
      </c>
    </row>
    <row r="8" spans="2:18" ht="4.5" customHeight="1" thickBot="1">
      <c r="B8" s="154"/>
      <c r="C8" s="160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8"/>
    </row>
    <row r="9" spans="2:18" ht="12.75" customHeight="1" thickBot="1">
      <c r="B9" s="164" t="s">
        <v>1</v>
      </c>
      <c r="C9" s="163" t="s">
        <v>2</v>
      </c>
      <c r="D9" s="162" t="s">
        <v>2</v>
      </c>
      <c r="E9" s="162" t="s">
        <v>2</v>
      </c>
      <c r="F9" s="162" t="s">
        <v>2</v>
      </c>
      <c r="G9" s="162" t="s">
        <v>2</v>
      </c>
      <c r="H9" s="162" t="s">
        <v>2</v>
      </c>
      <c r="I9" s="162" t="s">
        <v>2</v>
      </c>
      <c r="J9" s="162" t="s">
        <v>2</v>
      </c>
      <c r="K9" s="162" t="s">
        <v>2</v>
      </c>
      <c r="L9" s="162" t="s">
        <v>2</v>
      </c>
      <c r="M9" s="162" t="s">
        <v>2</v>
      </c>
      <c r="N9" s="162" t="s">
        <v>2</v>
      </c>
      <c r="O9" s="161" t="s">
        <v>2</v>
      </c>
    </row>
    <row r="10" spans="2:18" ht="5.25" customHeight="1" thickBot="1">
      <c r="B10" s="154"/>
      <c r="C10" s="160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8"/>
    </row>
    <row r="11" spans="2:18" ht="12.75" customHeight="1">
      <c r="B11" s="150" t="s">
        <v>3</v>
      </c>
      <c r="C11" s="149">
        <v>8.58</v>
      </c>
      <c r="D11" s="148">
        <v>8.6199999999999992</v>
      </c>
      <c r="E11" s="148">
        <v>8.61</v>
      </c>
      <c r="F11" s="148">
        <v>8.69</v>
      </c>
      <c r="G11" s="148">
        <v>8.74</v>
      </c>
      <c r="H11" s="148">
        <v>8.83</v>
      </c>
      <c r="I11" s="148">
        <v>8.7899999999999991</v>
      </c>
      <c r="J11" s="148">
        <v>8.98</v>
      </c>
      <c r="K11" s="148">
        <v>8.9700000000000006</v>
      </c>
      <c r="L11" s="148">
        <v>9.01</v>
      </c>
      <c r="M11" s="148">
        <v>9</v>
      </c>
      <c r="N11" s="148">
        <v>9.17</v>
      </c>
      <c r="O11" s="147">
        <v>8.93</v>
      </c>
    </row>
    <row r="12" spans="2:18">
      <c r="B12" s="146" t="s">
        <v>4</v>
      </c>
      <c r="C12" s="145">
        <v>-81</v>
      </c>
      <c r="D12" s="144">
        <v>-94</v>
      </c>
      <c r="E12" s="144">
        <v>-94</v>
      </c>
      <c r="F12" s="144">
        <v>-96</v>
      </c>
      <c r="G12" s="144">
        <v>-101</v>
      </c>
      <c r="H12" s="144">
        <v>-102</v>
      </c>
      <c r="I12" s="144">
        <v>-105</v>
      </c>
      <c r="J12" s="144">
        <v>-120</v>
      </c>
      <c r="K12" s="144">
        <v>-115</v>
      </c>
      <c r="L12" s="144">
        <v>-118</v>
      </c>
      <c r="M12" s="144">
        <v>-119</v>
      </c>
      <c r="N12" s="144">
        <v>-124</v>
      </c>
      <c r="O12" s="143">
        <v>-113</v>
      </c>
    </row>
    <row r="13" spans="2:18" ht="13.5" thickBot="1">
      <c r="B13" s="142" t="s">
        <v>5</v>
      </c>
      <c r="C13" s="141">
        <v>18.7</v>
      </c>
      <c r="D13" s="140">
        <v>17.8</v>
      </c>
      <c r="E13" s="140">
        <v>18</v>
      </c>
      <c r="F13" s="140">
        <v>19.399999999999999</v>
      </c>
      <c r="G13" s="140">
        <v>19.7</v>
      </c>
      <c r="H13" s="140">
        <v>21</v>
      </c>
      <c r="I13" s="140">
        <v>21.1</v>
      </c>
      <c r="J13" s="140">
        <v>25</v>
      </c>
      <c r="K13" s="140">
        <v>22.6</v>
      </c>
      <c r="L13" s="140">
        <v>25</v>
      </c>
      <c r="M13" s="140">
        <v>22.8</v>
      </c>
      <c r="N13" s="140">
        <v>25</v>
      </c>
      <c r="O13" s="139">
        <v>21.9</v>
      </c>
    </row>
    <row r="14" spans="2:18" ht="5.25" customHeight="1" thickBot="1">
      <c r="B14" s="154"/>
      <c r="C14" s="153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1"/>
    </row>
    <row r="15" spans="2:18" ht="12.75" customHeight="1">
      <c r="B15" s="150" t="s">
        <v>19</v>
      </c>
      <c r="C15" s="149">
        <v>40.799999999999997</v>
      </c>
      <c r="D15" s="148">
        <v>39.9</v>
      </c>
      <c r="E15" s="148">
        <v>40.200000000000003</v>
      </c>
      <c r="F15" s="148">
        <v>40.9</v>
      </c>
      <c r="G15" s="148">
        <v>41.7</v>
      </c>
      <c r="H15" s="148">
        <v>41.3</v>
      </c>
      <c r="I15" s="148">
        <v>42</v>
      </c>
      <c r="J15" s="148">
        <v>42.1</v>
      </c>
      <c r="K15" s="148">
        <v>42.2</v>
      </c>
      <c r="L15" s="148">
        <v>42.2</v>
      </c>
      <c r="M15" s="148">
        <v>41.9</v>
      </c>
      <c r="N15" s="148">
        <v>44.8</v>
      </c>
      <c r="O15" s="147">
        <v>46.7</v>
      </c>
    </row>
    <row r="16" spans="2:18">
      <c r="B16" s="146" t="s">
        <v>20</v>
      </c>
      <c r="C16" s="145">
        <v>26</v>
      </c>
      <c r="D16" s="144">
        <v>25.1</v>
      </c>
      <c r="E16" s="144">
        <v>25.4</v>
      </c>
      <c r="F16" s="144">
        <v>25.7</v>
      </c>
      <c r="G16" s="144">
        <v>26.4</v>
      </c>
      <c r="H16" s="144">
        <v>26.3</v>
      </c>
      <c r="I16" s="144">
        <v>26.7</v>
      </c>
      <c r="J16" s="144">
        <v>26.8</v>
      </c>
      <c r="K16" s="144">
        <v>27</v>
      </c>
      <c r="L16" s="144">
        <v>26.9</v>
      </c>
      <c r="M16" s="144">
        <v>26.8</v>
      </c>
      <c r="N16" s="144">
        <v>29.7</v>
      </c>
      <c r="O16" s="143">
        <v>30.2</v>
      </c>
    </row>
    <row r="17" spans="2:17" ht="13.5" thickBot="1">
      <c r="B17" s="142" t="s">
        <v>5</v>
      </c>
      <c r="C17" s="141">
        <v>18.899999999999999</v>
      </c>
      <c r="D17" s="140">
        <v>17.8</v>
      </c>
      <c r="E17" s="140">
        <v>17.8</v>
      </c>
      <c r="F17" s="140">
        <v>19.2</v>
      </c>
      <c r="G17" s="140">
        <v>19.399999999999999</v>
      </c>
      <c r="H17" s="140">
        <v>21.4</v>
      </c>
      <c r="I17" s="140">
        <v>21.6</v>
      </c>
      <c r="J17" s="140">
        <v>22.2</v>
      </c>
      <c r="K17" s="140">
        <v>22.6</v>
      </c>
      <c r="L17" s="140">
        <v>23</v>
      </c>
      <c r="M17" s="140">
        <v>23</v>
      </c>
      <c r="N17" s="140">
        <v>22.4</v>
      </c>
      <c r="O17" s="139">
        <v>21.9</v>
      </c>
    </row>
    <row r="19" spans="2:17" ht="13.5" thickBot="1"/>
    <row r="20" spans="2:17" ht="13.5" customHeight="1" thickBot="1">
      <c r="B20" s="188"/>
      <c r="C20" s="185"/>
      <c r="D20" s="186" t="s">
        <v>6</v>
      </c>
      <c r="E20" s="187"/>
      <c r="F20" s="187"/>
      <c r="G20" s="187"/>
      <c r="H20" s="187"/>
      <c r="I20" s="185"/>
      <c r="J20" s="186" t="s">
        <v>22</v>
      </c>
      <c r="K20" s="185"/>
      <c r="L20" s="184" t="s">
        <v>24</v>
      </c>
      <c r="M20" s="116"/>
      <c r="N20" s="116"/>
      <c r="O20" s="180"/>
    </row>
    <row r="21" spans="2:17" ht="18" customHeight="1" thickBot="1">
      <c r="B21" s="183"/>
      <c r="C21" s="182"/>
      <c r="D21" s="183"/>
      <c r="E21" s="123"/>
      <c r="F21" s="123"/>
      <c r="G21" s="123"/>
      <c r="H21" s="123"/>
      <c r="I21" s="182"/>
      <c r="J21" s="183"/>
      <c r="K21" s="182"/>
      <c r="L21" s="181" t="s">
        <v>47</v>
      </c>
      <c r="M21" s="116"/>
      <c r="N21" s="116"/>
      <c r="O21" s="180"/>
      <c r="Q21" s="136"/>
    </row>
    <row r="22" spans="2:17" ht="5.25" customHeight="1" thickBot="1">
      <c r="B22" s="173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9"/>
      <c r="N22" s="179"/>
      <c r="O22" s="178"/>
    </row>
    <row r="23" spans="2:17" ht="21.75" thickBot="1">
      <c r="B23" s="177" t="s">
        <v>28</v>
      </c>
      <c r="C23" s="176">
        <v>1.5992569999999999</v>
      </c>
      <c r="D23" s="175">
        <v>1.5987750000000001</v>
      </c>
      <c r="E23" s="175">
        <v>1.5981449999999999</v>
      </c>
      <c r="F23" s="175">
        <v>0.49999900000000003</v>
      </c>
      <c r="G23" s="175">
        <v>0.49996800000000002</v>
      </c>
      <c r="H23" s="175">
        <v>0.49989600000000001</v>
      </c>
      <c r="I23" s="175">
        <v>0.49978299999999998</v>
      </c>
      <c r="J23" s="175">
        <v>0.49963000000000002</v>
      </c>
      <c r="K23" s="175">
        <v>0.49943599999999999</v>
      </c>
      <c r="L23" s="175">
        <v>1.599998</v>
      </c>
      <c r="M23" s="175">
        <v>1.599909</v>
      </c>
      <c r="N23" s="175">
        <v>1.599691</v>
      </c>
      <c r="O23" s="174">
        <v>1.5993440000000001</v>
      </c>
    </row>
    <row r="24" spans="2:17" ht="5.25" customHeight="1" thickBot="1">
      <c r="B24" s="173"/>
      <c r="C24" s="172"/>
      <c r="D24" s="171"/>
      <c r="E24" s="171"/>
      <c r="F24" s="171"/>
      <c r="G24" s="171"/>
      <c r="H24" s="171"/>
      <c r="I24" s="171"/>
      <c r="J24" s="171"/>
      <c r="K24" s="171"/>
      <c r="L24" s="171"/>
      <c r="M24" s="170"/>
      <c r="N24" s="170"/>
      <c r="O24" s="169"/>
    </row>
    <row r="25" spans="2:17" ht="13.5" thickBot="1">
      <c r="B25" s="168" t="s">
        <v>0</v>
      </c>
      <c r="C25" s="167">
        <v>0.29444444444444445</v>
      </c>
      <c r="D25" s="166">
        <v>0.33333333333333331</v>
      </c>
      <c r="E25" s="166">
        <v>0.375</v>
      </c>
      <c r="F25" s="166">
        <v>0.41666666666666669</v>
      </c>
      <c r="G25" s="166">
        <v>0.45833333333333331</v>
      </c>
      <c r="H25" s="166">
        <v>0.5</v>
      </c>
      <c r="I25" s="166">
        <v>0.54166666666666663</v>
      </c>
      <c r="J25" s="166">
        <v>0.58333333333333337</v>
      </c>
      <c r="K25" s="166">
        <v>0.625</v>
      </c>
      <c r="L25" s="166">
        <v>0.66666666666666663</v>
      </c>
      <c r="M25" s="166">
        <v>0.70833333333333337</v>
      </c>
      <c r="N25" s="166">
        <v>0.75</v>
      </c>
      <c r="O25" s="165">
        <v>0.79166666666666663</v>
      </c>
    </row>
    <row r="26" spans="2:17" ht="5.25" customHeight="1" thickBot="1">
      <c r="B26" s="154"/>
      <c r="C26" s="160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8"/>
    </row>
    <row r="27" spans="2:17" ht="13.5" thickBot="1">
      <c r="B27" s="168" t="s">
        <v>1</v>
      </c>
      <c r="C27" s="191">
        <v>60</v>
      </c>
      <c r="D27" s="190">
        <v>59</v>
      </c>
      <c r="E27" s="190">
        <v>58</v>
      </c>
      <c r="F27" s="190">
        <v>58</v>
      </c>
      <c r="G27" s="190">
        <v>58</v>
      </c>
      <c r="H27" s="190">
        <v>58</v>
      </c>
      <c r="I27" s="190">
        <v>58</v>
      </c>
      <c r="J27" s="190">
        <v>59</v>
      </c>
      <c r="K27" s="190">
        <v>59</v>
      </c>
      <c r="L27" s="190">
        <v>59</v>
      </c>
      <c r="M27" s="190">
        <v>59</v>
      </c>
      <c r="N27" s="190">
        <v>60</v>
      </c>
      <c r="O27" s="189">
        <v>60</v>
      </c>
    </row>
    <row r="28" spans="2:17" ht="5.25" customHeight="1" thickBot="1">
      <c r="B28" s="154"/>
      <c r="C28" s="160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8"/>
    </row>
    <row r="29" spans="2:17">
      <c r="B29" s="150" t="s">
        <v>3</v>
      </c>
      <c r="C29" s="149">
        <v>8.7899999999999991</v>
      </c>
      <c r="D29" s="148">
        <v>8.76</v>
      </c>
      <c r="E29" s="148">
        <v>8.83</v>
      </c>
      <c r="F29" s="148">
        <v>9.35</v>
      </c>
      <c r="G29" s="148">
        <v>9.69</v>
      </c>
      <c r="H29" s="148">
        <v>9.5399999999999991</v>
      </c>
      <c r="I29" s="148">
        <v>8.9499999999999993</v>
      </c>
      <c r="J29" s="148">
        <v>9.09</v>
      </c>
      <c r="K29" s="148">
        <v>9.2799999999999994</v>
      </c>
      <c r="L29" s="148">
        <v>9.24</v>
      </c>
      <c r="M29" s="148">
        <v>9.34</v>
      </c>
      <c r="N29" s="148">
        <v>9.31</v>
      </c>
      <c r="O29" s="147">
        <v>9.1999999999999993</v>
      </c>
    </row>
    <row r="30" spans="2:17">
      <c r="B30" s="146" t="s">
        <v>4</v>
      </c>
      <c r="C30" s="145">
        <v>-105</v>
      </c>
      <c r="D30" s="144">
        <v>-102</v>
      </c>
      <c r="E30" s="144">
        <v>-101</v>
      </c>
      <c r="F30" s="144">
        <v>-135</v>
      </c>
      <c r="G30" s="144">
        <v>-158</v>
      </c>
      <c r="H30" s="144">
        <v>-143</v>
      </c>
      <c r="I30" s="144">
        <v>-110</v>
      </c>
      <c r="J30" s="144">
        <v>-124</v>
      </c>
      <c r="K30" s="144">
        <v>-134</v>
      </c>
      <c r="L30" s="144">
        <v>-132</v>
      </c>
      <c r="M30" s="144">
        <v>-139</v>
      </c>
      <c r="N30" s="144">
        <v>-136</v>
      </c>
      <c r="O30" s="143">
        <v>-129</v>
      </c>
    </row>
    <row r="31" spans="2:17" ht="13.5" thickBot="1">
      <c r="B31" s="142" t="s">
        <v>5</v>
      </c>
      <c r="C31" s="141">
        <v>18</v>
      </c>
      <c r="D31" s="140">
        <v>17.3</v>
      </c>
      <c r="E31" s="140">
        <v>16.7</v>
      </c>
      <c r="F31" s="140">
        <v>20</v>
      </c>
      <c r="G31" s="140">
        <v>25</v>
      </c>
      <c r="H31" s="140">
        <v>21.7</v>
      </c>
      <c r="I31" s="140">
        <v>22.8</v>
      </c>
      <c r="J31" s="140">
        <v>25</v>
      </c>
      <c r="K31" s="140">
        <v>23.1</v>
      </c>
      <c r="L31" s="140">
        <v>25</v>
      </c>
      <c r="M31" s="140">
        <v>24.1</v>
      </c>
      <c r="N31" s="140">
        <v>25</v>
      </c>
      <c r="O31" s="139">
        <v>25</v>
      </c>
    </row>
    <row r="32" spans="2:17" ht="5.25" customHeight="1" thickBot="1">
      <c r="B32" s="154"/>
      <c r="C32" s="153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1"/>
    </row>
    <row r="33" spans="2:15">
      <c r="B33" s="150" t="s">
        <v>19</v>
      </c>
      <c r="C33" s="149">
        <v>38.9</v>
      </c>
      <c r="D33" s="148">
        <v>36.9</v>
      </c>
      <c r="E33" s="148">
        <v>37.200000000000003</v>
      </c>
      <c r="F33" s="148">
        <v>40.6</v>
      </c>
      <c r="G33" s="148">
        <v>39.700000000000003</v>
      </c>
      <c r="H33" s="148">
        <v>40.299999999999997</v>
      </c>
      <c r="I33" s="148">
        <v>40.5</v>
      </c>
      <c r="J33" s="148">
        <v>39.799999999999997</v>
      </c>
      <c r="K33" s="148">
        <v>39.799999999999997</v>
      </c>
      <c r="L33" s="148">
        <v>39.4</v>
      </c>
      <c r="M33" s="148">
        <v>40.200000000000003</v>
      </c>
      <c r="N33" s="148">
        <v>45.5</v>
      </c>
      <c r="O33" s="147">
        <v>41</v>
      </c>
    </row>
    <row r="34" spans="2:15">
      <c r="B34" s="146" t="s">
        <v>20</v>
      </c>
      <c r="C34" s="145">
        <v>24.5</v>
      </c>
      <c r="D34" s="144">
        <v>23.4</v>
      </c>
      <c r="E34" s="144">
        <v>23.8</v>
      </c>
      <c r="F34" s="144">
        <v>25.9</v>
      </c>
      <c r="G34" s="144">
        <v>25.2</v>
      </c>
      <c r="H34" s="144">
        <v>25.1</v>
      </c>
      <c r="I34" s="144">
        <v>25.7</v>
      </c>
      <c r="J34" s="144">
        <v>25.3</v>
      </c>
      <c r="K34" s="144">
        <v>25.3</v>
      </c>
      <c r="L34" s="144">
        <v>25</v>
      </c>
      <c r="M34" s="144">
        <v>25.6</v>
      </c>
      <c r="N34" s="144">
        <v>27.5</v>
      </c>
      <c r="O34" s="143">
        <v>26.1</v>
      </c>
    </row>
    <row r="35" spans="2:15" ht="13.5" thickBot="1">
      <c r="B35" s="142" t="s">
        <v>5</v>
      </c>
      <c r="C35" s="141">
        <v>17.7</v>
      </c>
      <c r="D35" s="140">
        <v>17.3</v>
      </c>
      <c r="E35" s="140">
        <v>18.399999999999999</v>
      </c>
      <c r="F35" s="140">
        <v>19.899999999999999</v>
      </c>
      <c r="G35" s="140">
        <v>21.7</v>
      </c>
      <c r="H35" s="140">
        <v>21.1</v>
      </c>
      <c r="I35" s="140">
        <v>21.8</v>
      </c>
      <c r="J35" s="140">
        <v>22.4</v>
      </c>
      <c r="K35" s="140">
        <v>23</v>
      </c>
      <c r="L35" s="140">
        <v>23.1</v>
      </c>
      <c r="M35" s="140">
        <v>23.8</v>
      </c>
      <c r="N35" s="140">
        <v>22.8</v>
      </c>
      <c r="O35" s="139">
        <v>22.2</v>
      </c>
    </row>
    <row r="36" spans="2:15">
      <c r="B36" s="138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</row>
    <row r="37" spans="2:15">
      <c r="B37" s="138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</row>
    <row r="38" spans="2:15">
      <c r="B38" s="138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</row>
    <row r="39" spans="2:15" ht="13.5" thickBot="1">
      <c r="B39" s="138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</row>
    <row r="40" spans="2:15" ht="13.5" customHeight="1" thickBot="1">
      <c r="B40" s="188"/>
      <c r="C40" s="185"/>
      <c r="D40" s="186" t="s">
        <v>6</v>
      </c>
      <c r="E40" s="187"/>
      <c r="F40" s="187"/>
      <c r="G40" s="187"/>
      <c r="H40" s="187"/>
      <c r="I40" s="185"/>
      <c r="J40" s="186" t="s">
        <v>23</v>
      </c>
      <c r="K40" s="185"/>
      <c r="L40" s="184" t="s">
        <v>24</v>
      </c>
      <c r="M40" s="116"/>
      <c r="N40" s="116"/>
      <c r="O40" s="180"/>
    </row>
    <row r="41" spans="2:15" ht="13.5" customHeight="1" thickBot="1">
      <c r="B41" s="183"/>
      <c r="C41" s="182"/>
      <c r="D41" s="183"/>
      <c r="E41" s="123"/>
      <c r="F41" s="123"/>
      <c r="G41" s="123"/>
      <c r="H41" s="123"/>
      <c r="I41" s="182"/>
      <c r="J41" s="183"/>
      <c r="K41" s="182"/>
      <c r="L41" s="181" t="s">
        <v>47</v>
      </c>
      <c r="M41" s="116"/>
      <c r="N41" s="116"/>
      <c r="O41" s="180"/>
    </row>
    <row r="42" spans="2:15" ht="5.25" customHeight="1" thickBot="1">
      <c r="B42" s="173"/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179"/>
      <c r="N42" s="179"/>
      <c r="O42" s="178"/>
    </row>
    <row r="43" spans="2:15" ht="21.75" thickBot="1">
      <c r="B43" s="177" t="s">
        <v>28</v>
      </c>
      <c r="C43" s="176">
        <v>1.598706</v>
      </c>
      <c r="D43" s="175">
        <v>1.5981240000000001</v>
      </c>
      <c r="E43" s="175">
        <v>1.597302</v>
      </c>
      <c r="F43" s="175">
        <v>0.499998</v>
      </c>
      <c r="G43" s="175">
        <v>0.49996200000000002</v>
      </c>
      <c r="H43" s="175">
        <v>0.499886</v>
      </c>
      <c r="I43" s="175">
        <v>0.49976700000000002</v>
      </c>
      <c r="J43" s="175">
        <v>0.49962099999999998</v>
      </c>
      <c r="K43" s="175">
        <v>0.49942500000000001</v>
      </c>
      <c r="L43" s="175">
        <v>1.599996</v>
      </c>
      <c r="M43" s="175">
        <v>1.599899</v>
      </c>
      <c r="N43" s="175">
        <v>1.599674</v>
      </c>
      <c r="O43" s="174">
        <v>1.5993200000000001</v>
      </c>
    </row>
    <row r="44" spans="2:15" ht="5.25" customHeight="1" thickBot="1">
      <c r="B44" s="173"/>
      <c r="C44" s="172"/>
      <c r="D44" s="171"/>
      <c r="E44" s="171"/>
      <c r="F44" s="171"/>
      <c r="G44" s="171"/>
      <c r="H44" s="171"/>
      <c r="I44" s="171"/>
      <c r="J44" s="171"/>
      <c r="K44" s="171"/>
      <c r="L44" s="171"/>
      <c r="M44" s="170"/>
      <c r="N44" s="170"/>
      <c r="O44" s="169"/>
    </row>
    <row r="45" spans="2:15" ht="13.5" thickBot="1">
      <c r="B45" s="168" t="s">
        <v>0</v>
      </c>
      <c r="C45" s="167">
        <v>0.3</v>
      </c>
      <c r="D45" s="166">
        <v>0.3354166666666667</v>
      </c>
      <c r="E45" s="166">
        <v>0.38194444444444442</v>
      </c>
      <c r="F45" s="166">
        <v>0.42152777777777778</v>
      </c>
      <c r="G45" s="166">
        <v>0.46527777777777773</v>
      </c>
      <c r="H45" s="166">
        <v>0.50694444444444442</v>
      </c>
      <c r="I45" s="166">
        <v>0.55000000000000004</v>
      </c>
      <c r="J45" s="166">
        <v>0.58680555555555558</v>
      </c>
      <c r="K45" s="166">
        <v>0.62847222222222221</v>
      </c>
      <c r="L45" s="166">
        <v>0.67013888888888884</v>
      </c>
      <c r="M45" s="166">
        <v>0.71250000000000002</v>
      </c>
      <c r="N45" s="166">
        <v>0.75416666666666676</v>
      </c>
      <c r="O45" s="165">
        <v>0.79583333333333339</v>
      </c>
    </row>
    <row r="46" spans="2:15" ht="5.25" customHeight="1" thickBot="1">
      <c r="B46" s="154"/>
      <c r="C46" s="160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8"/>
    </row>
    <row r="47" spans="2:15" ht="13.5" thickBot="1">
      <c r="B47" s="164" t="s">
        <v>1</v>
      </c>
      <c r="C47" s="163" t="s">
        <v>2</v>
      </c>
      <c r="D47" s="162" t="s">
        <v>2</v>
      </c>
      <c r="E47" s="162" t="s">
        <v>2</v>
      </c>
      <c r="F47" s="162" t="s">
        <v>2</v>
      </c>
      <c r="G47" s="162" t="s">
        <v>2</v>
      </c>
      <c r="H47" s="162" t="s">
        <v>2</v>
      </c>
      <c r="I47" s="162" t="s">
        <v>2</v>
      </c>
      <c r="J47" s="162" t="s">
        <v>2</v>
      </c>
      <c r="K47" s="162" t="s">
        <v>2</v>
      </c>
      <c r="L47" s="162" t="s">
        <v>2</v>
      </c>
      <c r="M47" s="162" t="s">
        <v>2</v>
      </c>
      <c r="N47" s="162" t="s">
        <v>2</v>
      </c>
      <c r="O47" s="161" t="s">
        <v>2</v>
      </c>
    </row>
    <row r="48" spans="2:15" ht="5.25" customHeight="1" thickBot="1">
      <c r="B48" s="154"/>
      <c r="C48" s="160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8"/>
    </row>
    <row r="49" spans="2:15">
      <c r="B49" s="150" t="s">
        <v>3</v>
      </c>
      <c r="C49" s="149">
        <v>8.9600000000000009</v>
      </c>
      <c r="D49" s="148">
        <v>8.8699999999999992</v>
      </c>
      <c r="E49" s="148">
        <v>8.85</v>
      </c>
      <c r="F49" s="148">
        <v>9.07</v>
      </c>
      <c r="G49" s="148">
        <v>9.2899999999999991</v>
      </c>
      <c r="H49" s="148">
        <v>9.0299999999999994</v>
      </c>
      <c r="I49" s="148">
        <v>9.1999999999999993</v>
      </c>
      <c r="J49" s="148">
        <v>9.2899999999999991</v>
      </c>
      <c r="K49" s="148">
        <v>9.3000000000000007</v>
      </c>
      <c r="L49" s="148">
        <v>9.16</v>
      </c>
      <c r="M49" s="148">
        <v>8.84</v>
      </c>
      <c r="N49" s="148">
        <v>9.39</v>
      </c>
      <c r="O49" s="147">
        <v>9.25</v>
      </c>
    </row>
    <row r="50" spans="2:15">
      <c r="B50" s="146" t="s">
        <v>4</v>
      </c>
      <c r="C50" s="145">
        <v>-113</v>
      </c>
      <c r="D50" s="144">
        <v>-108</v>
      </c>
      <c r="E50" s="144">
        <v>-108</v>
      </c>
      <c r="F50" s="144">
        <v>-120</v>
      </c>
      <c r="G50" s="144">
        <v>-127</v>
      </c>
      <c r="H50" s="144">
        <v>-118</v>
      </c>
      <c r="I50" s="144">
        <v>-129</v>
      </c>
      <c r="J50" s="144">
        <v>-137</v>
      </c>
      <c r="K50" s="144">
        <v>-136</v>
      </c>
      <c r="L50" s="144">
        <v>-126</v>
      </c>
      <c r="M50" s="144">
        <v>-109</v>
      </c>
      <c r="N50" s="144">
        <v>-141</v>
      </c>
      <c r="O50" s="143">
        <v>-132</v>
      </c>
    </row>
    <row r="51" spans="2:15" ht="13.5" thickBot="1">
      <c r="B51" s="142" t="s">
        <v>5</v>
      </c>
      <c r="C51" s="141">
        <v>18.399999999999999</v>
      </c>
      <c r="D51" s="140">
        <v>18.2</v>
      </c>
      <c r="E51" s="140">
        <v>18</v>
      </c>
      <c r="F51" s="140">
        <v>18.8</v>
      </c>
      <c r="G51" s="140">
        <v>19.7</v>
      </c>
      <c r="H51" s="140">
        <v>20.5</v>
      </c>
      <c r="I51" s="140">
        <v>21.2</v>
      </c>
      <c r="J51" s="140">
        <v>22.7</v>
      </c>
      <c r="K51" s="140">
        <v>23.2</v>
      </c>
      <c r="L51" s="140">
        <v>22.5</v>
      </c>
      <c r="M51" s="140">
        <v>22</v>
      </c>
      <c r="N51" s="140">
        <v>25</v>
      </c>
      <c r="O51" s="139">
        <v>22.4</v>
      </c>
    </row>
    <row r="52" spans="2:15" ht="5.25" customHeight="1" thickBot="1">
      <c r="B52" s="154"/>
      <c r="C52" s="153"/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1"/>
    </row>
    <row r="53" spans="2:15">
      <c r="B53" s="150" t="s">
        <v>19</v>
      </c>
      <c r="C53" s="149">
        <v>40.700000000000003</v>
      </c>
      <c r="D53" s="148">
        <v>41.6</v>
      </c>
      <c r="E53" s="148">
        <v>41.2</v>
      </c>
      <c r="F53" s="148">
        <v>40.6</v>
      </c>
      <c r="G53" s="148">
        <v>42</v>
      </c>
      <c r="H53" s="148">
        <v>41.4</v>
      </c>
      <c r="I53" s="148">
        <v>41.8</v>
      </c>
      <c r="J53" s="148">
        <v>42</v>
      </c>
      <c r="K53" s="148">
        <v>42.7</v>
      </c>
      <c r="L53" s="148">
        <v>40.200000000000003</v>
      </c>
      <c r="M53" s="148">
        <v>46.4</v>
      </c>
      <c r="N53" s="148">
        <v>42.2</v>
      </c>
      <c r="O53" s="147">
        <v>42.8</v>
      </c>
    </row>
    <row r="54" spans="2:15" ht="12.75" customHeight="1">
      <c r="B54" s="146" t="s">
        <v>20</v>
      </c>
      <c r="C54" s="145">
        <v>25.7</v>
      </c>
      <c r="D54" s="144">
        <v>26.4</v>
      </c>
      <c r="E54" s="144">
        <v>26</v>
      </c>
      <c r="F54" s="144">
        <v>25.9</v>
      </c>
      <c r="G54" s="144">
        <v>26.7</v>
      </c>
      <c r="H54" s="144">
        <v>26.5</v>
      </c>
      <c r="I54" s="144">
        <v>26.6</v>
      </c>
      <c r="J54" s="144">
        <v>26.7</v>
      </c>
      <c r="K54" s="144">
        <v>27.9</v>
      </c>
      <c r="L54" s="144">
        <v>25.5</v>
      </c>
      <c r="M54" s="144">
        <v>29.9</v>
      </c>
      <c r="N54" s="144">
        <v>27</v>
      </c>
      <c r="O54" s="143">
        <v>27.4</v>
      </c>
    </row>
    <row r="55" spans="2:15" ht="13.5" customHeight="1" thickBot="1">
      <c r="B55" s="142" t="s">
        <v>5</v>
      </c>
      <c r="C55" s="141">
        <v>18.2</v>
      </c>
      <c r="D55" s="140">
        <v>18</v>
      </c>
      <c r="E55" s="140">
        <v>17.899999999999999</v>
      </c>
      <c r="F55" s="140">
        <v>19.3</v>
      </c>
      <c r="G55" s="140">
        <v>19.600000000000001</v>
      </c>
      <c r="H55" s="140">
        <v>20.7</v>
      </c>
      <c r="I55" s="140">
        <v>22.2</v>
      </c>
      <c r="J55" s="140">
        <v>22.7</v>
      </c>
      <c r="K55" s="140">
        <v>23.1</v>
      </c>
      <c r="L55" s="140">
        <v>22.4</v>
      </c>
      <c r="M55" s="140">
        <v>22</v>
      </c>
      <c r="N55" s="140">
        <v>22.9</v>
      </c>
      <c r="O55" s="139">
        <v>22.6</v>
      </c>
    </row>
    <row r="56" spans="2:15">
      <c r="B56" s="138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</row>
    <row r="57" spans="2:15" ht="12.75" customHeight="1" thickBot="1">
      <c r="C57" s="119"/>
      <c r="D57" s="119"/>
      <c r="E57" s="119"/>
      <c r="F57" s="119"/>
      <c r="G57" s="119"/>
      <c r="H57" s="119"/>
    </row>
    <row r="58" spans="2:15" ht="13.5" customHeight="1" thickBot="1">
      <c r="B58" s="118"/>
      <c r="C58" s="124" t="s">
        <v>46</v>
      </c>
      <c r="D58" s="124"/>
      <c r="E58" s="124"/>
      <c r="F58" s="124"/>
      <c r="G58" s="123"/>
      <c r="H58" s="123"/>
    </row>
    <row r="59" spans="2:15" ht="13.5" customHeight="1" thickBot="1">
      <c r="B59" s="115"/>
      <c r="C59" s="122" t="s">
        <v>25</v>
      </c>
      <c r="D59" s="122"/>
      <c r="E59" s="122" t="s">
        <v>26</v>
      </c>
      <c r="F59" s="122"/>
      <c r="G59" s="122" t="s">
        <v>27</v>
      </c>
      <c r="H59" s="122"/>
    </row>
    <row r="60" spans="2:15">
      <c r="B60" s="110" t="s">
        <v>9</v>
      </c>
      <c r="C60" s="113">
        <f>COUNTIF(C11:O11,"&gt;0")</f>
        <v>13</v>
      </c>
      <c r="D60" s="113"/>
      <c r="E60" s="113">
        <f>COUNTIF(C29:O29,"&gt;0")</f>
        <v>13</v>
      </c>
      <c r="F60" s="113"/>
      <c r="G60" s="113">
        <f>COUNTIF(C49:O49,"&gt;0")</f>
        <v>13</v>
      </c>
      <c r="H60" s="113"/>
      <c r="M60" s="136"/>
    </row>
    <row r="61" spans="2:15" ht="14.25" customHeight="1">
      <c r="B61" s="110" t="s">
        <v>10</v>
      </c>
      <c r="C61" s="111">
        <f>AVERAGE(C11:O11)</f>
        <v>8.8400000000000016</v>
      </c>
      <c r="D61" s="111"/>
      <c r="E61" s="111">
        <f>AVERAGE(C29:O29)</f>
        <v>9.1823076923076918</v>
      </c>
      <c r="F61" s="111"/>
      <c r="G61" s="111">
        <f>AVERAGE(C49:O49)</f>
        <v>9.115384615384615</v>
      </c>
      <c r="H61" s="111"/>
      <c r="I61" s="136"/>
    </row>
    <row r="62" spans="2:15">
      <c r="B62" s="110" t="s">
        <v>12</v>
      </c>
      <c r="C62" s="111">
        <f>STDEV(C11:O11)</f>
        <v>0.18529256146249748</v>
      </c>
      <c r="D62" s="111"/>
      <c r="E62" s="111">
        <f>STDEV(C29:O29)</f>
        <v>0.28679707826713319</v>
      </c>
      <c r="F62" s="111"/>
      <c r="G62" s="111">
        <f>STDEV(C49:O49)</f>
        <v>0.19098932712830607</v>
      </c>
      <c r="H62" s="111"/>
      <c r="I62" s="120"/>
      <c r="J62" s="120"/>
      <c r="K62" s="120"/>
      <c r="L62" s="120"/>
      <c r="M62" s="120"/>
    </row>
    <row r="63" spans="2:15">
      <c r="B63" s="110" t="s">
        <v>11</v>
      </c>
      <c r="C63" s="111">
        <f>CONFIDENCE(0.05,C62,C60)</f>
        <v>0.10072433293101188</v>
      </c>
      <c r="D63" s="111"/>
      <c r="E63" s="111">
        <f>CONFIDENCE(0.05,E62,E60)</f>
        <v>0.15590180289491493</v>
      </c>
      <c r="F63" s="111"/>
      <c r="G63" s="111">
        <f>CONFIDENCE(0.05,G62,G60)</f>
        <v>0.10382107311865831</v>
      </c>
      <c r="H63" s="111"/>
      <c r="I63" s="120"/>
      <c r="J63" s="120"/>
      <c r="K63" s="120"/>
      <c r="L63" s="120"/>
      <c r="M63" s="120"/>
    </row>
    <row r="64" spans="2:15">
      <c r="B64" s="110" t="s">
        <v>13</v>
      </c>
      <c r="C64" s="109">
        <f>MAX(C11:O11)</f>
        <v>9.17</v>
      </c>
      <c r="D64" s="109"/>
      <c r="E64" s="109">
        <f>MAX(C29:O29)</f>
        <v>9.69</v>
      </c>
      <c r="F64" s="109"/>
      <c r="G64" s="109">
        <f>MAX(C49:O49)</f>
        <v>9.39</v>
      </c>
      <c r="H64" s="109"/>
      <c r="I64" s="208"/>
      <c r="J64" s="208"/>
      <c r="K64" s="208"/>
      <c r="L64" s="120"/>
      <c r="M64" s="120"/>
    </row>
    <row r="65" spans="2:21">
      <c r="B65" s="110" t="s">
        <v>14</v>
      </c>
      <c r="C65" s="109">
        <f>MIN(C11:O11)</f>
        <v>8.58</v>
      </c>
      <c r="D65" s="109"/>
      <c r="E65" s="109">
        <f>MIN(C29:O29)</f>
        <v>8.76</v>
      </c>
      <c r="F65" s="109"/>
      <c r="G65" s="109">
        <f>MIN(C49:O49)</f>
        <v>8.84</v>
      </c>
      <c r="H65" s="109"/>
      <c r="I65" s="120"/>
      <c r="J65" s="120"/>
      <c r="K65" s="120"/>
      <c r="L65" s="133"/>
      <c r="M65" s="133"/>
      <c r="N65" s="121"/>
      <c r="O65" s="121"/>
      <c r="P65" s="121"/>
      <c r="Q65" s="121"/>
      <c r="R65" s="121"/>
      <c r="S65" s="121"/>
      <c r="T65" s="121"/>
      <c r="U65" s="121"/>
    </row>
    <row r="66" spans="2:21" ht="13.5" thickBot="1">
      <c r="B66" s="107" t="s">
        <v>15</v>
      </c>
      <c r="C66" s="106">
        <f>C64-C65</f>
        <v>0.58999999999999986</v>
      </c>
      <c r="D66" s="106"/>
      <c r="E66" s="106">
        <f>E64-E65</f>
        <v>0.92999999999999972</v>
      </c>
      <c r="F66" s="106"/>
      <c r="G66" s="106">
        <f>G64-G65</f>
        <v>0.55000000000000071</v>
      </c>
      <c r="H66" s="106"/>
      <c r="I66" s="120"/>
      <c r="J66" s="120"/>
      <c r="K66" s="120"/>
      <c r="L66" s="133"/>
      <c r="M66" s="133"/>
      <c r="N66" s="121"/>
      <c r="O66" s="121"/>
      <c r="P66" s="121"/>
      <c r="Q66" s="121"/>
      <c r="R66" s="121"/>
      <c r="S66" s="121"/>
      <c r="T66" s="121"/>
      <c r="U66" s="121"/>
    </row>
    <row r="67" spans="2:21">
      <c r="H67" s="120"/>
      <c r="I67" s="120"/>
      <c r="J67" s="120"/>
      <c r="K67" s="120"/>
      <c r="L67" s="133"/>
      <c r="M67" s="133"/>
      <c r="N67" s="121"/>
      <c r="O67" s="121"/>
      <c r="P67" s="121"/>
      <c r="Q67" s="121"/>
      <c r="R67" s="121"/>
      <c r="S67" s="121"/>
      <c r="T67" s="121"/>
      <c r="U67" s="121"/>
    </row>
    <row r="68" spans="2:21" ht="13.5" thickBot="1">
      <c r="B68" s="118"/>
      <c r="C68" s="124" t="s">
        <v>45</v>
      </c>
      <c r="D68" s="124"/>
      <c r="E68" s="124"/>
      <c r="F68" s="124"/>
      <c r="G68" s="123"/>
      <c r="H68" s="123"/>
      <c r="L68" s="121"/>
      <c r="M68" s="121"/>
      <c r="N68" s="121"/>
      <c r="O68" s="121"/>
      <c r="P68" s="121"/>
      <c r="Q68" s="121"/>
      <c r="R68" s="121"/>
      <c r="S68" s="121"/>
      <c r="T68" s="121"/>
      <c r="U68" s="121"/>
    </row>
    <row r="69" spans="2:21" ht="13.5" customHeight="1" thickBot="1">
      <c r="B69" s="115"/>
      <c r="C69" s="122" t="s">
        <v>25</v>
      </c>
      <c r="D69" s="122"/>
      <c r="E69" s="122" t="s">
        <v>26</v>
      </c>
      <c r="F69" s="122"/>
      <c r="G69" s="122" t="s">
        <v>27</v>
      </c>
      <c r="H69" s="122"/>
      <c r="L69" s="121"/>
      <c r="M69" s="121"/>
      <c r="N69" s="121"/>
      <c r="O69" s="121"/>
      <c r="P69" s="121"/>
      <c r="Q69" s="121"/>
      <c r="R69" s="121"/>
      <c r="S69" s="121"/>
      <c r="T69" s="121"/>
      <c r="U69" s="121"/>
    </row>
    <row r="70" spans="2:21">
      <c r="B70" s="110" t="s">
        <v>9</v>
      </c>
      <c r="C70" s="113">
        <f>COUNTIF(C12:O12,"&lt;0")</f>
        <v>13</v>
      </c>
      <c r="D70" s="113"/>
      <c r="E70" s="113">
        <f>COUNTIF(C30:O30,"&lt;0")</f>
        <v>13</v>
      </c>
      <c r="F70" s="113"/>
      <c r="G70" s="113">
        <f>COUNTIF(C50:O50,"&lt;0")</f>
        <v>13</v>
      </c>
      <c r="H70" s="113"/>
      <c r="L70" s="121"/>
      <c r="M70" s="121"/>
      <c r="N70" s="121"/>
      <c r="O70" s="121"/>
      <c r="P70" s="121"/>
      <c r="Q70" s="121"/>
      <c r="R70" s="121"/>
      <c r="S70" s="121"/>
      <c r="T70" s="121"/>
      <c r="U70" s="121"/>
    </row>
    <row r="71" spans="2:21">
      <c r="B71" s="110" t="s">
        <v>10</v>
      </c>
      <c r="C71" s="111">
        <f>AVERAGE(C12:O12)</f>
        <v>-106.30769230769231</v>
      </c>
      <c r="D71" s="111"/>
      <c r="E71" s="111">
        <f>AVERAGE(C30:O30)</f>
        <v>-126.76923076923077</v>
      </c>
      <c r="F71" s="111"/>
      <c r="G71" s="111">
        <f>AVERAGE(C50:O50)</f>
        <v>-123.38461538461539</v>
      </c>
      <c r="H71" s="111"/>
      <c r="L71" s="121"/>
      <c r="M71" s="121"/>
      <c r="N71" s="121"/>
      <c r="O71" s="121"/>
      <c r="P71" s="121"/>
      <c r="Q71" s="121"/>
      <c r="R71" s="121"/>
      <c r="S71" s="121"/>
      <c r="T71" s="121"/>
      <c r="U71" s="121"/>
    </row>
    <row r="72" spans="2:21">
      <c r="B72" s="110" t="s">
        <v>12</v>
      </c>
      <c r="C72" s="111">
        <f>STDEV(C12:O12)</f>
        <v>12.963953971073085</v>
      </c>
      <c r="D72" s="111"/>
      <c r="E72" s="111">
        <f>STDEV(C30:O30)</f>
        <v>17.479291777004029</v>
      </c>
      <c r="F72" s="111"/>
      <c r="G72" s="111">
        <f>STDEV(C50:O50)</f>
        <v>11.579712586663954</v>
      </c>
      <c r="H72" s="111"/>
      <c r="L72" s="121"/>
      <c r="M72" s="121"/>
      <c r="N72" s="121"/>
      <c r="O72" s="121"/>
      <c r="P72" s="121"/>
      <c r="Q72" s="121"/>
      <c r="R72" s="121"/>
      <c r="S72" s="121"/>
      <c r="T72" s="121"/>
      <c r="U72" s="121"/>
    </row>
    <row r="73" spans="2:21">
      <c r="B73" s="110" t="s">
        <v>11</v>
      </c>
      <c r="C73" s="111">
        <f>CONFIDENCE(0.05,C72,C70)</f>
        <v>7.0471561598492176</v>
      </c>
      <c r="D73" s="111"/>
      <c r="E73" s="111">
        <f>CONFIDENCE(0.05,E72,E70)</f>
        <v>9.5016766482640964</v>
      </c>
      <c r="F73" s="111"/>
      <c r="G73" s="111">
        <f>CONFIDENCE(0.05,G72,G70)</f>
        <v>6.2946877986822765</v>
      </c>
      <c r="H73" s="111"/>
      <c r="L73" s="121"/>
      <c r="M73" s="121"/>
      <c r="N73" s="121"/>
      <c r="O73" s="121"/>
      <c r="P73" s="121"/>
      <c r="Q73" s="121"/>
      <c r="R73" s="121"/>
      <c r="S73" s="121"/>
      <c r="T73" s="121"/>
      <c r="U73" s="121"/>
    </row>
    <row r="74" spans="2:21">
      <c r="B74" s="110" t="s">
        <v>13</v>
      </c>
      <c r="C74" s="109">
        <f>MAX(C30:O30)</f>
        <v>-101</v>
      </c>
      <c r="D74" s="109"/>
      <c r="E74" s="109">
        <f>MAX(C30:O30)</f>
        <v>-101</v>
      </c>
      <c r="F74" s="109"/>
      <c r="G74" s="109">
        <f>MAX(C50:O50)</f>
        <v>-108</v>
      </c>
      <c r="H74" s="109"/>
      <c r="L74" s="121"/>
      <c r="M74" s="121"/>
      <c r="N74" s="121"/>
      <c r="O74" s="121"/>
      <c r="P74" s="121"/>
      <c r="Q74" s="121"/>
      <c r="R74" s="121"/>
      <c r="S74" s="121"/>
      <c r="T74" s="121"/>
      <c r="U74" s="121"/>
    </row>
    <row r="75" spans="2:21">
      <c r="B75" s="110" t="s">
        <v>14</v>
      </c>
      <c r="C75" s="109">
        <f>MIN(C12:O12)</f>
        <v>-124</v>
      </c>
      <c r="D75" s="109"/>
      <c r="E75" s="109">
        <f>MIN(C30:O30)</f>
        <v>-158</v>
      </c>
      <c r="F75" s="109"/>
      <c r="G75" s="109">
        <f>MIN(C50:O50)</f>
        <v>-141</v>
      </c>
      <c r="H75" s="109"/>
      <c r="L75" s="121"/>
      <c r="M75" s="121"/>
      <c r="N75" s="121"/>
      <c r="O75" s="121"/>
      <c r="P75" s="121"/>
      <c r="Q75" s="121"/>
      <c r="R75" s="121"/>
      <c r="S75" s="121"/>
      <c r="T75" s="121"/>
      <c r="U75" s="121"/>
    </row>
    <row r="76" spans="2:21" ht="13.5" thickBot="1">
      <c r="B76" s="107" t="s">
        <v>15</v>
      </c>
      <c r="C76" s="106">
        <f>C74-C75</f>
        <v>23</v>
      </c>
      <c r="D76" s="106"/>
      <c r="E76" s="106">
        <f>E74-E75</f>
        <v>57</v>
      </c>
      <c r="F76" s="106"/>
      <c r="G76" s="106">
        <f>G74-G75</f>
        <v>33</v>
      </c>
      <c r="H76" s="106"/>
      <c r="L76" s="121"/>
      <c r="M76" s="121"/>
      <c r="N76" s="121"/>
      <c r="O76" s="121"/>
      <c r="P76" s="121"/>
      <c r="Q76" s="121"/>
      <c r="R76" s="121"/>
      <c r="S76" s="121"/>
      <c r="T76" s="121"/>
      <c r="U76" s="121"/>
    </row>
    <row r="77" spans="2:21">
      <c r="L77" s="121"/>
      <c r="M77" s="121"/>
      <c r="N77" s="121"/>
      <c r="O77" s="121"/>
      <c r="P77" s="121"/>
      <c r="Q77" s="121"/>
      <c r="R77" s="121"/>
      <c r="S77" s="121"/>
      <c r="T77" s="121"/>
      <c r="U77" s="121"/>
    </row>
    <row r="78" spans="2:21" ht="13.5" thickBot="1">
      <c r="C78" s="119"/>
      <c r="D78" s="119"/>
      <c r="E78" s="119"/>
      <c r="F78" s="119"/>
      <c r="G78" s="119"/>
      <c r="H78" s="119"/>
    </row>
    <row r="79" spans="2:21" ht="13.5" thickBot="1">
      <c r="B79" s="118"/>
      <c r="C79" s="124" t="s">
        <v>42</v>
      </c>
      <c r="D79" s="124"/>
      <c r="E79" s="124"/>
      <c r="F79" s="124"/>
      <c r="G79" s="123"/>
      <c r="H79" s="123"/>
    </row>
    <row r="80" spans="2:21" ht="13.5" customHeight="1" thickBot="1">
      <c r="B80" s="115"/>
      <c r="C80" s="122" t="s">
        <v>25</v>
      </c>
      <c r="D80" s="122"/>
      <c r="E80" s="122" t="s">
        <v>26</v>
      </c>
      <c r="F80" s="122"/>
      <c r="G80" s="122" t="s">
        <v>27</v>
      </c>
      <c r="H80" s="122"/>
    </row>
    <row r="81" spans="2:8">
      <c r="B81" s="110" t="s">
        <v>9</v>
      </c>
      <c r="C81" s="132">
        <f>COUNTIF(C13:O13,"&gt;0")</f>
        <v>13</v>
      </c>
      <c r="D81" s="132"/>
      <c r="E81" s="132">
        <f>COUNTIF(C31:O31,"&gt;0")</f>
        <v>13</v>
      </c>
      <c r="F81" s="132"/>
      <c r="G81" s="131">
        <f>COUNTIF(C51:O51,"&gt;0")</f>
        <v>13</v>
      </c>
      <c r="H81" s="131"/>
    </row>
    <row r="82" spans="2:8">
      <c r="B82" s="110" t="s">
        <v>10</v>
      </c>
      <c r="C82" s="130">
        <f>AVERAGE(C13:O13)</f>
        <v>21.384615384615383</v>
      </c>
      <c r="D82" s="130"/>
      <c r="E82" s="130">
        <f>AVERAGE(C31:O31)</f>
        <v>22.207692307692305</v>
      </c>
      <c r="F82" s="130"/>
      <c r="G82" s="128">
        <f>AVERAGE(C51:O51)</f>
        <v>20.969230769230766</v>
      </c>
      <c r="H82" s="128"/>
    </row>
    <row r="83" spans="2:8">
      <c r="B83" s="110" t="s">
        <v>12</v>
      </c>
      <c r="C83" s="130">
        <f>STDEV(C13:O13)</f>
        <v>2.6057136430819758</v>
      </c>
      <c r="D83" s="130"/>
      <c r="E83" s="130">
        <f>STDEV(C31:O31)</f>
        <v>3.1750227134257392</v>
      </c>
      <c r="F83" s="130"/>
      <c r="G83" s="128">
        <f>STDEV(C51:O51)</f>
        <v>2.2238797237353416</v>
      </c>
      <c r="H83" s="128"/>
    </row>
    <row r="84" spans="2:8">
      <c r="B84" s="110" t="s">
        <v>11</v>
      </c>
      <c r="C84" s="130">
        <f>CONFIDENCE(0.05,C83,C81)</f>
        <v>1.4164560435513731</v>
      </c>
      <c r="D84" s="130"/>
      <c r="E84" s="130">
        <f>CONFIDENCE(0.05,E83,E81)</f>
        <v>1.7259302927567635</v>
      </c>
      <c r="F84" s="130"/>
      <c r="G84" s="128">
        <f>CONFIDENCE(0.05,G83,G81)</f>
        <v>1.208892574661621</v>
      </c>
      <c r="H84" s="128"/>
    </row>
    <row r="85" spans="2:8">
      <c r="B85" s="110" t="s">
        <v>13</v>
      </c>
      <c r="C85" s="129">
        <f>MAX(C13:O13)</f>
        <v>25</v>
      </c>
      <c r="D85" s="129"/>
      <c r="E85" s="129">
        <f>MAX(C31:O31)</f>
        <v>25</v>
      </c>
      <c r="F85" s="129"/>
      <c r="G85" s="128">
        <f>MAX(C51:O51)</f>
        <v>25</v>
      </c>
      <c r="H85" s="128"/>
    </row>
    <row r="86" spans="2:8">
      <c r="B86" s="110" t="s">
        <v>14</v>
      </c>
      <c r="C86" s="129">
        <f>MIN(C13:O13)</f>
        <v>17.8</v>
      </c>
      <c r="D86" s="129"/>
      <c r="E86" s="129">
        <f>MIN(C31:O31)</f>
        <v>16.7</v>
      </c>
      <c r="F86" s="129"/>
      <c r="G86" s="128">
        <f>MIN(C51:O51)</f>
        <v>18</v>
      </c>
      <c r="H86" s="128"/>
    </row>
    <row r="87" spans="2:8" ht="13.5" thickBot="1">
      <c r="B87" s="107" t="s">
        <v>15</v>
      </c>
      <c r="C87" s="127">
        <f>C85-C86</f>
        <v>7.1999999999999993</v>
      </c>
      <c r="D87" s="127"/>
      <c r="E87" s="127">
        <f>E85-E86</f>
        <v>8.3000000000000007</v>
      </c>
      <c r="F87" s="127"/>
      <c r="G87" s="126">
        <f>G85-G86</f>
        <v>7</v>
      </c>
      <c r="H87" s="126"/>
    </row>
    <row r="89" spans="2:8" ht="13.5" thickBot="1">
      <c r="C89" s="119"/>
      <c r="D89" s="119"/>
      <c r="E89" s="119"/>
      <c r="F89" s="119"/>
      <c r="G89" s="119"/>
      <c r="H89" s="119"/>
    </row>
    <row r="90" spans="2:8" ht="13.5" customHeight="1" thickBot="1">
      <c r="B90" s="118"/>
      <c r="C90" s="124" t="s">
        <v>44</v>
      </c>
      <c r="D90" s="124"/>
      <c r="E90" s="124"/>
      <c r="F90" s="124"/>
      <c r="G90" s="125"/>
      <c r="H90" s="125"/>
    </row>
    <row r="91" spans="2:8" ht="13.5" customHeight="1" thickBot="1">
      <c r="B91" s="115"/>
      <c r="C91" s="122" t="s">
        <v>25</v>
      </c>
      <c r="D91" s="122"/>
      <c r="E91" s="122" t="s">
        <v>26</v>
      </c>
      <c r="F91" s="122"/>
      <c r="G91" s="122" t="s">
        <v>27</v>
      </c>
      <c r="H91" s="122"/>
    </row>
    <row r="92" spans="2:8">
      <c r="B92" s="110" t="s">
        <v>9</v>
      </c>
      <c r="C92" s="113">
        <f>COUNTIF(C15:O15,"&gt;0")</f>
        <v>13</v>
      </c>
      <c r="D92" s="113"/>
      <c r="E92" s="113">
        <f>COUNTIF(C33:O33,"&gt;0")</f>
        <v>13</v>
      </c>
      <c r="F92" s="113"/>
      <c r="G92" s="112">
        <f>COUNTIF(C53:O53,"&gt;0")</f>
        <v>13</v>
      </c>
      <c r="H92" s="112"/>
    </row>
    <row r="93" spans="2:8">
      <c r="B93" s="110" t="s">
        <v>10</v>
      </c>
      <c r="C93" s="111">
        <f>AVERAGE(C15:O15)</f>
        <v>42.053846153846159</v>
      </c>
      <c r="D93" s="111"/>
      <c r="E93" s="111">
        <f>AVERAGE(C33:O33)</f>
        <v>39.984615384615381</v>
      </c>
      <c r="F93" s="111"/>
      <c r="G93" s="111">
        <f>AVERAGE(C53:O53)</f>
        <v>41.969230769230762</v>
      </c>
      <c r="H93" s="111"/>
    </row>
    <row r="94" spans="2:8">
      <c r="B94" s="110" t="s">
        <v>12</v>
      </c>
      <c r="C94" s="111">
        <f>STDEV(C15:O15)</f>
        <v>1.8455420994996681</v>
      </c>
      <c r="D94" s="111"/>
      <c r="E94" s="111">
        <f>STDEV(C33:O33)</f>
        <v>2.0651255627064398</v>
      </c>
      <c r="F94" s="111"/>
      <c r="G94" s="108">
        <f>STDEV(C53:O53)</f>
        <v>1.5440124218976854</v>
      </c>
      <c r="H94" s="108"/>
    </row>
    <row r="95" spans="2:8">
      <c r="B95" s="110" t="s">
        <v>11</v>
      </c>
      <c r="C95" s="111">
        <f>CONFIDENCE(0.05,C94,C92)</f>
        <v>1.0032296785201864</v>
      </c>
      <c r="D95" s="111"/>
      <c r="E95" s="111">
        <f>CONFIDENCE(0.05,E94,E92)</f>
        <v>1.1225944154508696</v>
      </c>
      <c r="F95" s="111"/>
      <c r="G95" s="108">
        <f>CONFIDENCE(0.05,G94,G92)</f>
        <v>0.8393192905604957</v>
      </c>
      <c r="H95" s="108"/>
    </row>
    <row r="96" spans="2:8">
      <c r="B96" s="110" t="s">
        <v>13</v>
      </c>
      <c r="C96" s="109">
        <f>MAX(C15:O15)</f>
        <v>46.7</v>
      </c>
      <c r="D96" s="109"/>
      <c r="E96" s="109">
        <f>MAX(C33:O33)</f>
        <v>45.5</v>
      </c>
      <c r="F96" s="109"/>
      <c r="G96" s="108">
        <f>MAX(C53:O53)</f>
        <v>46.4</v>
      </c>
      <c r="H96" s="108"/>
    </row>
    <row r="97" spans="2:8">
      <c r="B97" s="110" t="s">
        <v>14</v>
      </c>
      <c r="C97" s="109">
        <f>MIN(C15:O15)</f>
        <v>39.9</v>
      </c>
      <c r="D97" s="109"/>
      <c r="E97" s="109">
        <f>MIN(C33:O33)</f>
        <v>36.9</v>
      </c>
      <c r="F97" s="109"/>
      <c r="G97" s="108">
        <f>MIN(C53:O53)</f>
        <v>40.200000000000003</v>
      </c>
      <c r="H97" s="108"/>
    </row>
    <row r="98" spans="2:8" ht="13.5" thickBot="1">
      <c r="B98" s="107" t="s">
        <v>15</v>
      </c>
      <c r="C98" s="106">
        <f>C96-C97</f>
        <v>6.8000000000000043</v>
      </c>
      <c r="D98" s="106"/>
      <c r="E98" s="106">
        <f>E96-E97</f>
        <v>8.6000000000000014</v>
      </c>
      <c r="F98" s="106"/>
      <c r="G98" s="105">
        <f>G96-G97</f>
        <v>6.1999999999999957</v>
      </c>
      <c r="H98" s="105"/>
    </row>
    <row r="100" spans="2:8" ht="13.5" thickBot="1">
      <c r="C100" s="119"/>
      <c r="D100" s="119"/>
      <c r="E100" s="119"/>
      <c r="F100" s="119"/>
      <c r="G100" s="119"/>
      <c r="H100" s="119"/>
    </row>
    <row r="101" spans="2:8" ht="13.5" thickBot="1">
      <c r="B101" s="118"/>
      <c r="C101" s="124" t="s">
        <v>43</v>
      </c>
      <c r="D101" s="124"/>
      <c r="E101" s="124"/>
      <c r="F101" s="124"/>
      <c r="G101" s="123"/>
      <c r="H101" s="123"/>
    </row>
    <row r="102" spans="2:8" ht="13.5" customHeight="1" thickBot="1">
      <c r="B102" s="115"/>
      <c r="C102" s="122" t="s">
        <v>25</v>
      </c>
      <c r="D102" s="122"/>
      <c r="E102" s="122" t="s">
        <v>26</v>
      </c>
      <c r="F102" s="122"/>
      <c r="G102" s="122" t="s">
        <v>27</v>
      </c>
      <c r="H102" s="122"/>
    </row>
    <row r="103" spans="2:8">
      <c r="B103" s="110" t="s">
        <v>9</v>
      </c>
      <c r="C103" s="113">
        <f>COUNTIF(C16:O16,"&gt;0")</f>
        <v>13</v>
      </c>
      <c r="D103" s="113"/>
      <c r="E103" s="113">
        <f>COUNTIF(C34:O34,"&gt;0")</f>
        <v>13</v>
      </c>
      <c r="F103" s="113"/>
      <c r="G103" s="112">
        <f>COUNTIF(C54:O54,"&gt;0")</f>
        <v>13</v>
      </c>
      <c r="H103" s="112"/>
    </row>
    <row r="104" spans="2:8">
      <c r="B104" s="110" t="s">
        <v>10</v>
      </c>
      <c r="C104" s="111">
        <f>AVERAGE(C16:O16)</f>
        <v>26.846153846153847</v>
      </c>
      <c r="D104" s="111"/>
      <c r="E104" s="111">
        <f>AVERAGE(C34:O34)</f>
        <v>25.261538461538464</v>
      </c>
      <c r="F104" s="111"/>
      <c r="G104" s="111">
        <f>AVERAGE(C54:O54)</f>
        <v>26.784615384615378</v>
      </c>
      <c r="H104" s="111"/>
    </row>
    <row r="105" spans="2:8">
      <c r="B105" s="110" t="s">
        <v>12</v>
      </c>
      <c r="C105" s="111">
        <f>STDEV(C16:O16)</f>
        <v>1.5031164207602066</v>
      </c>
      <c r="D105" s="111"/>
      <c r="E105" s="111">
        <f>STDEV(C34:O34)</f>
        <v>1.0291893748143583</v>
      </c>
      <c r="F105" s="111"/>
      <c r="G105" s="108">
        <f>STDEV(C54:O54)</f>
        <v>1.1502508087703838</v>
      </c>
      <c r="H105" s="108"/>
    </row>
    <row r="106" spans="2:8">
      <c r="B106" s="110" t="s">
        <v>11</v>
      </c>
      <c r="C106" s="111">
        <f>CONFIDENCE(0.05,C105,C103)</f>
        <v>0.81708837960753677</v>
      </c>
      <c r="D106" s="111"/>
      <c r="E106" s="111">
        <f>CONFIDENCE(0.05,E105,E103)</f>
        <v>0.5594634367383533</v>
      </c>
      <c r="F106" s="111"/>
      <c r="G106" s="108">
        <f>CONFIDENCE(0.05,G105,G103)</f>
        <v>0.62527197261614353</v>
      </c>
      <c r="H106" s="108"/>
    </row>
    <row r="107" spans="2:8">
      <c r="B107" s="110" t="s">
        <v>13</v>
      </c>
      <c r="C107" s="109">
        <f>MAX(C16:O16)</f>
        <v>30.2</v>
      </c>
      <c r="D107" s="109"/>
      <c r="E107" s="109">
        <f>MAX(C34:O34)</f>
        <v>27.5</v>
      </c>
      <c r="F107" s="109"/>
      <c r="G107" s="108">
        <f>MAX(C54:O54)</f>
        <v>29.9</v>
      </c>
      <c r="H107" s="108"/>
    </row>
    <row r="108" spans="2:8">
      <c r="B108" s="110" t="s">
        <v>14</v>
      </c>
      <c r="C108" s="109">
        <f>MIN(C16:O16)</f>
        <v>25.1</v>
      </c>
      <c r="D108" s="109"/>
      <c r="E108" s="109">
        <f>MIN(C34:O34)</f>
        <v>23.4</v>
      </c>
      <c r="F108" s="109"/>
      <c r="G108" s="108">
        <f>MIN(C54:O54)</f>
        <v>25.5</v>
      </c>
      <c r="H108" s="108"/>
    </row>
    <row r="109" spans="2:8" ht="13.5" thickBot="1">
      <c r="B109" s="107" t="s">
        <v>15</v>
      </c>
      <c r="C109" s="106">
        <f>C107-C108</f>
        <v>5.0999999999999979</v>
      </c>
      <c r="D109" s="106"/>
      <c r="E109" s="106">
        <f>E107-E108</f>
        <v>4.1000000000000014</v>
      </c>
      <c r="F109" s="106"/>
      <c r="G109" s="105">
        <f>G107-G108</f>
        <v>4.3999999999999986</v>
      </c>
      <c r="H109" s="105"/>
    </row>
    <row r="111" spans="2:8" ht="13.5" thickBot="1">
      <c r="C111" s="119"/>
      <c r="D111" s="119"/>
      <c r="E111" s="119"/>
      <c r="F111" s="119"/>
      <c r="G111" s="119"/>
      <c r="H111" s="119"/>
    </row>
    <row r="112" spans="2:8" ht="13.5" thickBot="1">
      <c r="B112" s="118"/>
      <c r="C112" s="124" t="s">
        <v>42</v>
      </c>
      <c r="D112" s="124"/>
      <c r="E112" s="124"/>
      <c r="F112" s="124"/>
      <c r="G112" s="123"/>
      <c r="H112" s="123"/>
    </row>
    <row r="113" spans="2:8" ht="13.5" customHeight="1" thickBot="1">
      <c r="B113" s="115"/>
      <c r="C113" s="122" t="s">
        <v>25</v>
      </c>
      <c r="D113" s="122"/>
      <c r="E113" s="122" t="s">
        <v>26</v>
      </c>
      <c r="F113" s="122"/>
      <c r="G113" s="122" t="s">
        <v>27</v>
      </c>
      <c r="H113" s="122"/>
    </row>
    <row r="114" spans="2:8">
      <c r="B114" s="110" t="s">
        <v>9</v>
      </c>
      <c r="C114" s="113">
        <f>COUNTIF(C17:O17,"&gt;0")</f>
        <v>13</v>
      </c>
      <c r="D114" s="113"/>
      <c r="E114" s="113">
        <f>COUNTIF(C35:O35,"&gt;0")</f>
        <v>13</v>
      </c>
      <c r="F114" s="113"/>
      <c r="G114" s="112">
        <f>COUNTIF(C55:O55,"&gt;0")</f>
        <v>13</v>
      </c>
      <c r="H114" s="112"/>
    </row>
    <row r="115" spans="2:8">
      <c r="B115" s="110" t="s">
        <v>10</v>
      </c>
      <c r="C115" s="111">
        <f>AVERAGE(C17:O17)</f>
        <v>20.861538461538462</v>
      </c>
      <c r="D115" s="111"/>
      <c r="E115" s="111">
        <f>AVERAGE(C35:O35)</f>
        <v>21.169230769230772</v>
      </c>
      <c r="F115" s="111"/>
      <c r="G115" s="111">
        <f>AVERAGE(C55:O55)</f>
        <v>20.892307692307693</v>
      </c>
      <c r="H115" s="111"/>
    </row>
    <row r="116" spans="2:8">
      <c r="B116" s="110" t="s">
        <v>12</v>
      </c>
      <c r="C116" s="111">
        <f>STDEV(C17:O17)</f>
        <v>1.9521520012277309</v>
      </c>
      <c r="D116" s="111"/>
      <c r="E116" s="111">
        <f>STDEV(C35:O35)</f>
        <v>2.164249144385729</v>
      </c>
      <c r="F116" s="111"/>
      <c r="G116" s="108">
        <f>STDEV(C55:O55)</f>
        <v>2.0229769888547664</v>
      </c>
      <c r="H116" s="108"/>
    </row>
    <row r="117" spans="2:8">
      <c r="B117" s="110" t="s">
        <v>11</v>
      </c>
      <c r="C117" s="111">
        <f>CONFIDENCE(0.05,C116,C114)</f>
        <v>1.0611824163454078</v>
      </c>
      <c r="D117" s="111"/>
      <c r="E117" s="111">
        <f>CONFIDENCE(0.05,E116,E114)</f>
        <v>1.1764776181200702</v>
      </c>
      <c r="F117" s="111"/>
      <c r="G117" s="108">
        <f>CONFIDENCE(0.05,G116,G114)</f>
        <v>1.0996826107259801</v>
      </c>
      <c r="H117" s="108"/>
    </row>
    <row r="118" spans="2:8">
      <c r="B118" s="110" t="s">
        <v>13</v>
      </c>
      <c r="C118" s="109">
        <f>MAX(C17:O17)</f>
        <v>23</v>
      </c>
      <c r="D118" s="109"/>
      <c r="E118" s="109">
        <f>MAX(C35:O35)</f>
        <v>23.8</v>
      </c>
      <c r="F118" s="109"/>
      <c r="G118" s="108">
        <f>MAX(C55:O55)</f>
        <v>23.1</v>
      </c>
      <c r="H118" s="108"/>
    </row>
    <row r="119" spans="2:8">
      <c r="B119" s="110" t="s">
        <v>14</v>
      </c>
      <c r="C119" s="109">
        <f>MIN(C17:O17)</f>
        <v>17.8</v>
      </c>
      <c r="D119" s="109"/>
      <c r="E119" s="109">
        <f>MIN(C35:O35)</f>
        <v>17.3</v>
      </c>
      <c r="F119" s="109"/>
      <c r="G119" s="108">
        <f>MIN(C55:O55)</f>
        <v>17.899999999999999</v>
      </c>
      <c r="H119" s="108"/>
    </row>
    <row r="120" spans="2:8" ht="13.5" thickBot="1">
      <c r="B120" s="107" t="s">
        <v>15</v>
      </c>
      <c r="C120" s="106">
        <f>C118-C119</f>
        <v>5.1999999999999993</v>
      </c>
      <c r="D120" s="106"/>
      <c r="E120" s="106">
        <f>E118-E119</f>
        <v>6.5</v>
      </c>
      <c r="F120" s="106"/>
      <c r="G120" s="105">
        <f>G118-G119</f>
        <v>5.2000000000000028</v>
      </c>
      <c r="H120" s="105"/>
    </row>
  </sheetData>
  <mergeCells count="166">
    <mergeCell ref="G119:H119"/>
    <mergeCell ref="G120:H120"/>
    <mergeCell ref="G113:H113"/>
    <mergeCell ref="G114:H114"/>
    <mergeCell ref="G115:H115"/>
    <mergeCell ref="G116:H116"/>
    <mergeCell ref="G117:H117"/>
    <mergeCell ref="G118:H118"/>
    <mergeCell ref="G103:H103"/>
    <mergeCell ref="G104:H104"/>
    <mergeCell ref="G105:H105"/>
    <mergeCell ref="G106:H106"/>
    <mergeCell ref="G107:H107"/>
    <mergeCell ref="G108:H108"/>
    <mergeCell ref="G91:H91"/>
    <mergeCell ref="G92:H92"/>
    <mergeCell ref="G93:H93"/>
    <mergeCell ref="G94:H94"/>
    <mergeCell ref="G95:H95"/>
    <mergeCell ref="G96:H96"/>
    <mergeCell ref="G81:H81"/>
    <mergeCell ref="G82:H82"/>
    <mergeCell ref="G83:H83"/>
    <mergeCell ref="G84:H84"/>
    <mergeCell ref="G85:H85"/>
    <mergeCell ref="G86:H86"/>
    <mergeCell ref="G74:H74"/>
    <mergeCell ref="G75:H75"/>
    <mergeCell ref="G76:H76"/>
    <mergeCell ref="C68:H68"/>
    <mergeCell ref="G70:H70"/>
    <mergeCell ref="G71:H71"/>
    <mergeCell ref="G72:H72"/>
    <mergeCell ref="G73:H73"/>
    <mergeCell ref="C73:D73"/>
    <mergeCell ref="E73:F73"/>
    <mergeCell ref="G65:H65"/>
    <mergeCell ref="G66:H66"/>
    <mergeCell ref="C58:H58"/>
    <mergeCell ref="G69:H69"/>
    <mergeCell ref="G62:H62"/>
    <mergeCell ref="G63:H63"/>
    <mergeCell ref="G64:H64"/>
    <mergeCell ref="C69:D69"/>
    <mergeCell ref="E69:F69"/>
    <mergeCell ref="E61:F61"/>
    <mergeCell ref="J20:K21"/>
    <mergeCell ref="G59:H59"/>
    <mergeCell ref="J2:K3"/>
    <mergeCell ref="L20:O20"/>
    <mergeCell ref="L21:O21"/>
    <mergeCell ref="D40:I41"/>
    <mergeCell ref="J40:K41"/>
    <mergeCell ref="L40:O40"/>
    <mergeCell ref="L41:O41"/>
    <mergeCell ref="C119:D119"/>
    <mergeCell ref="E119:F119"/>
    <mergeCell ref="C120:D120"/>
    <mergeCell ref="E120:F120"/>
    <mergeCell ref="L2:O2"/>
    <mergeCell ref="L3:O3"/>
    <mergeCell ref="G60:H60"/>
    <mergeCell ref="G61:H61"/>
    <mergeCell ref="D2:I3"/>
    <mergeCell ref="D20:I21"/>
    <mergeCell ref="C116:D116"/>
    <mergeCell ref="E116:F116"/>
    <mergeCell ref="C117:D117"/>
    <mergeCell ref="E117:F117"/>
    <mergeCell ref="C118:D118"/>
    <mergeCell ref="E118:F118"/>
    <mergeCell ref="C113:D113"/>
    <mergeCell ref="E113:F113"/>
    <mergeCell ref="C114:D114"/>
    <mergeCell ref="E114:F114"/>
    <mergeCell ref="C115:D115"/>
    <mergeCell ref="E115:F115"/>
    <mergeCell ref="C106:D106"/>
    <mergeCell ref="E106:F106"/>
    <mergeCell ref="C107:D107"/>
    <mergeCell ref="E107:F107"/>
    <mergeCell ref="C112:H112"/>
    <mergeCell ref="C108:D108"/>
    <mergeCell ref="E108:F108"/>
    <mergeCell ref="C109:D109"/>
    <mergeCell ref="E109:F109"/>
    <mergeCell ref="G109:H109"/>
    <mergeCell ref="C103:D103"/>
    <mergeCell ref="E103:F103"/>
    <mergeCell ref="C104:D104"/>
    <mergeCell ref="E104:F104"/>
    <mergeCell ref="C105:D105"/>
    <mergeCell ref="E105:F105"/>
    <mergeCell ref="C101:H101"/>
    <mergeCell ref="C97:D97"/>
    <mergeCell ref="E97:F97"/>
    <mergeCell ref="C98:D98"/>
    <mergeCell ref="E98:F98"/>
    <mergeCell ref="C102:D102"/>
    <mergeCell ref="E102:F102"/>
    <mergeCell ref="G97:H97"/>
    <mergeCell ref="G98:H98"/>
    <mergeCell ref="G102:H102"/>
    <mergeCell ref="C94:D94"/>
    <mergeCell ref="E94:F94"/>
    <mergeCell ref="C95:D95"/>
    <mergeCell ref="E95:F95"/>
    <mergeCell ref="C96:D96"/>
    <mergeCell ref="E96:F96"/>
    <mergeCell ref="C91:D91"/>
    <mergeCell ref="E91:F91"/>
    <mergeCell ref="C92:D92"/>
    <mergeCell ref="E92:F92"/>
    <mergeCell ref="C93:D93"/>
    <mergeCell ref="E93:F93"/>
    <mergeCell ref="C84:D84"/>
    <mergeCell ref="E84:F84"/>
    <mergeCell ref="C85:D85"/>
    <mergeCell ref="E85:F85"/>
    <mergeCell ref="C90:H90"/>
    <mergeCell ref="C86:D86"/>
    <mergeCell ref="E86:F86"/>
    <mergeCell ref="C87:D87"/>
    <mergeCell ref="E87:F87"/>
    <mergeCell ref="G87:H87"/>
    <mergeCell ref="C81:D81"/>
    <mergeCell ref="E81:F81"/>
    <mergeCell ref="C82:D82"/>
    <mergeCell ref="E82:F82"/>
    <mergeCell ref="C83:D83"/>
    <mergeCell ref="E83:F83"/>
    <mergeCell ref="C79:H79"/>
    <mergeCell ref="C75:D75"/>
    <mergeCell ref="E75:F75"/>
    <mergeCell ref="C76:D76"/>
    <mergeCell ref="E76:F76"/>
    <mergeCell ref="C80:D80"/>
    <mergeCell ref="E80:F80"/>
    <mergeCell ref="G80:H80"/>
    <mergeCell ref="C74:D74"/>
    <mergeCell ref="E74:F74"/>
    <mergeCell ref="C71:D71"/>
    <mergeCell ref="E71:F71"/>
    <mergeCell ref="C72:D72"/>
    <mergeCell ref="E72:F72"/>
    <mergeCell ref="E65:F65"/>
    <mergeCell ref="C70:D70"/>
    <mergeCell ref="E70:F70"/>
    <mergeCell ref="C65:D65"/>
    <mergeCell ref="C66:D66"/>
    <mergeCell ref="E66:F66"/>
    <mergeCell ref="C64:D64"/>
    <mergeCell ref="I64:K64"/>
    <mergeCell ref="C59:D59"/>
    <mergeCell ref="E59:F59"/>
    <mergeCell ref="C61:D61"/>
    <mergeCell ref="C62:D62"/>
    <mergeCell ref="E62:F62"/>
    <mergeCell ref="E63:F63"/>
    <mergeCell ref="E64:F64"/>
    <mergeCell ref="B40:C41"/>
    <mergeCell ref="C60:D60"/>
    <mergeCell ref="E60:F60"/>
    <mergeCell ref="B2:C3"/>
    <mergeCell ref="B20:C21"/>
    <mergeCell ref="C63:D63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64"/>
  <sheetViews>
    <sheetView zoomScale="89" zoomScaleNormal="89" workbookViewId="0">
      <selection activeCell="A3" sqref="A3"/>
    </sheetView>
  </sheetViews>
  <sheetFormatPr defaultRowHeight="12.75"/>
  <cols>
    <col min="1" max="1" width="3.85546875" style="104" customWidth="1"/>
    <col min="2" max="2" width="15.7109375" style="222" customWidth="1"/>
    <col min="3" max="15" width="7.7109375" style="104" customWidth="1"/>
    <col min="16" max="16384" width="9.140625" style="104"/>
  </cols>
  <sheetData>
    <row r="1" spans="2:18" ht="1.5" customHeight="1" thickBot="1">
      <c r="R1" s="199"/>
    </row>
    <row r="2" spans="2:18" ht="13.5" customHeight="1" thickBot="1">
      <c r="B2" s="188"/>
      <c r="C2" s="185"/>
      <c r="D2" s="186" t="s">
        <v>6</v>
      </c>
      <c r="E2" s="187"/>
      <c r="F2" s="187"/>
      <c r="G2" s="187"/>
      <c r="H2" s="187"/>
      <c r="I2" s="185"/>
      <c r="J2" s="186" t="s">
        <v>7</v>
      </c>
      <c r="K2" s="185"/>
      <c r="L2" s="184" t="s">
        <v>66</v>
      </c>
      <c r="M2" s="116"/>
      <c r="N2" s="116"/>
      <c r="O2" s="180"/>
    </row>
    <row r="3" spans="2:18" ht="13.5" customHeight="1" thickBot="1">
      <c r="B3" s="183"/>
      <c r="C3" s="182"/>
      <c r="D3" s="183"/>
      <c r="E3" s="123"/>
      <c r="F3" s="123"/>
      <c r="G3" s="123"/>
      <c r="H3" s="123"/>
      <c r="I3" s="182"/>
      <c r="J3" s="183"/>
      <c r="K3" s="182"/>
      <c r="L3" s="181" t="s">
        <v>60</v>
      </c>
      <c r="M3" s="116"/>
      <c r="N3" s="116"/>
      <c r="O3" s="180"/>
    </row>
    <row r="4" spans="2:18" ht="5.25" customHeight="1" thickBot="1">
      <c r="B4" s="257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7"/>
      <c r="N4" s="197"/>
      <c r="O4" s="196"/>
    </row>
    <row r="5" spans="2:18" ht="13.5" thickBot="1">
      <c r="B5" s="259" t="s">
        <v>28</v>
      </c>
      <c r="C5" s="195">
        <v>1.898479</v>
      </c>
      <c r="D5" s="194">
        <v>1.8977299999999999</v>
      </c>
      <c r="E5" s="194">
        <v>0.19999900000000001</v>
      </c>
      <c r="F5" s="194">
        <v>0.199986</v>
      </c>
      <c r="G5" s="194">
        <v>0.19995599999999999</v>
      </c>
      <c r="H5" s="194">
        <v>0.199909</v>
      </c>
      <c r="I5" s="194">
        <v>0.199847</v>
      </c>
      <c r="J5" s="194">
        <v>0.199768</v>
      </c>
      <c r="K5" s="194">
        <v>1.799995</v>
      </c>
      <c r="L5" s="274">
        <v>1.799884</v>
      </c>
      <c r="M5" s="274">
        <v>1.7996270000000001</v>
      </c>
      <c r="N5" s="274">
        <v>1.7992250000000001</v>
      </c>
      <c r="O5" s="273">
        <v>1.7986759999999999</v>
      </c>
    </row>
    <row r="6" spans="2:18" ht="5.25" customHeight="1" thickBot="1">
      <c r="B6" s="257"/>
      <c r="C6" s="172"/>
      <c r="D6" s="171"/>
      <c r="E6" s="171"/>
      <c r="F6" s="171"/>
      <c r="G6" s="171"/>
      <c r="H6" s="171"/>
      <c r="I6" s="171"/>
      <c r="J6" s="171"/>
      <c r="K6" s="171"/>
      <c r="L6" s="171"/>
      <c r="M6" s="170"/>
      <c r="N6" s="170">
        <v>0.1</v>
      </c>
      <c r="O6" s="169"/>
    </row>
    <row r="7" spans="2:18" ht="13.5" thickBot="1">
      <c r="B7" s="256" t="s">
        <v>0</v>
      </c>
      <c r="C7" s="167">
        <v>0.29166666666666669</v>
      </c>
      <c r="D7" s="166">
        <v>0.33333333333333331</v>
      </c>
      <c r="E7" s="166">
        <v>0.375</v>
      </c>
      <c r="F7" s="166">
        <v>0.41666666666666669</v>
      </c>
      <c r="G7" s="166">
        <v>0.45833333333333331</v>
      </c>
      <c r="H7" s="166">
        <v>0.5</v>
      </c>
      <c r="I7" s="166">
        <v>0.54166666666666663</v>
      </c>
      <c r="J7" s="166">
        <v>0.58333333333333337</v>
      </c>
      <c r="K7" s="166">
        <v>0.625</v>
      </c>
      <c r="L7" s="166">
        <v>0.66666666666666663</v>
      </c>
      <c r="M7" s="166">
        <v>0.70833333333333337</v>
      </c>
      <c r="N7" s="166">
        <v>0.75</v>
      </c>
      <c r="O7" s="165">
        <v>0.79166666666666663</v>
      </c>
    </row>
    <row r="8" spans="2:18" ht="4.5" customHeight="1" thickBot="1">
      <c r="B8" s="252"/>
      <c r="C8" s="160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8"/>
    </row>
    <row r="9" spans="2:18" ht="12.75" customHeight="1" thickBot="1">
      <c r="B9" s="272" t="s">
        <v>65</v>
      </c>
      <c r="C9" s="306" t="s">
        <v>2</v>
      </c>
      <c r="D9" s="298" t="s">
        <v>2</v>
      </c>
      <c r="E9" s="298" t="s">
        <v>2</v>
      </c>
      <c r="F9" s="298" t="s">
        <v>2</v>
      </c>
      <c r="G9" s="298" t="s">
        <v>2</v>
      </c>
      <c r="H9" s="305">
        <v>16</v>
      </c>
      <c r="I9" s="305">
        <v>5</v>
      </c>
      <c r="J9" s="305">
        <v>3</v>
      </c>
      <c r="K9" s="305">
        <v>1</v>
      </c>
      <c r="L9" s="305">
        <v>0</v>
      </c>
      <c r="M9" s="305" t="s">
        <v>68</v>
      </c>
      <c r="N9" s="305" t="s">
        <v>67</v>
      </c>
      <c r="O9" s="304">
        <v>17</v>
      </c>
    </row>
    <row r="10" spans="2:18" ht="5.25" customHeight="1" thickBot="1">
      <c r="B10" s="252"/>
      <c r="C10" s="160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8"/>
    </row>
    <row r="11" spans="2:18" ht="12.75" customHeight="1">
      <c r="B11" s="251" t="s">
        <v>3</v>
      </c>
      <c r="C11" s="149"/>
      <c r="D11" s="148"/>
      <c r="E11" s="148"/>
      <c r="F11" s="148"/>
      <c r="G11" s="148"/>
      <c r="H11" s="148">
        <v>7.66</v>
      </c>
      <c r="I11" s="148">
        <v>7.65</v>
      </c>
      <c r="J11" s="148">
        <v>7.6</v>
      </c>
      <c r="K11" s="148">
        <v>7.67</v>
      </c>
      <c r="L11" s="148">
        <v>7.79</v>
      </c>
      <c r="M11" s="148">
        <v>7.92</v>
      </c>
      <c r="N11" s="148">
        <v>8.14</v>
      </c>
      <c r="O11" s="147">
        <v>8.11</v>
      </c>
    </row>
    <row r="12" spans="2:18" ht="12.75" customHeight="1">
      <c r="B12" s="250" t="s">
        <v>5</v>
      </c>
      <c r="C12" s="145"/>
      <c r="D12" s="144"/>
      <c r="E12" s="144"/>
      <c r="F12" s="144"/>
      <c r="G12" s="144"/>
      <c r="H12" s="144">
        <v>19</v>
      </c>
      <c r="I12" s="144">
        <v>17.5</v>
      </c>
      <c r="J12" s="144">
        <v>17.399999999999999</v>
      </c>
      <c r="K12" s="144">
        <v>17.3</v>
      </c>
      <c r="L12" s="144">
        <v>18.7</v>
      </c>
      <c r="M12" s="144">
        <v>18.600000000000001</v>
      </c>
      <c r="N12" s="144">
        <v>18.3</v>
      </c>
      <c r="O12" s="143">
        <v>17.7</v>
      </c>
    </row>
    <row r="13" spans="2:18">
      <c r="B13" s="250" t="s">
        <v>4</v>
      </c>
      <c r="C13" s="145"/>
      <c r="D13" s="144"/>
      <c r="E13" s="144"/>
      <c r="F13" s="144"/>
      <c r="G13" s="144"/>
      <c r="H13" s="144">
        <v>-67.8</v>
      </c>
      <c r="I13" s="144">
        <v>-66.5</v>
      </c>
      <c r="J13" s="144">
        <v>-64.099999999999994</v>
      </c>
      <c r="K13" s="144">
        <v>-67.5</v>
      </c>
      <c r="L13" s="270">
        <v>-75.3</v>
      </c>
      <c r="M13" s="144">
        <v>-83.1</v>
      </c>
      <c r="N13" s="144">
        <v>-95.7</v>
      </c>
      <c r="O13" s="143">
        <v>-96.8</v>
      </c>
    </row>
    <row r="14" spans="2:18" s="221" customFormat="1" ht="13.5" thickBot="1">
      <c r="B14" s="249" t="s">
        <v>5</v>
      </c>
      <c r="C14" s="141"/>
      <c r="D14" s="140"/>
      <c r="E14" s="140"/>
      <c r="F14" s="140"/>
      <c r="G14" s="140"/>
      <c r="H14" s="140">
        <v>19</v>
      </c>
      <c r="I14" s="140">
        <v>17.5</v>
      </c>
      <c r="J14" s="140">
        <v>17.3</v>
      </c>
      <c r="K14" s="140">
        <v>17.399999999999999</v>
      </c>
      <c r="L14" s="140">
        <v>18.7</v>
      </c>
      <c r="M14" s="140">
        <v>18.600000000000001</v>
      </c>
      <c r="N14" s="140">
        <v>18.3</v>
      </c>
      <c r="O14" s="139">
        <v>17.600000000000001</v>
      </c>
    </row>
    <row r="15" spans="2:18" ht="5.25" customHeight="1" thickBot="1">
      <c r="B15" s="252"/>
      <c r="C15" s="153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1"/>
    </row>
    <row r="16" spans="2:18" ht="12.75" customHeight="1">
      <c r="B16" s="251" t="s">
        <v>19</v>
      </c>
      <c r="C16" s="149"/>
      <c r="D16" s="148"/>
      <c r="E16" s="148"/>
      <c r="F16" s="148"/>
      <c r="G16" s="148"/>
      <c r="H16" s="148">
        <v>42.5</v>
      </c>
      <c r="I16" s="148">
        <v>42.5</v>
      </c>
      <c r="J16" s="148">
        <v>42.6</v>
      </c>
      <c r="K16" s="148">
        <v>45.5</v>
      </c>
      <c r="L16" s="148">
        <v>42.8</v>
      </c>
      <c r="M16" s="148">
        <v>43.4</v>
      </c>
      <c r="N16" s="148">
        <v>44.1</v>
      </c>
      <c r="O16" s="147">
        <v>43.8</v>
      </c>
    </row>
    <row r="17" spans="2:17" ht="12.75" customHeight="1">
      <c r="B17" s="250" t="s">
        <v>5</v>
      </c>
      <c r="C17" s="145"/>
      <c r="D17" s="144"/>
      <c r="E17" s="144"/>
      <c r="F17" s="144"/>
      <c r="G17" s="144"/>
      <c r="H17" s="144">
        <v>18.7</v>
      </c>
      <c r="I17" s="144">
        <v>16.8</v>
      </c>
      <c r="J17" s="144">
        <v>17.3</v>
      </c>
      <c r="K17" s="144">
        <v>17</v>
      </c>
      <c r="L17" s="144">
        <v>18.5</v>
      </c>
      <c r="M17" s="144">
        <v>18.399999999999999</v>
      </c>
      <c r="N17" s="144">
        <v>18</v>
      </c>
      <c r="O17" s="143">
        <v>17.399999999999999</v>
      </c>
    </row>
    <row r="18" spans="2:17" ht="12.75" customHeight="1">
      <c r="B18" s="250" t="s">
        <v>59</v>
      </c>
      <c r="C18" s="145"/>
      <c r="D18" s="144"/>
      <c r="E18" s="144"/>
      <c r="F18" s="144"/>
      <c r="G18" s="144"/>
      <c r="H18" s="144">
        <v>42.1</v>
      </c>
      <c r="I18" s="144">
        <v>42.5</v>
      </c>
      <c r="J18" s="144">
        <v>42.6</v>
      </c>
      <c r="K18" s="144">
        <v>45.4</v>
      </c>
      <c r="L18" s="144">
        <v>42.9</v>
      </c>
      <c r="M18" s="144">
        <v>43.4</v>
      </c>
      <c r="N18" s="144">
        <v>44.2</v>
      </c>
      <c r="O18" s="143">
        <v>43.8</v>
      </c>
    </row>
    <row r="19" spans="2:17" ht="12.75" customHeight="1">
      <c r="B19" s="250" t="s">
        <v>5</v>
      </c>
      <c r="C19" s="145"/>
      <c r="D19" s="144"/>
      <c r="E19" s="144"/>
      <c r="F19" s="144"/>
      <c r="G19" s="144"/>
      <c r="H19" s="144">
        <v>18.7</v>
      </c>
      <c r="I19" s="144">
        <v>17</v>
      </c>
      <c r="J19" s="144">
        <v>17.399999999999999</v>
      </c>
      <c r="K19" s="144">
        <v>17.2</v>
      </c>
      <c r="L19" s="144">
        <v>18.5</v>
      </c>
      <c r="M19" s="144">
        <v>18.399999999999999</v>
      </c>
      <c r="N19" s="144">
        <v>18.100000000000001</v>
      </c>
      <c r="O19" s="143">
        <v>17.3</v>
      </c>
    </row>
    <row r="20" spans="2:17">
      <c r="B20" s="250" t="s">
        <v>20</v>
      </c>
      <c r="C20" s="145"/>
      <c r="D20" s="144"/>
      <c r="E20" s="144"/>
      <c r="F20" s="144"/>
      <c r="G20" s="144"/>
      <c r="H20" s="144">
        <v>26.7</v>
      </c>
      <c r="I20" s="144">
        <v>27</v>
      </c>
      <c r="J20" s="144">
        <v>27.1</v>
      </c>
      <c r="K20" s="144">
        <v>29</v>
      </c>
      <c r="L20" s="144">
        <v>27.3</v>
      </c>
      <c r="M20" s="144">
        <v>27.8</v>
      </c>
      <c r="N20" s="144">
        <v>28</v>
      </c>
      <c r="O20" s="143">
        <v>27.9</v>
      </c>
    </row>
    <row r="21" spans="2:17" ht="13.5" thickBot="1">
      <c r="B21" s="249" t="s">
        <v>5</v>
      </c>
      <c r="C21" s="141"/>
      <c r="D21" s="140"/>
      <c r="E21" s="140"/>
      <c r="F21" s="140"/>
      <c r="G21" s="140"/>
      <c r="H21" s="140">
        <v>18.7</v>
      </c>
      <c r="I21" s="140">
        <v>16.899999999999999</v>
      </c>
      <c r="J21" s="140">
        <v>17.2</v>
      </c>
      <c r="K21" s="140">
        <v>17.100000000000001</v>
      </c>
      <c r="L21" s="140">
        <v>18.5</v>
      </c>
      <c r="M21" s="140">
        <v>18</v>
      </c>
      <c r="N21" s="140">
        <v>18</v>
      </c>
      <c r="O21" s="139">
        <v>17.3</v>
      </c>
      <c r="P21" s="269"/>
    </row>
    <row r="22" spans="2:17" ht="13.5" thickBot="1"/>
    <row r="23" spans="2:17" ht="13.5" customHeight="1" thickBot="1">
      <c r="B23" s="188"/>
      <c r="C23" s="185"/>
      <c r="D23" s="186" t="s">
        <v>6</v>
      </c>
      <c r="E23" s="187"/>
      <c r="F23" s="187"/>
      <c r="G23" s="187"/>
      <c r="H23" s="187"/>
      <c r="I23" s="185"/>
      <c r="J23" s="186" t="s">
        <v>16</v>
      </c>
      <c r="K23" s="185"/>
      <c r="L23" s="184" t="s">
        <v>66</v>
      </c>
      <c r="M23" s="116"/>
      <c r="N23" s="116"/>
      <c r="O23" s="180"/>
    </row>
    <row r="24" spans="2:17" ht="13.5" customHeight="1" thickBot="1">
      <c r="B24" s="183"/>
      <c r="C24" s="182"/>
      <c r="D24" s="183"/>
      <c r="E24" s="123"/>
      <c r="F24" s="123"/>
      <c r="G24" s="123"/>
      <c r="H24" s="123"/>
      <c r="I24" s="182"/>
      <c r="J24" s="183"/>
      <c r="K24" s="182"/>
      <c r="L24" s="181" t="s">
        <v>60</v>
      </c>
      <c r="M24" s="116"/>
      <c r="N24" s="116"/>
      <c r="O24" s="180"/>
      <c r="Q24" s="136"/>
    </row>
    <row r="25" spans="2:17" ht="5.25" customHeight="1" thickBot="1">
      <c r="B25" s="257"/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9"/>
      <c r="N25" s="179"/>
      <c r="O25" s="178"/>
    </row>
    <row r="26" spans="2:17" ht="13.5" thickBot="1">
      <c r="B26" s="268" t="s">
        <v>28</v>
      </c>
      <c r="C26" s="303">
        <v>1.8980859999999999</v>
      </c>
      <c r="D26" s="301">
        <v>1.897254</v>
      </c>
      <c r="E26" s="302">
        <v>0.19999800000000001</v>
      </c>
      <c r="F26" s="302">
        <v>0.19998199999999999</v>
      </c>
      <c r="G26" s="302">
        <v>0.19994999999999999</v>
      </c>
      <c r="H26" s="301">
        <v>0.199901</v>
      </c>
      <c r="I26" s="301">
        <v>0.19983600000000001</v>
      </c>
      <c r="J26" s="301">
        <v>0.19975499999999999</v>
      </c>
      <c r="K26" s="301">
        <v>1.7999879999999999</v>
      </c>
      <c r="L26" s="301">
        <v>1.799855</v>
      </c>
      <c r="M26" s="301">
        <v>1.7995760000000001</v>
      </c>
      <c r="N26" s="301">
        <v>1.7991520000000001</v>
      </c>
      <c r="O26" s="300">
        <v>1.798581</v>
      </c>
    </row>
    <row r="27" spans="2:17" ht="5.25" customHeight="1" thickBot="1">
      <c r="B27" s="257"/>
      <c r="C27" s="172"/>
      <c r="D27" s="171"/>
      <c r="E27" s="171"/>
      <c r="F27" s="171"/>
      <c r="G27" s="171"/>
      <c r="H27" s="171"/>
      <c r="I27" s="171"/>
      <c r="J27" s="171"/>
      <c r="K27" s="171"/>
      <c r="L27" s="171"/>
      <c r="M27" s="170"/>
      <c r="N27" s="170"/>
      <c r="O27" s="169"/>
    </row>
    <row r="28" spans="2:17" ht="13.5" thickBot="1">
      <c r="B28" s="256" t="s">
        <v>0</v>
      </c>
      <c r="C28" s="262">
        <v>0.30208333333333331</v>
      </c>
      <c r="D28" s="261">
        <v>0.34375</v>
      </c>
      <c r="E28" s="261">
        <v>0.38541666666666669</v>
      </c>
      <c r="F28" s="261">
        <v>0.42708333333333331</v>
      </c>
      <c r="G28" s="261">
        <v>0.46875</v>
      </c>
      <c r="H28" s="261">
        <v>0.51041666666666663</v>
      </c>
      <c r="I28" s="261">
        <v>0.55208333333333337</v>
      </c>
      <c r="J28" s="261">
        <v>0.59375</v>
      </c>
      <c r="K28" s="261">
        <v>0.63541666666666663</v>
      </c>
      <c r="L28" s="261">
        <v>0.67708333333333337</v>
      </c>
      <c r="M28" s="261">
        <v>0.71875</v>
      </c>
      <c r="N28" s="261">
        <v>0.76041666666666663</v>
      </c>
      <c r="O28" s="260">
        <v>0.80208333333333337</v>
      </c>
    </row>
    <row r="29" spans="2:17" ht="5.25" customHeight="1" thickBot="1">
      <c r="B29" s="252"/>
      <c r="C29" s="160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8"/>
    </row>
    <row r="30" spans="2:17" ht="13.5" thickBot="1">
      <c r="B30" s="256" t="s">
        <v>65</v>
      </c>
      <c r="C30" s="299" t="s">
        <v>2</v>
      </c>
      <c r="D30" s="298" t="s">
        <v>2</v>
      </c>
      <c r="E30" s="298" t="s">
        <v>2</v>
      </c>
      <c r="F30" s="298" t="s">
        <v>2</v>
      </c>
      <c r="G30" s="298" t="s">
        <v>2</v>
      </c>
      <c r="H30" s="298" t="s">
        <v>2</v>
      </c>
      <c r="I30" s="298" t="s">
        <v>2</v>
      </c>
      <c r="J30" s="298" t="s">
        <v>2</v>
      </c>
      <c r="K30" s="298" t="s">
        <v>2</v>
      </c>
      <c r="L30" s="298" t="s">
        <v>2</v>
      </c>
      <c r="M30" s="298" t="s">
        <v>2</v>
      </c>
      <c r="N30" s="298" t="s">
        <v>2</v>
      </c>
      <c r="O30" s="297" t="s">
        <v>2</v>
      </c>
    </row>
    <row r="31" spans="2:17" ht="5.25" customHeight="1" thickBot="1">
      <c r="B31" s="252"/>
      <c r="C31" s="160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8"/>
    </row>
    <row r="32" spans="2:17">
      <c r="B32" s="251" t="s">
        <v>3</v>
      </c>
      <c r="C32" s="149"/>
      <c r="D32" s="148"/>
      <c r="E32" s="148"/>
      <c r="F32" s="148"/>
      <c r="G32" s="148"/>
      <c r="H32" s="148"/>
      <c r="I32" s="148">
        <v>7.48</v>
      </c>
      <c r="J32" s="148">
        <v>7.53</v>
      </c>
      <c r="K32" s="148">
        <v>7.75</v>
      </c>
      <c r="L32" s="148">
        <v>7.76</v>
      </c>
      <c r="M32" s="148">
        <v>7.82</v>
      </c>
      <c r="N32" s="148">
        <v>7.95</v>
      </c>
      <c r="O32" s="147">
        <v>7.96</v>
      </c>
    </row>
    <row r="33" spans="2:16">
      <c r="B33" s="250" t="s">
        <v>5</v>
      </c>
      <c r="C33" s="145"/>
      <c r="D33" s="144"/>
      <c r="E33" s="144"/>
      <c r="F33" s="144"/>
      <c r="G33" s="144"/>
      <c r="H33" s="144"/>
      <c r="I33" s="144">
        <v>18.399999999999999</v>
      </c>
      <c r="J33" s="144">
        <v>19.399999999999999</v>
      </c>
      <c r="K33" s="144">
        <v>20.100000000000001</v>
      </c>
      <c r="L33" s="144">
        <v>19.3</v>
      </c>
      <c r="M33" s="144">
        <v>19.2</v>
      </c>
      <c r="N33" s="144">
        <v>18.899999999999999</v>
      </c>
      <c r="O33" s="143">
        <v>18.399999999999999</v>
      </c>
    </row>
    <row r="34" spans="2:16">
      <c r="B34" s="250" t="s">
        <v>4</v>
      </c>
      <c r="C34" s="145"/>
      <c r="D34" s="144"/>
      <c r="E34" s="144"/>
      <c r="F34" s="144"/>
      <c r="G34" s="144"/>
      <c r="H34" s="144"/>
      <c r="I34" s="144">
        <v>-56.4</v>
      </c>
      <c r="J34" s="144">
        <v>-60.5</v>
      </c>
      <c r="K34" s="144">
        <v>-73.900000000000006</v>
      </c>
      <c r="L34" s="144">
        <v>-73.400000000000006</v>
      </c>
      <c r="M34" s="144">
        <v>-77.3</v>
      </c>
      <c r="N34" s="144">
        <v>-86.5</v>
      </c>
      <c r="O34" s="143">
        <v>-85.7</v>
      </c>
    </row>
    <row r="35" spans="2:16" ht="13.5" thickBot="1">
      <c r="B35" s="249" t="s">
        <v>5</v>
      </c>
      <c r="C35" s="141"/>
      <c r="D35" s="140"/>
      <c r="E35" s="140"/>
      <c r="F35" s="140"/>
      <c r="G35" s="140"/>
      <c r="H35" s="140"/>
      <c r="I35" s="140">
        <v>18.3</v>
      </c>
      <c r="J35" s="140">
        <v>19.399999999999999</v>
      </c>
      <c r="K35" s="140">
        <v>20.100000000000001</v>
      </c>
      <c r="L35" s="140">
        <v>19.3</v>
      </c>
      <c r="M35" s="140">
        <v>19.2</v>
      </c>
      <c r="N35" s="140">
        <v>19</v>
      </c>
      <c r="O35" s="139">
        <v>18.600000000000001</v>
      </c>
    </row>
    <row r="36" spans="2:16" ht="5.25" customHeight="1" thickBot="1">
      <c r="B36" s="252"/>
      <c r="C36" s="153"/>
      <c r="D36" s="152"/>
      <c r="E36" s="152"/>
      <c r="F36" s="152"/>
      <c r="G36" s="152"/>
      <c r="H36" s="152"/>
      <c r="I36" s="152"/>
      <c r="J36" s="152"/>
      <c r="K36" s="152"/>
      <c r="L36" s="152"/>
      <c r="M36" s="152"/>
      <c r="N36" s="152"/>
      <c r="O36" s="151"/>
    </row>
    <row r="37" spans="2:16">
      <c r="B37" s="251" t="s">
        <v>19</v>
      </c>
      <c r="C37" s="149"/>
      <c r="D37" s="148"/>
      <c r="E37" s="148"/>
      <c r="F37" s="148"/>
      <c r="G37" s="148"/>
      <c r="H37" s="148"/>
      <c r="I37" s="148">
        <v>36.1</v>
      </c>
      <c r="J37" s="148">
        <v>39</v>
      </c>
      <c r="K37" s="148">
        <v>39.6</v>
      </c>
      <c r="L37" s="148">
        <v>40.9</v>
      </c>
      <c r="M37" s="148">
        <v>40.6</v>
      </c>
      <c r="N37" s="148">
        <v>41.1</v>
      </c>
      <c r="O37" s="147">
        <v>40.9</v>
      </c>
    </row>
    <row r="38" spans="2:16">
      <c r="B38" s="250" t="s">
        <v>5</v>
      </c>
      <c r="C38" s="145"/>
      <c r="D38" s="144"/>
      <c r="E38" s="144"/>
      <c r="F38" s="144"/>
      <c r="G38" s="144"/>
      <c r="H38" s="144"/>
      <c r="I38" s="144">
        <v>18.2</v>
      </c>
      <c r="J38" s="144">
        <v>19.5</v>
      </c>
      <c r="K38" s="144">
        <v>20.100000000000001</v>
      </c>
      <c r="L38" s="144">
        <v>19.100000000000001</v>
      </c>
      <c r="M38" s="144">
        <v>19.100000000000001</v>
      </c>
      <c r="N38" s="144">
        <v>18.8</v>
      </c>
      <c r="O38" s="143">
        <v>18.2</v>
      </c>
    </row>
    <row r="39" spans="2:16">
      <c r="B39" s="250" t="s">
        <v>59</v>
      </c>
      <c r="C39" s="145"/>
      <c r="D39" s="144"/>
      <c r="E39" s="144"/>
      <c r="F39" s="144"/>
      <c r="G39" s="144"/>
      <c r="H39" s="144"/>
      <c r="I39" s="144">
        <v>36.1</v>
      </c>
      <c r="J39" s="144">
        <v>39.1</v>
      </c>
      <c r="K39" s="144">
        <v>39.6</v>
      </c>
      <c r="L39" s="144">
        <v>40.9</v>
      </c>
      <c r="M39" s="144">
        <v>40.9</v>
      </c>
      <c r="N39" s="144">
        <v>41.1</v>
      </c>
      <c r="O39" s="143">
        <v>41</v>
      </c>
    </row>
    <row r="40" spans="2:16">
      <c r="B40" s="250" t="s">
        <v>5</v>
      </c>
      <c r="C40" s="145"/>
      <c r="D40" s="144"/>
      <c r="E40" s="144"/>
      <c r="F40" s="144"/>
      <c r="G40" s="144"/>
      <c r="H40" s="144"/>
      <c r="I40" s="144">
        <v>18.3</v>
      </c>
      <c r="J40" s="144">
        <v>19.399999999999999</v>
      </c>
      <c r="K40" s="144">
        <v>20</v>
      </c>
      <c r="L40" s="144">
        <v>19.100000000000001</v>
      </c>
      <c r="M40" s="144">
        <v>19</v>
      </c>
      <c r="N40" s="144">
        <v>18.7</v>
      </c>
      <c r="O40" s="143">
        <v>18.3</v>
      </c>
    </row>
    <row r="41" spans="2:16">
      <c r="B41" s="250" t="s">
        <v>20</v>
      </c>
      <c r="C41" s="145"/>
      <c r="D41" s="144"/>
      <c r="E41" s="144"/>
      <c r="F41" s="144"/>
      <c r="G41" s="144"/>
      <c r="H41" s="144"/>
      <c r="I41" s="144">
        <v>22.6</v>
      </c>
      <c r="J41" s="144">
        <v>24.7</v>
      </c>
      <c r="K41" s="144">
        <v>25.1</v>
      </c>
      <c r="L41" s="144">
        <v>26</v>
      </c>
      <c r="M41" s="144">
        <v>26</v>
      </c>
      <c r="N41" s="144">
        <v>26</v>
      </c>
      <c r="O41" s="143">
        <v>26</v>
      </c>
    </row>
    <row r="42" spans="2:16" ht="13.5" thickBot="1">
      <c r="B42" s="249" t="s">
        <v>5</v>
      </c>
      <c r="C42" s="141"/>
      <c r="D42" s="140"/>
      <c r="E42" s="140"/>
      <c r="F42" s="140"/>
      <c r="G42" s="140"/>
      <c r="H42" s="140"/>
      <c r="I42" s="140">
        <v>18.399999999999999</v>
      </c>
      <c r="J42" s="140">
        <v>19.2</v>
      </c>
      <c r="K42" s="140">
        <v>20</v>
      </c>
      <c r="L42" s="140">
        <v>19.100000000000001</v>
      </c>
      <c r="M42" s="140">
        <v>19</v>
      </c>
      <c r="N42" s="140">
        <v>18.7</v>
      </c>
      <c r="O42" s="139">
        <v>18.2</v>
      </c>
    </row>
    <row r="43" spans="2:16">
      <c r="B43" s="248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</row>
    <row r="44" spans="2:16" ht="13.5" thickBot="1">
      <c r="B44" s="248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</row>
    <row r="45" spans="2:16" ht="13.5" thickBot="1">
      <c r="B45" s="118"/>
      <c r="C45" s="117" t="s">
        <v>58</v>
      </c>
      <c r="D45" s="117"/>
      <c r="E45" s="117"/>
      <c r="F45" s="117"/>
      <c r="G45" s="137"/>
      <c r="H45" s="137"/>
      <c r="I45" s="137"/>
      <c r="J45" s="137"/>
      <c r="K45" s="137"/>
      <c r="L45" s="137"/>
      <c r="M45" s="137"/>
      <c r="N45" s="137"/>
      <c r="O45" s="137"/>
    </row>
    <row r="46" spans="2:16" ht="13.5" thickBot="1">
      <c r="B46" s="115"/>
      <c r="C46" s="122" t="s">
        <v>17</v>
      </c>
      <c r="D46" s="122"/>
      <c r="E46" s="122" t="s">
        <v>18</v>
      </c>
      <c r="F46" s="122"/>
      <c r="G46" s="269"/>
      <c r="H46" s="269"/>
      <c r="I46" s="269"/>
      <c r="J46" s="269"/>
      <c r="K46" s="269"/>
      <c r="L46" s="269"/>
      <c r="M46" s="269"/>
      <c r="N46" s="269"/>
      <c r="O46" s="269"/>
      <c r="P46" s="133"/>
    </row>
    <row r="47" spans="2:16">
      <c r="B47" s="201" t="s">
        <v>9</v>
      </c>
      <c r="C47" s="113">
        <f>COUNTIF(C11:O11,"&gt;0")</f>
        <v>8</v>
      </c>
      <c r="D47" s="113"/>
      <c r="E47" s="113">
        <f>COUNTIF(C32:O32,"&gt;0")</f>
        <v>7</v>
      </c>
      <c r="F47" s="113"/>
      <c r="G47" s="295"/>
      <c r="H47" s="295"/>
      <c r="I47" s="295"/>
      <c r="J47" s="295"/>
      <c r="K47" s="295"/>
      <c r="L47" s="296"/>
      <c r="M47" s="296"/>
      <c r="N47" s="296"/>
      <c r="O47" s="296"/>
      <c r="P47" s="133"/>
    </row>
    <row r="48" spans="2:16">
      <c r="B48" s="201" t="s">
        <v>10</v>
      </c>
      <c r="C48" s="111">
        <f>AVERAGE(C11:O11)</f>
        <v>7.8174999999999999</v>
      </c>
      <c r="D48" s="111"/>
      <c r="E48" s="111">
        <f>AVERAGE(C32:O32)</f>
        <v>7.7500000000000009</v>
      </c>
      <c r="F48" s="111"/>
      <c r="G48" s="295"/>
      <c r="H48" s="295"/>
      <c r="I48" s="295"/>
      <c r="J48" s="295"/>
      <c r="K48" s="295"/>
      <c r="L48" s="216"/>
      <c r="M48" s="216"/>
      <c r="N48" s="216"/>
      <c r="O48" s="216"/>
      <c r="P48" s="133"/>
    </row>
    <row r="49" spans="2:16">
      <c r="B49" s="201" t="s">
        <v>12</v>
      </c>
      <c r="C49" s="111">
        <f>STDEV(C11:O11)</f>
        <v>0.21472573869274</v>
      </c>
      <c r="D49" s="111"/>
      <c r="E49" s="111">
        <f>STDEV(C32:O32)</f>
        <v>0.18726095873584175</v>
      </c>
      <c r="F49" s="111"/>
      <c r="G49" s="294"/>
      <c r="H49" s="294"/>
      <c r="I49" s="294"/>
      <c r="J49" s="294"/>
      <c r="K49" s="294"/>
      <c r="L49" s="294"/>
      <c r="M49" s="293"/>
      <c r="N49" s="293"/>
      <c r="O49" s="293"/>
      <c r="P49" s="133"/>
    </row>
    <row r="50" spans="2:16">
      <c r="B50" s="201" t="s">
        <v>11</v>
      </c>
      <c r="C50" s="111">
        <f>CONFIDENCE(0.05,C49,C47)</f>
        <v>0.14879461122028892</v>
      </c>
      <c r="D50" s="111"/>
      <c r="E50" s="111">
        <f>CONFIDENCE(0.05,E49,E47)</f>
        <v>0.13872231048238939</v>
      </c>
      <c r="F50" s="111"/>
      <c r="G50" s="293"/>
      <c r="H50" s="293"/>
      <c r="I50" s="293"/>
      <c r="J50" s="293"/>
      <c r="K50" s="293"/>
      <c r="L50" s="293"/>
      <c r="M50" s="293"/>
      <c r="N50" s="293"/>
      <c r="O50" s="293"/>
      <c r="P50" s="133"/>
    </row>
    <row r="51" spans="2:16">
      <c r="B51" s="201" t="s">
        <v>13</v>
      </c>
      <c r="C51" s="109">
        <f>MAX(C11:O11)</f>
        <v>8.14</v>
      </c>
      <c r="D51" s="109"/>
      <c r="E51" s="109">
        <f>MAX(C32:O32)</f>
        <v>7.96</v>
      </c>
      <c r="F51" s="109"/>
      <c r="G51" s="243"/>
      <c r="H51" s="243"/>
      <c r="I51" s="243"/>
      <c r="J51" s="243"/>
      <c r="K51" s="243"/>
      <c r="L51" s="243"/>
      <c r="M51" s="293"/>
      <c r="N51" s="293"/>
      <c r="O51" s="293"/>
      <c r="P51" s="133"/>
    </row>
    <row r="52" spans="2:16">
      <c r="B52" s="201" t="s">
        <v>14</v>
      </c>
      <c r="C52" s="109">
        <f>MIN(C11:O11)</f>
        <v>7.6</v>
      </c>
      <c r="D52" s="109"/>
      <c r="E52" s="109">
        <f>MIN(C32:O32)</f>
        <v>7.48</v>
      </c>
      <c r="F52" s="109"/>
      <c r="G52" s="291"/>
      <c r="H52" s="292"/>
      <c r="I52" s="291"/>
      <c r="J52" s="291"/>
      <c r="K52" s="291"/>
      <c r="L52" s="291"/>
      <c r="M52" s="291"/>
      <c r="N52" s="291"/>
      <c r="O52" s="291"/>
      <c r="P52" s="133"/>
    </row>
    <row r="53" spans="2:16" ht="13.5" thickBot="1">
      <c r="B53" s="200" t="s">
        <v>15</v>
      </c>
      <c r="C53" s="106">
        <f>C51-C52</f>
        <v>0.54000000000000092</v>
      </c>
      <c r="D53" s="106"/>
      <c r="E53" s="106">
        <f>E51-E52</f>
        <v>0.47999999999999954</v>
      </c>
      <c r="F53" s="106"/>
      <c r="G53" s="290"/>
      <c r="H53" s="290"/>
      <c r="I53" s="290"/>
      <c r="J53" s="290"/>
      <c r="K53" s="290"/>
      <c r="L53" s="290"/>
      <c r="M53" s="290"/>
      <c r="N53" s="290"/>
      <c r="O53" s="290"/>
      <c r="P53" s="133"/>
    </row>
    <row r="54" spans="2:16" ht="13.5" thickBot="1">
      <c r="B54" s="276"/>
      <c r="C54" s="275"/>
      <c r="D54" s="275"/>
      <c r="E54" s="275"/>
      <c r="F54" s="275"/>
      <c r="G54" s="275"/>
      <c r="H54" s="275"/>
      <c r="I54" s="275"/>
      <c r="J54" s="275"/>
      <c r="K54" s="275"/>
      <c r="L54" s="275"/>
      <c r="M54" s="275"/>
      <c r="N54" s="275"/>
      <c r="O54" s="275"/>
      <c r="P54" s="133"/>
    </row>
    <row r="55" spans="2:16" ht="22.5" customHeight="1" thickBot="1">
      <c r="B55" s="118"/>
      <c r="C55" s="117" t="s">
        <v>57</v>
      </c>
      <c r="D55" s="117"/>
      <c r="E55" s="117"/>
      <c r="F55" s="117"/>
      <c r="G55" s="290"/>
      <c r="H55" s="290"/>
      <c r="I55" s="290"/>
      <c r="J55" s="290"/>
      <c r="K55" s="290"/>
      <c r="L55" s="290"/>
      <c r="M55" s="290"/>
      <c r="N55" s="290"/>
      <c r="O55" s="290"/>
      <c r="P55" s="133"/>
    </row>
    <row r="56" spans="2:16" ht="13.5" customHeight="1" thickBot="1">
      <c r="B56" s="115"/>
      <c r="C56" s="122" t="s">
        <v>17</v>
      </c>
      <c r="D56" s="122"/>
      <c r="E56" s="122" t="s">
        <v>18</v>
      </c>
      <c r="F56" s="122"/>
      <c r="G56" s="269"/>
      <c r="H56" s="269"/>
      <c r="I56" s="269"/>
      <c r="J56" s="269"/>
      <c r="K56" s="269"/>
      <c r="L56" s="269"/>
      <c r="M56" s="269"/>
      <c r="N56" s="269"/>
      <c r="O56" s="269"/>
      <c r="P56" s="133"/>
    </row>
    <row r="57" spans="2:16">
      <c r="B57" s="201" t="s">
        <v>9</v>
      </c>
      <c r="C57" s="113">
        <f>COUNTIF(C12:O12,"&gt;0")</f>
        <v>8</v>
      </c>
      <c r="D57" s="113"/>
      <c r="E57" s="113">
        <f>COUNTIF(C32:O32,"&gt;0")</f>
        <v>7</v>
      </c>
      <c r="F57" s="113"/>
      <c r="G57" s="269"/>
      <c r="H57" s="269"/>
      <c r="I57" s="269"/>
      <c r="J57" s="269"/>
      <c r="K57" s="269"/>
      <c r="L57" s="269"/>
      <c r="M57" s="269"/>
      <c r="N57" s="269"/>
      <c r="O57" s="269"/>
      <c r="P57" s="133"/>
    </row>
    <row r="58" spans="2:16">
      <c r="B58" s="201" t="s">
        <v>10</v>
      </c>
      <c r="C58" s="111">
        <f>AVERAGE(C12:O12)</f>
        <v>18.0625</v>
      </c>
      <c r="D58" s="111"/>
      <c r="E58" s="111">
        <f>AVERAGE(I33:O33)</f>
        <v>19.100000000000001</v>
      </c>
      <c r="F58" s="111"/>
      <c r="G58" s="269"/>
      <c r="H58" s="269"/>
      <c r="I58" s="269"/>
      <c r="J58" s="269"/>
      <c r="K58" s="269"/>
      <c r="L58" s="269"/>
      <c r="M58" s="269"/>
      <c r="N58" s="269"/>
      <c r="O58" s="269"/>
      <c r="P58" s="133"/>
    </row>
    <row r="59" spans="2:16">
      <c r="B59" s="201" t="s">
        <v>12</v>
      </c>
      <c r="C59" s="111">
        <f>STDEV(C12:O12)</f>
        <v>0.66534094374882091</v>
      </c>
      <c r="D59" s="111"/>
      <c r="E59" s="111">
        <f>STDEV(I33:O33)</f>
        <v>0.60000000000000098</v>
      </c>
      <c r="F59" s="111"/>
      <c r="G59" s="269"/>
      <c r="H59" s="269"/>
      <c r="I59" s="269"/>
      <c r="J59" s="269"/>
      <c r="K59" s="269"/>
      <c r="L59" s="269"/>
      <c r="M59" s="269"/>
      <c r="N59" s="269"/>
      <c r="O59" s="269"/>
      <c r="P59" s="133"/>
    </row>
    <row r="60" spans="2:16">
      <c r="B60" s="201" t="s">
        <v>11</v>
      </c>
      <c r="C60" s="111">
        <f>CONFIDENCE(0.05,C59,C57)</f>
        <v>0.46104927921895722</v>
      </c>
      <c r="D60" s="111"/>
      <c r="E60" s="111">
        <f>CONFIDENCE(0.05,E59,E57)</f>
        <v>0.44447805272024865</v>
      </c>
      <c r="F60" s="111"/>
      <c r="G60" s="269"/>
      <c r="H60" s="269"/>
      <c r="I60" s="269"/>
      <c r="J60" s="269"/>
      <c r="K60" s="269"/>
      <c r="L60" s="269"/>
      <c r="M60" s="269"/>
      <c r="N60" s="269"/>
      <c r="O60" s="269"/>
      <c r="P60" s="133"/>
    </row>
    <row r="61" spans="2:16">
      <c r="B61" s="201" t="s">
        <v>13</v>
      </c>
      <c r="C61" s="109">
        <f>MAX(C12:O12)</f>
        <v>19</v>
      </c>
      <c r="D61" s="109"/>
      <c r="E61" s="109">
        <f>MAX(I33:O33)</f>
        <v>20.100000000000001</v>
      </c>
      <c r="F61" s="109"/>
      <c r="G61" s="269"/>
      <c r="H61" s="269"/>
      <c r="I61" s="269"/>
      <c r="J61" s="269"/>
      <c r="K61" s="269"/>
      <c r="L61" s="269"/>
      <c r="M61" s="269"/>
      <c r="N61" s="269"/>
      <c r="O61" s="269"/>
      <c r="P61" s="133"/>
    </row>
    <row r="62" spans="2:16">
      <c r="B62" s="201" t="s">
        <v>14</v>
      </c>
      <c r="C62" s="109">
        <f>MIN(C12:O12)</f>
        <v>17.3</v>
      </c>
      <c r="D62" s="109"/>
      <c r="E62" s="109">
        <f>MIN(I33:O33)</f>
        <v>18.399999999999999</v>
      </c>
      <c r="F62" s="109"/>
      <c r="G62" s="269"/>
      <c r="H62" s="269"/>
      <c r="I62" s="269"/>
      <c r="J62" s="269"/>
      <c r="K62" s="269"/>
      <c r="L62" s="269"/>
      <c r="M62" s="269"/>
      <c r="N62" s="269"/>
      <c r="O62" s="269"/>
      <c r="P62" s="133"/>
    </row>
    <row r="63" spans="2:16" ht="13.5" thickBot="1">
      <c r="B63" s="200" t="s">
        <v>15</v>
      </c>
      <c r="C63" s="106">
        <f>C61-C62</f>
        <v>1.6999999999999993</v>
      </c>
      <c r="D63" s="106"/>
      <c r="E63" s="106">
        <f>E61-E62</f>
        <v>1.7000000000000028</v>
      </c>
      <c r="F63" s="106"/>
      <c r="G63" s="269"/>
      <c r="H63" s="269"/>
      <c r="I63" s="269"/>
      <c r="J63" s="269"/>
      <c r="K63" s="269"/>
      <c r="L63" s="269"/>
      <c r="M63" s="269"/>
      <c r="N63" s="269"/>
      <c r="O63" s="269"/>
      <c r="P63" s="133"/>
    </row>
    <row r="64" spans="2:16">
      <c r="B64" s="276"/>
      <c r="C64" s="269"/>
      <c r="D64" s="269"/>
      <c r="E64" s="269"/>
      <c r="F64" s="269"/>
      <c r="G64" s="269"/>
      <c r="H64" s="269"/>
      <c r="I64" s="269"/>
      <c r="J64" s="269"/>
      <c r="K64" s="269"/>
      <c r="L64" s="269"/>
      <c r="M64" s="269"/>
      <c r="N64" s="269"/>
      <c r="O64" s="269"/>
      <c r="P64" s="133"/>
    </row>
    <row r="65" spans="2:21" ht="12.75" customHeight="1" thickBot="1">
      <c r="B65" s="276"/>
      <c r="C65" s="269"/>
      <c r="D65" s="269"/>
      <c r="E65" s="269"/>
      <c r="F65" s="269"/>
      <c r="G65" s="269"/>
      <c r="H65" s="269"/>
      <c r="I65" s="269"/>
      <c r="J65" s="269"/>
      <c r="K65" s="269"/>
      <c r="L65" s="269"/>
      <c r="M65" s="269"/>
      <c r="N65" s="269"/>
      <c r="O65" s="269"/>
      <c r="P65" s="133"/>
    </row>
    <row r="66" spans="2:21" ht="13.5" customHeight="1" thickBot="1">
      <c r="B66" s="118"/>
      <c r="C66" s="288" t="s">
        <v>64</v>
      </c>
      <c r="D66" s="288"/>
      <c r="E66" s="288"/>
      <c r="F66" s="288"/>
      <c r="G66" s="269"/>
      <c r="H66" s="269"/>
      <c r="I66" s="269"/>
      <c r="J66" s="269"/>
      <c r="K66" s="269"/>
      <c r="L66" s="269"/>
      <c r="M66" s="269"/>
      <c r="N66" s="269"/>
      <c r="O66" s="269"/>
      <c r="P66" s="133"/>
    </row>
    <row r="67" spans="2:21" ht="13.5" thickBot="1">
      <c r="B67" s="115"/>
      <c r="C67" s="122" t="s">
        <v>17</v>
      </c>
      <c r="D67" s="122"/>
      <c r="E67" s="122" t="s">
        <v>18</v>
      </c>
      <c r="F67" s="122"/>
      <c r="G67" s="289"/>
      <c r="H67" s="289"/>
      <c r="I67" s="269"/>
      <c r="J67" s="269"/>
      <c r="K67" s="269"/>
      <c r="L67" s="269"/>
      <c r="M67" s="269"/>
      <c r="N67" s="269"/>
      <c r="O67" s="269"/>
      <c r="P67" s="133"/>
    </row>
    <row r="68" spans="2:21">
      <c r="B68" s="201" t="s">
        <v>9</v>
      </c>
      <c r="C68" s="113">
        <v>8</v>
      </c>
      <c r="D68" s="113"/>
      <c r="E68" s="113">
        <v>7</v>
      </c>
      <c r="F68" s="113"/>
      <c r="G68" s="282"/>
      <c r="H68" s="282"/>
    </row>
    <row r="69" spans="2:21" ht="13.5" customHeight="1">
      <c r="B69" s="201" t="s">
        <v>10</v>
      </c>
      <c r="C69" s="111">
        <f>AVERAGE(C13:O13)</f>
        <v>-77.099999999999994</v>
      </c>
      <c r="D69" s="111"/>
      <c r="E69" s="111">
        <f>AVERAGE(I34:O34)</f>
        <v>-73.385714285714286</v>
      </c>
      <c r="F69" s="111"/>
      <c r="G69" s="281"/>
      <c r="H69" s="281"/>
    </row>
    <row r="70" spans="2:21" ht="13.5" customHeight="1">
      <c r="B70" s="201" t="s">
        <v>12</v>
      </c>
      <c r="C70" s="111">
        <f>STDEV(C13:O13)</f>
        <v>13.273496686469421</v>
      </c>
      <c r="D70" s="111"/>
      <c r="E70" s="111">
        <f>STDEV(I34:O34)</f>
        <v>11.501946005122798</v>
      </c>
      <c r="F70" s="111"/>
      <c r="G70" s="280"/>
      <c r="H70" s="280"/>
    </row>
    <row r="71" spans="2:21">
      <c r="B71" s="201" t="s">
        <v>11</v>
      </c>
      <c r="C71" s="111">
        <f>CONFIDENCE(0.05,C70,C68)</f>
        <v>9.1978949101353713</v>
      </c>
      <c r="D71" s="111"/>
      <c r="E71" s="111">
        <f>CONFIDENCE(0.05,E70,E68)</f>
        <v>8.5206042714173602</v>
      </c>
      <c r="F71" s="111"/>
      <c r="G71" s="278"/>
      <c r="H71" s="278"/>
      <c r="M71" s="136"/>
    </row>
    <row r="72" spans="2:21" ht="14.25" customHeight="1">
      <c r="B72" s="201" t="s">
        <v>13</v>
      </c>
      <c r="C72" s="109">
        <f>MAX(C13:O13)</f>
        <v>-64.099999999999994</v>
      </c>
      <c r="D72" s="109"/>
      <c r="E72" s="109">
        <f>MAX(I34:O34)</f>
        <v>-56.4</v>
      </c>
      <c r="F72" s="109"/>
      <c r="G72" s="279"/>
      <c r="H72" s="279"/>
      <c r="I72" s="136"/>
    </row>
    <row r="73" spans="2:21">
      <c r="B73" s="201" t="s">
        <v>14</v>
      </c>
      <c r="C73" s="109">
        <f>MIN(C13:O13)</f>
        <v>-96.8</v>
      </c>
      <c r="D73" s="109"/>
      <c r="E73" s="109">
        <f>MIN(I34:O34)</f>
        <v>-86.5</v>
      </c>
      <c r="F73" s="109"/>
      <c r="G73" s="279"/>
      <c r="H73" s="279"/>
      <c r="I73" s="120"/>
      <c r="J73" s="120"/>
      <c r="K73" s="120"/>
      <c r="L73" s="120"/>
      <c r="M73" s="120"/>
    </row>
    <row r="74" spans="2:21" ht="13.5" thickBot="1">
      <c r="B74" s="200" t="s">
        <v>15</v>
      </c>
      <c r="C74" s="106">
        <f>C72-C73</f>
        <v>32.700000000000003</v>
      </c>
      <c r="D74" s="106"/>
      <c r="E74" s="106">
        <f>E72-E73</f>
        <v>30.1</v>
      </c>
      <c r="F74" s="106"/>
      <c r="G74" s="279"/>
      <c r="H74" s="279"/>
      <c r="I74" s="120"/>
      <c r="J74" s="120"/>
      <c r="K74" s="120"/>
      <c r="L74" s="120"/>
      <c r="M74" s="120"/>
    </row>
    <row r="75" spans="2:21" ht="13.5" thickBot="1">
      <c r="B75" s="225"/>
      <c r="C75" s="278"/>
      <c r="D75" s="278"/>
      <c r="E75" s="278"/>
      <c r="F75" s="278"/>
      <c r="G75" s="278"/>
      <c r="H75" s="278"/>
      <c r="I75" s="135"/>
      <c r="J75" s="135"/>
      <c r="K75" s="135"/>
      <c r="L75" s="120"/>
      <c r="M75" s="120"/>
    </row>
    <row r="76" spans="2:21" ht="22.5" customHeight="1" thickBot="1">
      <c r="B76" s="118"/>
      <c r="C76" s="288" t="s">
        <v>63</v>
      </c>
      <c r="D76" s="288"/>
      <c r="E76" s="288"/>
      <c r="F76" s="288"/>
      <c r="G76" s="278"/>
      <c r="H76" s="278"/>
      <c r="I76" s="120"/>
      <c r="J76" s="120"/>
      <c r="K76" s="120"/>
      <c r="L76" s="133"/>
      <c r="M76" s="133"/>
      <c r="N76" s="121"/>
      <c r="O76" s="121"/>
      <c r="P76" s="121"/>
      <c r="Q76" s="121"/>
      <c r="R76" s="121"/>
      <c r="S76" s="121"/>
      <c r="T76" s="121"/>
      <c r="U76" s="121"/>
    </row>
    <row r="77" spans="2:21" ht="13.5" thickBot="1">
      <c r="B77" s="115"/>
      <c r="C77" s="122" t="s">
        <v>17</v>
      </c>
      <c r="D77" s="122"/>
      <c r="E77" s="122" t="s">
        <v>18</v>
      </c>
      <c r="F77" s="122"/>
      <c r="G77" s="278"/>
      <c r="H77" s="278"/>
      <c r="I77" s="120"/>
      <c r="J77" s="120"/>
      <c r="K77" s="120"/>
      <c r="L77" s="133"/>
      <c r="M77" s="133"/>
      <c r="N77" s="121"/>
      <c r="O77" s="121"/>
      <c r="P77" s="121"/>
      <c r="Q77" s="121"/>
      <c r="R77" s="121"/>
      <c r="S77" s="121"/>
      <c r="T77" s="121"/>
      <c r="U77" s="121"/>
    </row>
    <row r="78" spans="2:21">
      <c r="B78" s="201" t="s">
        <v>9</v>
      </c>
      <c r="C78" s="113">
        <f>COUNTIF(H14:O14,"&gt;0")</f>
        <v>8</v>
      </c>
      <c r="D78" s="113"/>
      <c r="E78" s="113">
        <f>COUNTIF(I35:O35,"&gt;0")</f>
        <v>7</v>
      </c>
      <c r="F78" s="113"/>
      <c r="G78" s="278"/>
      <c r="H78" s="278"/>
      <c r="I78" s="120"/>
      <c r="J78" s="120"/>
      <c r="K78" s="120"/>
      <c r="L78" s="133"/>
      <c r="M78" s="133"/>
      <c r="N78" s="121"/>
      <c r="O78" s="121"/>
      <c r="P78" s="121"/>
      <c r="Q78" s="121"/>
      <c r="R78" s="121"/>
      <c r="S78" s="121"/>
      <c r="T78" s="121"/>
      <c r="U78" s="121"/>
    </row>
    <row r="79" spans="2:21">
      <c r="B79" s="201" t="s">
        <v>10</v>
      </c>
      <c r="C79" s="111">
        <f>AVERAGE(H14:O14)</f>
        <v>18.05</v>
      </c>
      <c r="D79" s="111"/>
      <c r="E79" s="111">
        <f>AVERAGE(I35:O35)</f>
        <v>19.12857142857143</v>
      </c>
      <c r="F79" s="111"/>
      <c r="G79" s="287"/>
      <c r="H79" s="287"/>
      <c r="I79" s="120"/>
      <c r="J79" s="120"/>
      <c r="K79" s="120"/>
      <c r="L79" s="133"/>
      <c r="M79" s="133"/>
      <c r="N79" s="121"/>
      <c r="O79" s="121"/>
      <c r="P79" s="121"/>
      <c r="Q79" s="121"/>
      <c r="R79" s="121"/>
      <c r="S79" s="121"/>
      <c r="T79" s="121"/>
      <c r="U79" s="121"/>
    </row>
    <row r="80" spans="2:21">
      <c r="B80" s="201" t="s">
        <v>12</v>
      </c>
      <c r="C80" s="111">
        <f>STDEV(H14:O14)</f>
        <v>0.67400720640488276</v>
      </c>
      <c r="D80" s="111"/>
      <c r="E80" s="111">
        <f>STDEV(I35:O35)</f>
        <v>0.58227795686220085</v>
      </c>
      <c r="F80" s="111"/>
      <c r="G80" s="280"/>
      <c r="H80" s="280"/>
      <c r="I80" s="120"/>
      <c r="J80" s="120"/>
      <c r="K80" s="120"/>
      <c r="L80" s="133"/>
      <c r="M80" s="133"/>
      <c r="N80" s="121"/>
      <c r="O80" s="121"/>
      <c r="P80" s="121"/>
      <c r="Q80" s="121"/>
      <c r="R80" s="121"/>
      <c r="S80" s="121"/>
      <c r="T80" s="121"/>
      <c r="U80" s="121"/>
    </row>
    <row r="81" spans="2:21">
      <c r="B81" s="201" t="s">
        <v>11</v>
      </c>
      <c r="C81" s="111">
        <f>CONFIDENCE(0.05,C80,C78)</f>
        <v>0.46705458249788473</v>
      </c>
      <c r="D81" s="111"/>
      <c r="E81" s="111">
        <f>CONFIDENCE(0.05,E80,E78)</f>
        <v>0.43134962068005922</v>
      </c>
      <c r="F81" s="111"/>
      <c r="G81" s="278"/>
      <c r="H81" s="278"/>
      <c r="I81" s="120"/>
      <c r="J81" s="120"/>
      <c r="K81" s="120"/>
      <c r="L81" s="133"/>
      <c r="M81" s="133"/>
      <c r="N81" s="121"/>
      <c r="O81" s="121"/>
      <c r="P81" s="121"/>
      <c r="Q81" s="121"/>
      <c r="R81" s="121"/>
      <c r="S81" s="121"/>
      <c r="T81" s="121"/>
      <c r="U81" s="121"/>
    </row>
    <row r="82" spans="2:21">
      <c r="B82" s="201" t="s">
        <v>13</v>
      </c>
      <c r="C82" s="109">
        <f>MAX(H14:O14)</f>
        <v>19</v>
      </c>
      <c r="D82" s="109"/>
      <c r="E82" s="109">
        <f>MAX(I35:O35)</f>
        <v>20.100000000000001</v>
      </c>
      <c r="F82" s="109"/>
      <c r="G82" s="279"/>
      <c r="H82" s="279"/>
      <c r="I82" s="120"/>
      <c r="J82" s="120"/>
      <c r="K82" s="120"/>
      <c r="L82" s="133"/>
      <c r="M82" s="133"/>
      <c r="N82" s="121"/>
      <c r="O82" s="121"/>
      <c r="P82" s="121"/>
      <c r="Q82" s="121"/>
      <c r="R82" s="121"/>
      <c r="S82" s="121"/>
      <c r="T82" s="121"/>
      <c r="U82" s="121"/>
    </row>
    <row r="83" spans="2:21">
      <c r="B83" s="201" t="s">
        <v>14</v>
      </c>
      <c r="C83" s="109">
        <f>MIN(H14:O14)</f>
        <v>17.3</v>
      </c>
      <c r="D83" s="109"/>
      <c r="E83" s="109">
        <f>MIN(I35:O35)</f>
        <v>18.3</v>
      </c>
      <c r="F83" s="109"/>
      <c r="G83" s="279"/>
      <c r="H83" s="279"/>
      <c r="I83" s="120"/>
      <c r="J83" s="120"/>
      <c r="K83" s="120"/>
      <c r="L83" s="133"/>
      <c r="M83" s="133"/>
      <c r="N83" s="121"/>
      <c r="O83" s="121"/>
      <c r="P83" s="121"/>
      <c r="Q83" s="121"/>
      <c r="R83" s="121"/>
      <c r="S83" s="121"/>
      <c r="T83" s="121"/>
      <c r="U83" s="121"/>
    </row>
    <row r="84" spans="2:21" ht="13.5" thickBot="1">
      <c r="B84" s="200" t="s">
        <v>15</v>
      </c>
      <c r="C84" s="106">
        <f>C82-C83</f>
        <v>1.6999999999999993</v>
      </c>
      <c r="D84" s="106"/>
      <c r="E84" s="106">
        <f>E82-E83</f>
        <v>1.8000000000000007</v>
      </c>
      <c r="F84" s="106"/>
      <c r="G84" s="279"/>
      <c r="H84" s="279"/>
      <c r="I84" s="120"/>
      <c r="J84" s="120"/>
      <c r="K84" s="120"/>
      <c r="L84" s="133"/>
      <c r="M84" s="133"/>
      <c r="N84" s="121"/>
      <c r="O84" s="121"/>
      <c r="P84" s="121"/>
      <c r="Q84" s="121"/>
      <c r="R84" s="121"/>
      <c r="S84" s="121"/>
      <c r="T84" s="121"/>
      <c r="U84" s="121"/>
    </row>
    <row r="85" spans="2:21">
      <c r="B85" s="225"/>
      <c r="C85" s="278"/>
      <c r="D85" s="278"/>
      <c r="E85" s="278"/>
      <c r="F85" s="278"/>
      <c r="G85" s="278"/>
      <c r="H85" s="278"/>
      <c r="I85" s="120"/>
      <c r="J85" s="120"/>
      <c r="K85" s="120"/>
      <c r="L85" s="133"/>
      <c r="M85" s="133"/>
      <c r="N85" s="121"/>
      <c r="O85" s="121"/>
      <c r="P85" s="121"/>
      <c r="Q85" s="121"/>
      <c r="R85" s="121"/>
      <c r="S85" s="121"/>
      <c r="T85" s="121"/>
      <c r="U85" s="121"/>
    </row>
    <row r="86" spans="2:21" ht="13.5" thickBot="1">
      <c r="B86" s="225"/>
      <c r="C86" s="278"/>
      <c r="D86" s="278"/>
      <c r="E86" s="278"/>
      <c r="F86" s="278"/>
      <c r="G86" s="278"/>
      <c r="H86" s="278"/>
      <c r="I86" s="120"/>
      <c r="J86" s="120"/>
      <c r="K86" s="120"/>
      <c r="L86" s="133"/>
      <c r="M86" s="133"/>
      <c r="N86" s="121"/>
      <c r="O86" s="121"/>
      <c r="P86" s="121"/>
      <c r="Q86" s="121"/>
      <c r="R86" s="121"/>
      <c r="S86" s="121"/>
      <c r="T86" s="121"/>
      <c r="U86" s="121"/>
    </row>
    <row r="87" spans="2:21" ht="22.5" customHeight="1" thickBot="1">
      <c r="B87" s="118"/>
      <c r="C87" s="239" t="s">
        <v>54</v>
      </c>
      <c r="D87" s="239"/>
      <c r="E87" s="239"/>
      <c r="F87" s="239"/>
      <c r="G87" s="278"/>
      <c r="H87" s="278"/>
      <c r="I87" s="120"/>
      <c r="J87" s="120"/>
      <c r="K87" s="120"/>
      <c r="L87" s="133"/>
      <c r="M87" s="133"/>
      <c r="N87" s="121"/>
      <c r="O87" s="121"/>
      <c r="P87" s="121"/>
      <c r="Q87" s="121"/>
      <c r="R87" s="121"/>
      <c r="S87" s="121"/>
      <c r="T87" s="121"/>
      <c r="U87" s="121"/>
    </row>
    <row r="88" spans="2:21" ht="13.5" thickBot="1">
      <c r="B88" s="115"/>
      <c r="C88" s="122" t="s">
        <v>17</v>
      </c>
      <c r="D88" s="122"/>
      <c r="E88" s="122" t="s">
        <v>18</v>
      </c>
      <c r="F88" s="122"/>
      <c r="G88" s="224"/>
      <c r="H88" s="224"/>
      <c r="I88" s="120"/>
      <c r="J88" s="120"/>
      <c r="K88" s="120"/>
      <c r="L88" s="133"/>
      <c r="M88" s="133"/>
      <c r="N88" s="121"/>
      <c r="O88" s="121"/>
      <c r="P88" s="121"/>
      <c r="Q88" s="121"/>
      <c r="R88" s="121"/>
      <c r="S88" s="121"/>
      <c r="T88" s="121"/>
      <c r="U88" s="121"/>
    </row>
    <row r="89" spans="2:21">
      <c r="B89" s="201" t="s">
        <v>9</v>
      </c>
      <c r="C89" s="113">
        <f>COUNTIF(H16:O16,"&gt;0")</f>
        <v>8</v>
      </c>
      <c r="D89" s="113"/>
      <c r="E89" s="113">
        <f>COUNTIF(H16:O16,"&gt;0")</f>
        <v>8</v>
      </c>
      <c r="F89" s="113"/>
      <c r="G89" s="278"/>
      <c r="H89" s="278"/>
      <c r="I89" s="285"/>
      <c r="J89" s="120"/>
      <c r="K89" s="120"/>
      <c r="L89" s="133"/>
      <c r="M89" s="133"/>
      <c r="N89" s="121"/>
      <c r="O89" s="121"/>
      <c r="P89" s="121"/>
      <c r="Q89" s="121"/>
      <c r="R89" s="121"/>
      <c r="S89" s="121"/>
      <c r="T89" s="121"/>
      <c r="U89" s="121"/>
    </row>
    <row r="90" spans="2:21">
      <c r="B90" s="201" t="s">
        <v>10</v>
      </c>
      <c r="C90" s="111">
        <f>AVERAGE(H16:O16)</f>
        <v>43.4</v>
      </c>
      <c r="D90" s="111"/>
      <c r="E90" s="111">
        <f>AVERAGE(I37:O37)</f>
        <v>39.74285714285714</v>
      </c>
      <c r="F90" s="111"/>
      <c r="G90" s="281"/>
      <c r="H90" s="281"/>
      <c r="I90" s="285"/>
      <c r="L90" s="121"/>
      <c r="M90" s="121"/>
      <c r="N90" s="121"/>
      <c r="O90" s="121"/>
      <c r="P90" s="121"/>
      <c r="Q90" s="121"/>
      <c r="R90" s="121"/>
      <c r="S90" s="121"/>
      <c r="T90" s="121"/>
      <c r="U90" s="121"/>
    </row>
    <row r="91" spans="2:21" ht="13.5" customHeight="1">
      <c r="B91" s="201" t="s">
        <v>12</v>
      </c>
      <c r="C91" s="111">
        <f>STDEV(H16:O16)</f>
        <v>1.0474458731327636</v>
      </c>
      <c r="D91" s="111"/>
      <c r="E91" s="111">
        <f>STDEV(I37:O37)</f>
        <v>1.7840563732284753</v>
      </c>
      <c r="F91" s="111"/>
      <c r="G91" s="280"/>
      <c r="H91" s="280"/>
      <c r="I91" s="285"/>
      <c r="L91" s="121"/>
      <c r="M91" s="121"/>
      <c r="N91" s="121"/>
      <c r="O91" s="121"/>
      <c r="P91" s="121"/>
      <c r="Q91" s="121"/>
      <c r="R91" s="121"/>
      <c r="S91" s="121"/>
      <c r="T91" s="121"/>
      <c r="U91" s="121"/>
    </row>
    <row r="92" spans="2:21">
      <c r="B92" s="201" t="s">
        <v>11</v>
      </c>
      <c r="C92" s="111">
        <f>CONFIDENCE(0.05,C91,C89)</f>
        <v>0.72582962068699208</v>
      </c>
      <c r="D92" s="111"/>
      <c r="E92" s="111">
        <f>CONFIDENCE(0.05,E91,E89)</f>
        <v>1.2362652752563796</v>
      </c>
      <c r="F92" s="111"/>
      <c r="G92" s="278"/>
      <c r="H92" s="278"/>
      <c r="I92" s="285"/>
      <c r="L92" s="121"/>
      <c r="M92" s="121"/>
      <c r="N92" s="121"/>
      <c r="O92" s="121"/>
      <c r="P92" s="121"/>
      <c r="Q92" s="121"/>
      <c r="R92" s="121"/>
      <c r="S92" s="121"/>
      <c r="T92" s="121"/>
      <c r="U92" s="121"/>
    </row>
    <row r="93" spans="2:21">
      <c r="B93" s="201" t="s">
        <v>13</v>
      </c>
      <c r="C93" s="109">
        <f>MAX(H16:O16)</f>
        <v>45.5</v>
      </c>
      <c r="D93" s="109"/>
      <c r="E93" s="109">
        <f>MAX(I37:O37)</f>
        <v>41.1</v>
      </c>
      <c r="F93" s="109"/>
      <c r="G93" s="279"/>
      <c r="H93" s="279"/>
      <c r="I93" s="285"/>
      <c r="L93" s="246"/>
      <c r="M93" s="121"/>
      <c r="N93" s="121"/>
      <c r="O93" s="121"/>
      <c r="P93" s="121"/>
      <c r="Q93" s="121"/>
      <c r="R93" s="121"/>
      <c r="S93" s="121"/>
      <c r="T93" s="121"/>
      <c r="U93" s="121"/>
    </row>
    <row r="94" spans="2:21">
      <c r="B94" s="201" t="s">
        <v>14</v>
      </c>
      <c r="C94" s="109">
        <f>MIN(H16:O16)</f>
        <v>42.5</v>
      </c>
      <c r="D94" s="109"/>
      <c r="E94" s="109">
        <f>MIN(I37:O37)</f>
        <v>36.1</v>
      </c>
      <c r="F94" s="109"/>
      <c r="G94" s="279"/>
      <c r="H94" s="279"/>
      <c r="I94" s="285"/>
      <c r="L94" s="121"/>
      <c r="M94" s="121"/>
      <c r="N94" s="121"/>
      <c r="O94" s="121"/>
      <c r="P94" s="121"/>
      <c r="Q94" s="121"/>
      <c r="R94" s="121"/>
      <c r="S94" s="121"/>
      <c r="T94" s="121"/>
      <c r="U94" s="121"/>
    </row>
    <row r="95" spans="2:21" ht="13.5" thickBot="1">
      <c r="B95" s="200" t="s">
        <v>15</v>
      </c>
      <c r="C95" s="106">
        <f>C93-C94</f>
        <v>3</v>
      </c>
      <c r="D95" s="106"/>
      <c r="E95" s="106">
        <f>E93-E94</f>
        <v>5</v>
      </c>
      <c r="F95" s="106"/>
      <c r="G95" s="279"/>
      <c r="H95" s="279"/>
      <c r="I95" s="285"/>
      <c r="L95" s="121"/>
      <c r="M95" s="121"/>
      <c r="N95" s="121"/>
      <c r="O95" s="121"/>
      <c r="P95" s="121"/>
      <c r="Q95" s="121"/>
      <c r="R95" s="121"/>
      <c r="S95" s="121"/>
      <c r="T95" s="121"/>
      <c r="U95" s="121"/>
    </row>
    <row r="96" spans="2:21" ht="13.5" thickBot="1">
      <c r="B96" s="276"/>
      <c r="C96" s="275"/>
      <c r="D96" s="275"/>
      <c r="E96" s="275"/>
      <c r="F96" s="275"/>
      <c r="G96" s="278"/>
      <c r="H96" s="278"/>
      <c r="I96" s="285"/>
      <c r="L96" s="121"/>
      <c r="M96" s="121"/>
      <c r="N96" s="121"/>
      <c r="O96" s="121"/>
      <c r="P96" s="121"/>
      <c r="Q96" s="121"/>
      <c r="R96" s="121"/>
      <c r="S96" s="121"/>
      <c r="T96" s="121"/>
      <c r="U96" s="121"/>
    </row>
    <row r="97" spans="2:21" ht="22.5" customHeight="1" thickBot="1">
      <c r="B97" s="118"/>
      <c r="C97" s="239" t="s">
        <v>62</v>
      </c>
      <c r="D97" s="239"/>
      <c r="E97" s="239"/>
      <c r="F97" s="239"/>
      <c r="G97" s="278"/>
      <c r="H97" s="278"/>
      <c r="I97" s="285"/>
      <c r="L97" s="121"/>
      <c r="M97" s="121"/>
      <c r="N97" s="121"/>
      <c r="O97" s="121"/>
      <c r="P97" s="121"/>
      <c r="Q97" s="121"/>
      <c r="R97" s="121"/>
      <c r="S97" s="121"/>
      <c r="T97" s="121"/>
      <c r="U97" s="121"/>
    </row>
    <row r="98" spans="2:21" ht="13.5" thickBot="1">
      <c r="B98" s="115"/>
      <c r="C98" s="122" t="s">
        <v>17</v>
      </c>
      <c r="D98" s="122"/>
      <c r="E98" s="122" t="s">
        <v>18</v>
      </c>
      <c r="F98" s="122"/>
      <c r="G98" s="278"/>
      <c r="H98" s="278"/>
      <c r="I98" s="285"/>
      <c r="L98" s="121"/>
      <c r="M98" s="121"/>
      <c r="N98" s="121"/>
      <c r="O98" s="121"/>
      <c r="P98" s="121"/>
      <c r="Q98" s="121"/>
      <c r="R98" s="121"/>
      <c r="S98" s="121"/>
      <c r="T98" s="121"/>
      <c r="U98" s="121"/>
    </row>
    <row r="99" spans="2:21">
      <c r="B99" s="201" t="s">
        <v>9</v>
      </c>
      <c r="C99" s="113">
        <f>COUNTIF(H17:O17,"&gt;0")</f>
        <v>8</v>
      </c>
      <c r="D99" s="113"/>
      <c r="E99" s="113">
        <f>COUNTIF(I38:O38,"&gt;0")</f>
        <v>7</v>
      </c>
      <c r="F99" s="113"/>
      <c r="G99" s="282"/>
      <c r="H99" s="282"/>
      <c r="I99" s="285"/>
      <c r="L99" s="121"/>
      <c r="M99" s="121"/>
      <c r="N99" s="121"/>
      <c r="O99" s="121"/>
      <c r="P99" s="121"/>
      <c r="Q99" s="121"/>
      <c r="R99" s="121"/>
      <c r="S99" s="121"/>
      <c r="T99" s="121"/>
      <c r="U99" s="121"/>
    </row>
    <row r="100" spans="2:21">
      <c r="B100" s="201" t="s">
        <v>10</v>
      </c>
      <c r="C100" s="111">
        <f>AVERAGE(H17:O17)</f>
        <v>17.762499999999999</v>
      </c>
      <c r="D100" s="111"/>
      <c r="E100" s="111">
        <f>AVERAGE(I38:O38)</f>
        <v>19</v>
      </c>
      <c r="F100" s="111"/>
      <c r="G100" s="281"/>
      <c r="H100" s="281"/>
      <c r="I100" s="285"/>
    </row>
    <row r="101" spans="2:21" ht="13.5" customHeight="1">
      <c r="B101" s="201" t="s">
        <v>12</v>
      </c>
      <c r="C101" s="111">
        <f>STDEV(H17:O17)</f>
        <v>0.73082634247620148</v>
      </c>
      <c r="D101" s="111"/>
      <c r="E101" s="111">
        <f>STDEV(I38:O38)</f>
        <v>0.68313005106397384</v>
      </c>
      <c r="F101" s="111"/>
      <c r="G101" s="280"/>
      <c r="H101" s="280"/>
      <c r="I101" s="285"/>
    </row>
    <row r="102" spans="2:21">
      <c r="B102" s="201" t="s">
        <v>11</v>
      </c>
      <c r="C102" s="111">
        <f>CONFIDENCE(0.05,C101,C99)</f>
        <v>0.50642751148662735</v>
      </c>
      <c r="D102" s="111"/>
      <c r="E102" s="111">
        <f>CONFIDENCE(0.05,E101,E99)</f>
        <v>0.50606052475266428</v>
      </c>
      <c r="F102" s="111"/>
      <c r="G102" s="277"/>
      <c r="H102" s="277"/>
      <c r="I102" s="285"/>
    </row>
    <row r="103" spans="2:21">
      <c r="B103" s="201" t="s">
        <v>13</v>
      </c>
      <c r="C103" s="109">
        <f>MAX(H17:O17)</f>
        <v>18.7</v>
      </c>
      <c r="D103" s="109"/>
      <c r="E103" s="109">
        <f>MAX(I38:O38)</f>
        <v>20.100000000000001</v>
      </c>
      <c r="F103" s="109"/>
      <c r="G103" s="277"/>
      <c r="H103" s="277"/>
      <c r="I103" s="285"/>
    </row>
    <row r="104" spans="2:21">
      <c r="B104" s="201" t="s">
        <v>14</v>
      </c>
      <c r="C104" s="109">
        <f>MIN(H17:O17)</f>
        <v>16.8</v>
      </c>
      <c r="D104" s="109"/>
      <c r="E104" s="109">
        <f>MIN(C38:O38)</f>
        <v>18.2</v>
      </c>
      <c r="F104" s="109"/>
      <c r="G104" s="277"/>
      <c r="H104" s="277"/>
      <c r="I104" s="285"/>
    </row>
    <row r="105" spans="2:21" ht="13.5" thickBot="1">
      <c r="B105" s="200" t="s">
        <v>15</v>
      </c>
      <c r="C105" s="106">
        <f>C103-C104</f>
        <v>1.8999999999999986</v>
      </c>
      <c r="D105" s="106"/>
      <c r="E105" s="106">
        <f>E103-E104</f>
        <v>1.9000000000000021</v>
      </c>
      <c r="F105" s="106"/>
      <c r="G105" s="277"/>
      <c r="H105" s="277"/>
      <c r="I105" s="285"/>
    </row>
    <row r="106" spans="2:21">
      <c r="B106" s="225"/>
      <c r="C106" s="286"/>
      <c r="D106" s="286"/>
      <c r="E106" s="286"/>
      <c r="F106" s="286"/>
      <c r="G106" s="277"/>
      <c r="H106" s="277"/>
      <c r="I106" s="285"/>
    </row>
    <row r="107" spans="2:21" ht="13.5" thickBot="1">
      <c r="B107" s="225"/>
      <c r="C107" s="286"/>
      <c r="D107" s="286"/>
      <c r="E107" s="286"/>
      <c r="F107" s="286"/>
      <c r="G107" s="277"/>
      <c r="H107" s="277"/>
      <c r="I107" s="285"/>
    </row>
    <row r="108" spans="2:21" ht="22.5" customHeight="1" thickBot="1">
      <c r="B108" s="118"/>
      <c r="C108" s="235" t="s">
        <v>52</v>
      </c>
      <c r="D108" s="235"/>
      <c r="E108" s="235"/>
      <c r="F108" s="235"/>
      <c r="G108" s="277"/>
      <c r="H108" s="277"/>
      <c r="I108" s="282"/>
    </row>
    <row r="109" spans="2:21" ht="13.5" thickBot="1">
      <c r="B109" s="115"/>
      <c r="C109" s="122" t="s">
        <v>17</v>
      </c>
      <c r="D109" s="122"/>
      <c r="E109" s="122" t="s">
        <v>18</v>
      </c>
      <c r="F109" s="122"/>
      <c r="G109" s="284"/>
      <c r="H109" s="284"/>
      <c r="I109" s="282"/>
    </row>
    <row r="110" spans="2:21">
      <c r="B110" s="201" t="s">
        <v>9</v>
      </c>
      <c r="C110" s="113">
        <f>COUNTIF(H18:O18,"&gt;0")</f>
        <v>8</v>
      </c>
      <c r="D110" s="113"/>
      <c r="E110" s="113">
        <f>COUNTIF(I39:O39,"&gt;0")</f>
        <v>7</v>
      </c>
      <c r="F110" s="113"/>
      <c r="G110" s="283"/>
      <c r="H110" s="283"/>
    </row>
    <row r="111" spans="2:21" ht="13.5" customHeight="1">
      <c r="B111" s="201" t="s">
        <v>10</v>
      </c>
      <c r="C111" s="111">
        <f>AVERAGE(H18:O18)</f>
        <v>43.362499999999997</v>
      </c>
      <c r="D111" s="111"/>
      <c r="E111" s="111">
        <f>AVERAGE(I39:O39)</f>
        <v>39.814285714285724</v>
      </c>
      <c r="F111" s="111"/>
      <c r="G111" s="282"/>
      <c r="H111" s="282"/>
      <c r="K111" s="121"/>
    </row>
    <row r="112" spans="2:21" ht="13.5" customHeight="1">
      <c r="B112" s="201" t="s">
        <v>12</v>
      </c>
      <c r="C112" s="111">
        <f>STDEV(H18:O18)</f>
        <v>1.0809222252978501</v>
      </c>
      <c r="D112" s="111"/>
      <c r="E112" s="111">
        <f>STDEV(I39:O39)</f>
        <v>1.8151479016217666</v>
      </c>
      <c r="F112" s="111"/>
      <c r="G112" s="280"/>
      <c r="H112" s="280"/>
      <c r="K112" s="121"/>
    </row>
    <row r="113" spans="2:11">
      <c r="B113" s="201" t="s">
        <v>11</v>
      </c>
      <c r="C113" s="111">
        <f>CONFIDENCE(0.05,C112,C110)</f>
        <v>0.74902712293242713</v>
      </c>
      <c r="D113" s="111"/>
      <c r="E113" s="111">
        <f>CONFIDENCE(0.05,E112,E110)</f>
        <v>1.3446556745201448</v>
      </c>
      <c r="F113" s="111"/>
      <c r="G113" s="277"/>
      <c r="H113" s="277"/>
      <c r="K113" s="121"/>
    </row>
    <row r="114" spans="2:11">
      <c r="B114" s="201" t="s">
        <v>13</v>
      </c>
      <c r="C114" s="109">
        <f>MAX(H18:O18)</f>
        <v>45.4</v>
      </c>
      <c r="D114" s="109"/>
      <c r="E114" s="109">
        <f>MAX(I39:O39)</f>
        <v>41.1</v>
      </c>
      <c r="F114" s="109"/>
      <c r="G114" s="279"/>
      <c r="H114" s="279"/>
    </row>
    <row r="115" spans="2:11">
      <c r="B115" s="201" t="s">
        <v>14</v>
      </c>
      <c r="C115" s="109">
        <f>MIN(H18:O18)</f>
        <v>42.1</v>
      </c>
      <c r="D115" s="109"/>
      <c r="E115" s="109">
        <f>MIN(I39:O39)</f>
        <v>36.1</v>
      </c>
      <c r="F115" s="109"/>
      <c r="G115" s="277"/>
      <c r="H115" s="277"/>
    </row>
    <row r="116" spans="2:11" ht="13.5" thickBot="1">
      <c r="B116" s="200" t="s">
        <v>15</v>
      </c>
      <c r="C116" s="106">
        <f>C114-C115</f>
        <v>3.2999999999999972</v>
      </c>
      <c r="D116" s="106"/>
      <c r="E116" s="106">
        <f>E114-E115</f>
        <v>5</v>
      </c>
      <c r="F116" s="106"/>
      <c r="G116" s="277"/>
      <c r="H116" s="277"/>
    </row>
    <row r="117" spans="2:11" ht="13.5" thickBot="1">
      <c r="B117" s="276"/>
      <c r="C117" s="275"/>
      <c r="D117" s="275"/>
      <c r="E117" s="275"/>
      <c r="F117" s="275"/>
      <c r="G117" s="277"/>
      <c r="H117" s="277"/>
    </row>
    <row r="118" spans="2:11" ht="22.5" customHeight="1" thickBot="1">
      <c r="B118" s="118"/>
      <c r="C118" s="235" t="s">
        <v>61</v>
      </c>
      <c r="D118" s="235"/>
      <c r="E118" s="235"/>
      <c r="F118" s="235"/>
      <c r="G118" s="277"/>
      <c r="H118" s="277"/>
    </row>
    <row r="119" spans="2:11" ht="13.5" thickBot="1">
      <c r="B119" s="115"/>
      <c r="C119" s="122" t="s">
        <v>17</v>
      </c>
      <c r="D119" s="122"/>
      <c r="E119" s="122" t="s">
        <v>18</v>
      </c>
      <c r="F119" s="122"/>
      <c r="G119" s="277"/>
      <c r="H119" s="277"/>
      <c r="I119" s="121"/>
    </row>
    <row r="120" spans="2:11">
      <c r="B120" s="201" t="s">
        <v>9</v>
      </c>
      <c r="C120" s="113">
        <f>COUNTIF(H19:O19,"&gt;0")</f>
        <v>8</v>
      </c>
      <c r="D120" s="113"/>
      <c r="E120" s="113">
        <f>COUNTIF(I40:O40,"&gt;0")</f>
        <v>7</v>
      </c>
      <c r="F120" s="113"/>
      <c r="G120" s="282"/>
      <c r="H120" s="282"/>
    </row>
    <row r="121" spans="2:11" ht="13.5" customHeight="1">
      <c r="B121" s="201" t="s">
        <v>10</v>
      </c>
      <c r="C121" s="111">
        <f>AVERAGE(H19:O19)</f>
        <v>17.824999999999999</v>
      </c>
      <c r="D121" s="111"/>
      <c r="E121" s="111">
        <f>AVERAGE(I40:O40)</f>
        <v>18.971428571428572</v>
      </c>
      <c r="F121" s="111"/>
      <c r="G121" s="281"/>
      <c r="H121" s="281"/>
    </row>
    <row r="122" spans="2:11">
      <c r="B122" s="201" t="s">
        <v>12</v>
      </c>
      <c r="C122" s="111">
        <f>STDEV(H19:O19)</f>
        <v>0.67135257928623882</v>
      </c>
      <c r="D122" s="111"/>
      <c r="E122" s="111">
        <f>STDEV(I40:O40)</f>
        <v>0.61023024538361914</v>
      </c>
      <c r="F122" s="111"/>
      <c r="G122" s="280"/>
      <c r="H122" s="280"/>
    </row>
    <row r="123" spans="2:11">
      <c r="B123" s="201" t="s">
        <v>11</v>
      </c>
      <c r="C123" s="111">
        <f>CONFIDENCE(0.05,C122,C120)</f>
        <v>0.46521505355990922</v>
      </c>
      <c r="D123" s="111"/>
      <c r="E123" s="111">
        <f>CONFIDENCE(0.05,E122,E120)</f>
        <v>0.45205658529851683</v>
      </c>
      <c r="F123" s="111"/>
      <c r="G123" s="277"/>
      <c r="H123" s="277"/>
    </row>
    <row r="124" spans="2:11">
      <c r="B124" s="201" t="s">
        <v>13</v>
      </c>
      <c r="C124" s="109">
        <f>MAX(H19:O19)</f>
        <v>18.7</v>
      </c>
      <c r="D124" s="109"/>
      <c r="E124" s="109">
        <f>MAX(I40:O40)</f>
        <v>20</v>
      </c>
      <c r="F124" s="109"/>
      <c r="G124" s="279"/>
      <c r="H124" s="279"/>
    </row>
    <row r="125" spans="2:11">
      <c r="B125" s="201" t="s">
        <v>14</v>
      </c>
      <c r="C125" s="109">
        <f>MIN(H19:O19)</f>
        <v>17</v>
      </c>
      <c r="D125" s="109"/>
      <c r="E125" s="109">
        <f>MIN(I40:O40)</f>
        <v>18.3</v>
      </c>
      <c r="F125" s="109"/>
      <c r="G125" s="277"/>
      <c r="H125" s="277"/>
    </row>
    <row r="126" spans="2:11" ht="13.5" thickBot="1">
      <c r="B126" s="200" t="s">
        <v>15</v>
      </c>
      <c r="C126" s="106">
        <f>C124-C125</f>
        <v>1.6999999999999993</v>
      </c>
      <c r="D126" s="106"/>
      <c r="E126" s="106">
        <f>E124-E125</f>
        <v>1.6999999999999993</v>
      </c>
      <c r="F126" s="106"/>
      <c r="G126" s="277"/>
      <c r="H126" s="277"/>
    </row>
    <row r="127" spans="2:11">
      <c r="B127" s="225"/>
      <c r="C127" s="278"/>
      <c r="D127" s="278"/>
      <c r="E127" s="278"/>
      <c r="F127" s="278"/>
      <c r="G127" s="277"/>
      <c r="H127" s="277"/>
      <c r="K127" s="221"/>
    </row>
    <row r="128" spans="2:11" ht="13.5" thickBot="1">
      <c r="B128" s="225"/>
      <c r="C128" s="278"/>
      <c r="D128" s="278"/>
      <c r="E128" s="278"/>
      <c r="F128" s="278"/>
      <c r="G128" s="277"/>
      <c r="H128" s="277"/>
    </row>
    <row r="129" spans="2:9" ht="22.5" customHeight="1" thickBot="1">
      <c r="B129" s="118"/>
      <c r="C129" s="228" t="s">
        <v>50</v>
      </c>
      <c r="D129" s="228"/>
      <c r="E129" s="228"/>
      <c r="F129" s="228"/>
      <c r="G129" s="277"/>
      <c r="H129" s="277"/>
    </row>
    <row r="130" spans="2:9" ht="13.5" thickBot="1">
      <c r="B130" s="115"/>
      <c r="C130" s="122" t="s">
        <v>17</v>
      </c>
      <c r="D130" s="122"/>
      <c r="E130" s="122" t="s">
        <v>18</v>
      </c>
      <c r="F130" s="122"/>
      <c r="G130" s="223"/>
      <c r="H130" s="223"/>
      <c r="I130" s="120"/>
    </row>
    <row r="131" spans="2:9">
      <c r="B131" s="201" t="s">
        <v>9</v>
      </c>
      <c r="C131" s="113">
        <f>COUNTIF(I41:O41,"&gt;0")</f>
        <v>7</v>
      </c>
      <c r="D131" s="113"/>
      <c r="E131" s="113">
        <f>COUNTIF(I41:O41,"&gt;0")</f>
        <v>7</v>
      </c>
      <c r="F131" s="113"/>
      <c r="G131" s="223"/>
      <c r="H131" s="223"/>
      <c r="I131" s="120"/>
    </row>
    <row r="132" spans="2:9">
      <c r="B132" s="201" t="s">
        <v>10</v>
      </c>
      <c r="C132" s="111">
        <f>AVERAGE(H20:O20)</f>
        <v>27.600000000000005</v>
      </c>
      <c r="D132" s="111"/>
      <c r="E132" s="111">
        <f>AVERAGE(I41:O41)</f>
        <v>25.2</v>
      </c>
      <c r="F132" s="111"/>
      <c r="G132" s="223"/>
      <c r="H132" s="223"/>
      <c r="I132" s="120"/>
    </row>
    <row r="133" spans="2:9">
      <c r="B133" s="201" t="s">
        <v>12</v>
      </c>
      <c r="C133" s="111">
        <f>STDEV(I41:O41)</f>
        <v>1.2635927614016573</v>
      </c>
      <c r="D133" s="111"/>
      <c r="E133" s="111">
        <f>STDEV(I41:O41)</f>
        <v>1.2635927614016573</v>
      </c>
      <c r="F133" s="111"/>
      <c r="G133" s="223"/>
      <c r="H133" s="223"/>
      <c r="I133" s="120"/>
    </row>
    <row r="134" spans="2:9">
      <c r="B134" s="201" t="s">
        <v>11</v>
      </c>
      <c r="C134" s="111">
        <f>CONFIDENCE(0.05,C133,C131)</f>
        <v>0.93606541669868248</v>
      </c>
      <c r="D134" s="111"/>
      <c r="E134" s="111">
        <f>CONFIDENCE(0.05,E133,E131)</f>
        <v>0.93606541669868248</v>
      </c>
      <c r="F134" s="111"/>
      <c r="G134" s="223"/>
      <c r="H134" s="223"/>
      <c r="I134" s="120"/>
    </row>
    <row r="135" spans="2:9">
      <c r="B135" s="201" t="s">
        <v>13</v>
      </c>
      <c r="C135" s="109">
        <f>MAX(H20:O20)</f>
        <v>29</v>
      </c>
      <c r="D135" s="109"/>
      <c r="E135" s="109">
        <f>MAX(I41:O41)</f>
        <v>26</v>
      </c>
      <c r="F135" s="109"/>
      <c r="G135" s="223"/>
      <c r="H135" s="223"/>
      <c r="I135" s="120"/>
    </row>
    <row r="136" spans="2:9">
      <c r="B136" s="201" t="s">
        <v>14</v>
      </c>
      <c r="C136" s="109">
        <f>MIN(H20:O20)</f>
        <v>26.7</v>
      </c>
      <c r="D136" s="109"/>
      <c r="E136" s="109">
        <f>MIN(I41:O41)</f>
        <v>22.6</v>
      </c>
      <c r="F136" s="109"/>
      <c r="G136" s="223"/>
      <c r="H136" s="223"/>
      <c r="I136" s="120"/>
    </row>
    <row r="137" spans="2:9" ht="13.5" thickBot="1">
      <c r="B137" s="200" t="s">
        <v>15</v>
      </c>
      <c r="C137" s="106">
        <f>C135-C136</f>
        <v>2.3000000000000007</v>
      </c>
      <c r="D137" s="106"/>
      <c r="E137" s="106">
        <f>E135-E136</f>
        <v>3.3999999999999986</v>
      </c>
      <c r="F137" s="106"/>
      <c r="G137" s="223"/>
      <c r="H137" s="223"/>
      <c r="I137" s="120"/>
    </row>
    <row r="138" spans="2:9">
      <c r="B138" s="201"/>
      <c r="C138" s="224"/>
      <c r="D138" s="224"/>
      <c r="E138" s="224"/>
      <c r="F138" s="224"/>
      <c r="G138" s="223"/>
      <c r="H138" s="223"/>
      <c r="I138" s="120"/>
    </row>
    <row r="139" spans="2:9">
      <c r="B139" s="201"/>
      <c r="C139" s="224"/>
      <c r="D139" s="224"/>
      <c r="E139" s="224"/>
      <c r="F139" s="224"/>
      <c r="G139" s="223"/>
      <c r="H139" s="223"/>
      <c r="I139" s="120"/>
    </row>
    <row r="140" spans="2:9" ht="13.5" thickBot="1">
      <c r="B140" s="276"/>
      <c r="C140" s="275"/>
      <c r="D140" s="275"/>
      <c r="E140" s="275"/>
      <c r="F140" s="275"/>
      <c r="G140" s="223"/>
      <c r="H140" s="223"/>
      <c r="I140" s="120"/>
    </row>
    <row r="141" spans="2:9" ht="22.5" customHeight="1" thickBot="1">
      <c r="B141" s="118"/>
      <c r="C141" s="228" t="s">
        <v>49</v>
      </c>
      <c r="D141" s="228"/>
      <c r="E141" s="228"/>
      <c r="F141" s="228"/>
      <c r="G141" s="223"/>
      <c r="H141" s="223"/>
      <c r="I141" s="120"/>
    </row>
    <row r="142" spans="2:9" ht="13.5" thickBot="1">
      <c r="B142" s="115"/>
      <c r="C142" s="122" t="s">
        <v>17</v>
      </c>
      <c r="D142" s="122"/>
      <c r="E142" s="122" t="s">
        <v>18</v>
      </c>
      <c r="F142" s="122"/>
      <c r="G142" s="223"/>
      <c r="H142" s="223"/>
      <c r="I142" s="120"/>
    </row>
    <row r="143" spans="2:9">
      <c r="B143" s="201" t="s">
        <v>9</v>
      </c>
      <c r="C143" s="113">
        <f>COUNTIF(H21:O21,"&gt;0")</f>
        <v>8</v>
      </c>
      <c r="D143" s="113"/>
      <c r="E143" s="113">
        <f>COUNTIF(I42:O42,"&gt;0")</f>
        <v>7</v>
      </c>
      <c r="F143" s="113"/>
      <c r="G143" s="223"/>
      <c r="H143" s="223"/>
      <c r="I143" s="120"/>
    </row>
    <row r="144" spans="2:9">
      <c r="B144" s="201" t="s">
        <v>10</v>
      </c>
      <c r="C144" s="111">
        <f>AVERAGE(H21:O21)</f>
        <v>17.712500000000002</v>
      </c>
      <c r="D144" s="111"/>
      <c r="E144" s="111">
        <f>AVERAGE(I42:O42)</f>
        <v>18.942857142857143</v>
      </c>
      <c r="F144" s="111"/>
      <c r="G144" s="223"/>
      <c r="H144" s="223"/>
      <c r="I144" s="120"/>
    </row>
    <row r="145" spans="2:9">
      <c r="B145" s="201" t="s">
        <v>12</v>
      </c>
      <c r="C145" s="111">
        <f>STDEV(H21:O21)</f>
        <v>0.67915388536030619</v>
      </c>
      <c r="D145" s="111"/>
      <c r="E145" s="111">
        <f>STDEV(I42:O42)</f>
        <v>0.59401779675119448</v>
      </c>
      <c r="F145" s="111"/>
      <c r="G145" s="223"/>
      <c r="H145" s="223"/>
      <c r="I145" s="120"/>
    </row>
    <row r="146" spans="2:9">
      <c r="B146" s="201" t="s">
        <v>11</v>
      </c>
      <c r="C146" s="111">
        <f>CONFIDENCE(0.05,C145,C143)</f>
        <v>0.47062098352139536</v>
      </c>
      <c r="D146" s="111"/>
      <c r="E146" s="111">
        <f>CONFIDENCE(0.05,E145,E143)</f>
        <v>0.44004645596857156</v>
      </c>
      <c r="F146" s="111"/>
      <c r="G146" s="223"/>
      <c r="H146" s="223"/>
      <c r="I146" s="120"/>
    </row>
    <row r="147" spans="2:9">
      <c r="B147" s="201" t="s">
        <v>13</v>
      </c>
      <c r="C147" s="109">
        <f>MAX(H21:O21)</f>
        <v>18.7</v>
      </c>
      <c r="D147" s="109"/>
      <c r="E147" s="109">
        <f>MAX(I42:O42)</f>
        <v>20</v>
      </c>
      <c r="F147" s="109"/>
      <c r="G147" s="223"/>
      <c r="H147" s="223"/>
      <c r="I147" s="120"/>
    </row>
    <row r="148" spans="2:9">
      <c r="B148" s="201" t="s">
        <v>14</v>
      </c>
      <c r="C148" s="109">
        <f>MIN(H21:O21)</f>
        <v>16.899999999999999</v>
      </c>
      <c r="D148" s="109"/>
      <c r="E148" s="109">
        <f>MIN(I42:O42)</f>
        <v>18.2</v>
      </c>
      <c r="F148" s="109"/>
      <c r="G148" s="223"/>
      <c r="H148" s="223"/>
      <c r="I148" s="120"/>
    </row>
    <row r="149" spans="2:9" ht="13.5" thickBot="1">
      <c r="B149" s="200" t="s">
        <v>15</v>
      </c>
      <c r="C149" s="106">
        <f>C147-C148</f>
        <v>1.8000000000000007</v>
      </c>
      <c r="D149" s="106"/>
      <c r="E149" s="106">
        <f>E147-E148</f>
        <v>1.8000000000000007</v>
      </c>
      <c r="F149" s="106"/>
      <c r="G149" s="223"/>
      <c r="H149" s="223"/>
      <c r="I149" s="120"/>
    </row>
    <row r="150" spans="2:9">
      <c r="B150" s="225"/>
      <c r="C150" s="224"/>
      <c r="D150" s="224"/>
      <c r="E150" s="224"/>
      <c r="F150" s="224"/>
      <c r="G150" s="223"/>
      <c r="H150" s="223"/>
      <c r="I150" s="120"/>
    </row>
    <row r="151" spans="2:9">
      <c r="B151" s="225"/>
      <c r="C151" s="224"/>
      <c r="D151" s="224"/>
      <c r="E151" s="224"/>
      <c r="F151" s="224"/>
      <c r="G151" s="223"/>
      <c r="H151" s="223"/>
      <c r="I151" s="120"/>
    </row>
    <row r="152" spans="2:9">
      <c r="B152" s="225"/>
      <c r="C152" s="224"/>
      <c r="D152" s="224"/>
      <c r="E152" s="224"/>
      <c r="F152" s="224"/>
      <c r="G152" s="223"/>
      <c r="H152" s="223"/>
      <c r="I152" s="120"/>
    </row>
    <row r="153" spans="2:9">
      <c r="B153" s="225"/>
      <c r="C153" s="224"/>
      <c r="D153" s="224"/>
      <c r="E153" s="224"/>
      <c r="F153" s="224"/>
      <c r="G153" s="223"/>
      <c r="H153" s="223"/>
    </row>
    <row r="154" spans="2:9">
      <c r="B154" s="225"/>
      <c r="C154" s="224"/>
      <c r="D154" s="224"/>
      <c r="E154" s="224"/>
      <c r="F154" s="224"/>
      <c r="G154" s="223"/>
      <c r="H154" s="223"/>
    </row>
    <row r="155" spans="2:9">
      <c r="B155" s="225"/>
      <c r="C155" s="224"/>
      <c r="D155" s="224"/>
      <c r="E155" s="224"/>
      <c r="F155" s="224"/>
      <c r="G155" s="223"/>
      <c r="H155" s="223"/>
    </row>
    <row r="156" spans="2:9">
      <c r="B156" s="225"/>
      <c r="C156" s="224"/>
      <c r="D156" s="224"/>
      <c r="E156" s="224"/>
      <c r="F156" s="224"/>
      <c r="G156" s="223"/>
      <c r="H156" s="223"/>
    </row>
    <row r="157" spans="2:9">
      <c r="B157" s="225"/>
      <c r="C157" s="224"/>
      <c r="D157" s="224"/>
      <c r="E157" s="224"/>
      <c r="F157" s="224"/>
      <c r="G157" s="223"/>
      <c r="H157" s="223"/>
    </row>
    <row r="158" spans="2:9">
      <c r="B158" s="225"/>
      <c r="C158" s="224"/>
      <c r="D158" s="224"/>
      <c r="E158" s="224"/>
      <c r="F158" s="224"/>
      <c r="G158" s="223"/>
      <c r="H158" s="223"/>
    </row>
    <row r="159" spans="2:9">
      <c r="B159" s="225"/>
      <c r="C159" s="224"/>
      <c r="D159" s="224"/>
      <c r="E159" s="224"/>
      <c r="F159" s="224"/>
      <c r="G159" s="223"/>
      <c r="H159" s="223"/>
    </row>
    <row r="160" spans="2:9">
      <c r="B160" s="225"/>
      <c r="C160" s="224"/>
      <c r="D160" s="224"/>
      <c r="E160" s="224"/>
      <c r="F160" s="224"/>
      <c r="G160" s="223"/>
      <c r="H160" s="223"/>
    </row>
    <row r="161" spans="2:8">
      <c r="B161" s="225"/>
      <c r="C161" s="224"/>
      <c r="D161" s="224"/>
      <c r="E161" s="224"/>
      <c r="F161" s="224"/>
      <c r="G161" s="223"/>
      <c r="H161" s="223"/>
    </row>
    <row r="162" spans="2:8">
      <c r="B162" s="225"/>
      <c r="C162" s="224"/>
      <c r="D162" s="224"/>
      <c r="E162" s="224"/>
      <c r="F162" s="224"/>
      <c r="G162" s="223"/>
      <c r="H162" s="223"/>
    </row>
    <row r="163" spans="2:8">
      <c r="B163" s="225"/>
      <c r="C163" s="224"/>
      <c r="D163" s="224"/>
      <c r="E163" s="224"/>
      <c r="F163" s="224"/>
      <c r="G163" s="223"/>
      <c r="H163" s="223"/>
    </row>
    <row r="164" spans="2:8">
      <c r="B164" s="225"/>
      <c r="C164" s="224"/>
      <c r="D164" s="224"/>
      <c r="E164" s="224"/>
      <c r="F164" s="224"/>
      <c r="G164" s="223"/>
      <c r="H164" s="223"/>
    </row>
  </sheetData>
  <mergeCells count="182">
    <mergeCell ref="C149:D149"/>
    <mergeCell ref="E149:F149"/>
    <mergeCell ref="C112:D112"/>
    <mergeCell ref="E112:F112"/>
    <mergeCell ref="C113:D113"/>
    <mergeCell ref="E113:F113"/>
    <mergeCell ref="C114:D114"/>
    <mergeCell ref="E114:F114"/>
    <mergeCell ref="C115:D115"/>
    <mergeCell ref="E115:F115"/>
    <mergeCell ref="C146:D146"/>
    <mergeCell ref="E146:F146"/>
    <mergeCell ref="C147:D147"/>
    <mergeCell ref="E147:F147"/>
    <mergeCell ref="C148:D148"/>
    <mergeCell ref="E148:F148"/>
    <mergeCell ref="C144:D144"/>
    <mergeCell ref="E144:F144"/>
    <mergeCell ref="C105:D105"/>
    <mergeCell ref="E105:F105"/>
    <mergeCell ref="C145:D145"/>
    <mergeCell ref="E145:F145"/>
    <mergeCell ref="C116:D116"/>
    <mergeCell ref="E116:F116"/>
    <mergeCell ref="C119:D119"/>
    <mergeCell ref="E119:F119"/>
    <mergeCell ref="C143:D143"/>
    <mergeCell ref="E143:F143"/>
    <mergeCell ref="C103:D103"/>
    <mergeCell ref="E103:F103"/>
    <mergeCell ref="C104:D104"/>
    <mergeCell ref="E104:F104"/>
    <mergeCell ref="C122:D122"/>
    <mergeCell ref="E122:F122"/>
    <mergeCell ref="C123:D123"/>
    <mergeCell ref="E123:F123"/>
    <mergeCell ref="C141:F141"/>
    <mergeCell ref="C142:D142"/>
    <mergeCell ref="E142:F142"/>
    <mergeCell ref="C101:D101"/>
    <mergeCell ref="E101:F101"/>
    <mergeCell ref="C102:D102"/>
    <mergeCell ref="E102:F102"/>
    <mergeCell ref="C124:D124"/>
    <mergeCell ref="E124:F124"/>
    <mergeCell ref="C125:D125"/>
    <mergeCell ref="C136:D136"/>
    <mergeCell ref="E136:F136"/>
    <mergeCell ref="C98:D98"/>
    <mergeCell ref="E98:F98"/>
    <mergeCell ref="C137:D137"/>
    <mergeCell ref="E137:F137"/>
    <mergeCell ref="E125:F125"/>
    <mergeCell ref="C126:D126"/>
    <mergeCell ref="E126:F126"/>
    <mergeCell ref="C134:D134"/>
    <mergeCell ref="C109:D109"/>
    <mergeCell ref="E109:F109"/>
    <mergeCell ref="E134:F134"/>
    <mergeCell ref="C95:D95"/>
    <mergeCell ref="E95:F95"/>
    <mergeCell ref="C135:D135"/>
    <mergeCell ref="E135:F135"/>
    <mergeCell ref="C133:D133"/>
    <mergeCell ref="E133:F133"/>
    <mergeCell ref="E131:F131"/>
    <mergeCell ref="C132:D132"/>
    <mergeCell ref="E132:F132"/>
    <mergeCell ref="C129:F129"/>
    <mergeCell ref="C130:D130"/>
    <mergeCell ref="E130:F130"/>
    <mergeCell ref="C131:D131"/>
    <mergeCell ref="C92:D92"/>
    <mergeCell ref="E92:F92"/>
    <mergeCell ref="C121:D121"/>
    <mergeCell ref="E121:F121"/>
    <mergeCell ref="C111:D111"/>
    <mergeCell ref="E111:F111"/>
    <mergeCell ref="C93:D93"/>
    <mergeCell ref="E93:F93"/>
    <mergeCell ref="C94:D94"/>
    <mergeCell ref="E94:F94"/>
    <mergeCell ref="E83:F83"/>
    <mergeCell ref="C84:D84"/>
    <mergeCell ref="E84:F84"/>
    <mergeCell ref="C118:F118"/>
    <mergeCell ref="C120:D120"/>
    <mergeCell ref="E120:F120"/>
    <mergeCell ref="C110:D110"/>
    <mergeCell ref="E110:F110"/>
    <mergeCell ref="C91:D91"/>
    <mergeCell ref="E91:F91"/>
    <mergeCell ref="C79:D79"/>
    <mergeCell ref="C80:D80"/>
    <mergeCell ref="E80:F80"/>
    <mergeCell ref="C81:D81"/>
    <mergeCell ref="E81:F81"/>
    <mergeCell ref="C100:D100"/>
    <mergeCell ref="E100:F100"/>
    <mergeCell ref="C82:D82"/>
    <mergeCell ref="E82:F82"/>
    <mergeCell ref="C83:D83"/>
    <mergeCell ref="C89:D89"/>
    <mergeCell ref="C77:D77"/>
    <mergeCell ref="E77:F77"/>
    <mergeCell ref="C76:F76"/>
    <mergeCell ref="C108:F108"/>
    <mergeCell ref="C90:D90"/>
    <mergeCell ref="E90:F90"/>
    <mergeCell ref="E89:F89"/>
    <mergeCell ref="C78:D78"/>
    <mergeCell ref="E78:F78"/>
    <mergeCell ref="E51:F51"/>
    <mergeCell ref="C74:D74"/>
    <mergeCell ref="E74:F74"/>
    <mergeCell ref="C97:F97"/>
    <mergeCell ref="C99:D99"/>
    <mergeCell ref="E99:F99"/>
    <mergeCell ref="C70:D70"/>
    <mergeCell ref="E70:F70"/>
    <mergeCell ref="C71:D71"/>
    <mergeCell ref="E71:F71"/>
    <mergeCell ref="L24:O24"/>
    <mergeCell ref="C72:D72"/>
    <mergeCell ref="E72:F72"/>
    <mergeCell ref="C73:D73"/>
    <mergeCell ref="E73:F73"/>
    <mergeCell ref="L47:O47"/>
    <mergeCell ref="L48:O48"/>
    <mergeCell ref="C50:D50"/>
    <mergeCell ref="E50:F50"/>
    <mergeCell ref="C51:D51"/>
    <mergeCell ref="C68:D68"/>
    <mergeCell ref="B2:C3"/>
    <mergeCell ref="D2:I3"/>
    <mergeCell ref="J2:K3"/>
    <mergeCell ref="L2:O2"/>
    <mergeCell ref="L3:O3"/>
    <mergeCell ref="B23:C24"/>
    <mergeCell ref="D23:I24"/>
    <mergeCell ref="J23:K24"/>
    <mergeCell ref="L23:O23"/>
    <mergeCell ref="E59:F59"/>
    <mergeCell ref="C69:D69"/>
    <mergeCell ref="E69:F69"/>
    <mergeCell ref="C47:D47"/>
    <mergeCell ref="E47:F47"/>
    <mergeCell ref="C48:D48"/>
    <mergeCell ref="E48:F48"/>
    <mergeCell ref="C49:D49"/>
    <mergeCell ref="E49:F49"/>
    <mergeCell ref="C63:D63"/>
    <mergeCell ref="C58:D58"/>
    <mergeCell ref="E58:F58"/>
    <mergeCell ref="C59:D59"/>
    <mergeCell ref="E68:F68"/>
    <mergeCell ref="C52:D52"/>
    <mergeCell ref="E52:F52"/>
    <mergeCell ref="C53:D53"/>
    <mergeCell ref="E53:F53"/>
    <mergeCell ref="E60:F60"/>
    <mergeCell ref="C62:D62"/>
    <mergeCell ref="C55:F55"/>
    <mergeCell ref="C56:D56"/>
    <mergeCell ref="E56:F56"/>
    <mergeCell ref="C66:F66"/>
    <mergeCell ref="C67:D67"/>
    <mergeCell ref="C45:F45"/>
    <mergeCell ref="C46:D46"/>
    <mergeCell ref="E46:F46"/>
    <mergeCell ref="C57:D57"/>
    <mergeCell ref="E57:F57"/>
    <mergeCell ref="E67:F67"/>
    <mergeCell ref="C60:D60"/>
    <mergeCell ref="E79:F79"/>
    <mergeCell ref="C87:F87"/>
    <mergeCell ref="C88:D88"/>
    <mergeCell ref="E88:F88"/>
    <mergeCell ref="C61:D61"/>
    <mergeCell ref="E61:F61"/>
    <mergeCell ref="E62:F62"/>
    <mergeCell ref="E63:F63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82"/>
  <sheetViews>
    <sheetView zoomScale="106" zoomScaleNormal="106" workbookViewId="0">
      <selection activeCell="A2" sqref="A2"/>
    </sheetView>
  </sheetViews>
  <sheetFormatPr defaultRowHeight="12.75"/>
  <cols>
    <col min="1" max="1" width="3.85546875" style="104" customWidth="1"/>
    <col min="2" max="2" width="15.7109375" style="222" customWidth="1"/>
    <col min="3" max="15" width="7.7109375" style="104" customWidth="1"/>
    <col min="16" max="16384" width="9.140625" style="104"/>
  </cols>
  <sheetData>
    <row r="1" spans="2:18" ht="6" customHeight="1" thickBot="1">
      <c r="R1" s="199"/>
    </row>
    <row r="2" spans="2:18" ht="13.5" customHeight="1" thickBot="1">
      <c r="B2" s="188"/>
      <c r="C2" s="185"/>
      <c r="D2" s="186" t="s">
        <v>6</v>
      </c>
      <c r="E2" s="187"/>
      <c r="F2" s="187"/>
      <c r="G2" s="187"/>
      <c r="H2" s="187"/>
      <c r="I2" s="185"/>
      <c r="J2" s="319" t="s">
        <v>21</v>
      </c>
      <c r="K2" s="318"/>
      <c r="L2" s="184" t="s">
        <v>24</v>
      </c>
      <c r="M2" s="116"/>
      <c r="N2" s="116"/>
      <c r="O2" s="180"/>
    </row>
    <row r="3" spans="2:18" ht="13.5" customHeight="1" thickBot="1">
      <c r="B3" s="183"/>
      <c r="C3" s="182"/>
      <c r="D3" s="183"/>
      <c r="E3" s="123"/>
      <c r="F3" s="123"/>
      <c r="G3" s="123"/>
      <c r="H3" s="123"/>
      <c r="I3" s="182"/>
      <c r="J3" s="317"/>
      <c r="K3" s="316"/>
      <c r="L3" s="181" t="s">
        <v>83</v>
      </c>
      <c r="M3" s="116"/>
      <c r="N3" s="116"/>
      <c r="O3" s="180"/>
    </row>
    <row r="4" spans="2:18" ht="5.25" customHeight="1" thickBot="1">
      <c r="B4" s="257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7"/>
      <c r="N4" s="197"/>
      <c r="O4" s="196"/>
    </row>
    <row r="5" spans="2:18" ht="13.5" thickBot="1">
      <c r="B5" s="259" t="s">
        <v>28</v>
      </c>
      <c r="C5" s="195">
        <v>0.69969899999999996</v>
      </c>
      <c r="D5" s="194">
        <v>0.69948699999999997</v>
      </c>
      <c r="E5" s="194">
        <v>0.69921800000000001</v>
      </c>
      <c r="F5" s="194">
        <v>1.4999990000000001</v>
      </c>
      <c r="G5" s="194">
        <v>1.4999229999999999</v>
      </c>
      <c r="H5" s="194">
        <v>1.4997370000000001</v>
      </c>
      <c r="I5" s="194">
        <v>1.4994270000000001</v>
      </c>
      <c r="J5" s="194">
        <v>1.4990079999999999</v>
      </c>
      <c r="K5" s="194">
        <v>1.4984729999999999</v>
      </c>
      <c r="L5" s="274">
        <v>1.497824</v>
      </c>
      <c r="M5" s="274">
        <v>0.59999400000000003</v>
      </c>
      <c r="N5" s="274">
        <v>0.59994700000000001</v>
      </c>
      <c r="O5" s="273">
        <v>0.59985100000000002</v>
      </c>
    </row>
    <row r="6" spans="2:18" ht="5.25" customHeight="1" thickBot="1">
      <c r="B6" s="257"/>
      <c r="C6" s="172"/>
      <c r="D6" s="171"/>
      <c r="E6" s="171"/>
      <c r="F6" s="171"/>
      <c r="G6" s="171"/>
      <c r="H6" s="171"/>
      <c r="I6" s="171"/>
      <c r="J6" s="171"/>
      <c r="K6" s="171"/>
      <c r="L6" s="171"/>
      <c r="M6" s="170"/>
      <c r="N6" s="170">
        <v>0.1</v>
      </c>
      <c r="O6" s="169"/>
    </row>
    <row r="7" spans="2:18" ht="13.5" thickBot="1">
      <c r="B7" s="256" t="s">
        <v>0</v>
      </c>
      <c r="C7" s="167">
        <v>0.29166666666666669</v>
      </c>
      <c r="D7" s="166">
        <v>0.33333333333333331</v>
      </c>
      <c r="E7" s="166">
        <v>0.375</v>
      </c>
      <c r="F7" s="166">
        <v>0.41666666666666669</v>
      </c>
      <c r="G7" s="166">
        <v>0.45833333333333331</v>
      </c>
      <c r="H7" s="166">
        <v>0.5</v>
      </c>
      <c r="I7" s="166">
        <v>0.54166666666666663</v>
      </c>
      <c r="J7" s="166">
        <v>0.58333333333333337</v>
      </c>
      <c r="K7" s="166">
        <v>0.625</v>
      </c>
      <c r="L7" s="166">
        <v>0.66666666666666663</v>
      </c>
      <c r="M7" s="166">
        <v>0.70833333333333337</v>
      </c>
      <c r="N7" s="166">
        <v>0.75</v>
      </c>
      <c r="O7" s="165">
        <v>0.79166666666666663</v>
      </c>
    </row>
    <row r="8" spans="2:18" ht="4.5" customHeight="1" thickBot="1">
      <c r="B8" s="252"/>
      <c r="C8" s="160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8"/>
    </row>
    <row r="9" spans="2:18" ht="12.75" customHeight="1" thickBot="1">
      <c r="B9" s="272" t="s">
        <v>1</v>
      </c>
      <c r="C9" s="255" t="s">
        <v>2</v>
      </c>
      <c r="D9" s="254" t="s">
        <v>2</v>
      </c>
      <c r="E9" s="254" t="s">
        <v>2</v>
      </c>
      <c r="F9" s="254" t="s">
        <v>2</v>
      </c>
      <c r="G9" s="254" t="s">
        <v>2</v>
      </c>
      <c r="H9" s="254" t="s">
        <v>2</v>
      </c>
      <c r="I9" s="254" t="s">
        <v>2</v>
      </c>
      <c r="J9" s="254" t="s">
        <v>2</v>
      </c>
      <c r="K9" s="254" t="s">
        <v>2</v>
      </c>
      <c r="L9" s="254" t="s">
        <v>2</v>
      </c>
      <c r="M9" s="254" t="s">
        <v>2</v>
      </c>
      <c r="N9" s="254" t="s">
        <v>2</v>
      </c>
      <c r="O9" s="253" t="s">
        <v>2</v>
      </c>
    </row>
    <row r="10" spans="2:18" ht="5.25" customHeight="1" thickBot="1">
      <c r="B10" s="252"/>
      <c r="C10" s="160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8"/>
    </row>
    <row r="11" spans="2:18" ht="12.75" customHeight="1">
      <c r="B11" s="251" t="s">
        <v>3</v>
      </c>
      <c r="C11" s="149">
        <v>9.1</v>
      </c>
      <c r="D11" s="148">
        <v>9.4</v>
      </c>
      <c r="E11" s="148">
        <v>9.6</v>
      </c>
      <c r="F11" s="148">
        <v>9.5</v>
      </c>
      <c r="G11" s="148">
        <v>9.9</v>
      </c>
      <c r="H11" s="148">
        <v>9.5</v>
      </c>
      <c r="I11" s="148">
        <v>9.5</v>
      </c>
      <c r="J11" s="148">
        <v>9.5</v>
      </c>
      <c r="K11" s="148">
        <v>9.51</v>
      </c>
      <c r="L11" s="148">
        <v>9.5500000000000007</v>
      </c>
      <c r="M11" s="148">
        <v>9.5399999999999991</v>
      </c>
      <c r="N11" s="148">
        <v>9.5399999999999991</v>
      </c>
      <c r="O11" s="147">
        <v>9.5299999999999994</v>
      </c>
    </row>
    <row r="12" spans="2:18" ht="12.75" customHeight="1">
      <c r="B12" s="250" t="s">
        <v>5</v>
      </c>
      <c r="C12" s="145">
        <v>19.100000000000001</v>
      </c>
      <c r="D12" s="144">
        <v>19.2</v>
      </c>
      <c r="E12" s="144">
        <v>19.5</v>
      </c>
      <c r="F12" s="144">
        <v>20.100000000000001</v>
      </c>
      <c r="G12" s="144">
        <v>20.399999999999999</v>
      </c>
      <c r="H12" s="144">
        <v>20.399999999999999</v>
      </c>
      <c r="I12" s="144">
        <v>20.6</v>
      </c>
      <c r="J12" s="144">
        <v>21.2</v>
      </c>
      <c r="K12" s="144">
        <v>21.6</v>
      </c>
      <c r="L12" s="144">
        <v>21.4</v>
      </c>
      <c r="M12" s="144">
        <v>21.2</v>
      </c>
      <c r="N12" s="144">
        <v>21.2</v>
      </c>
      <c r="O12" s="143">
        <v>21.3</v>
      </c>
    </row>
    <row r="13" spans="2:18">
      <c r="B13" s="250" t="s">
        <v>4</v>
      </c>
      <c r="C13" s="145">
        <v>-108.9</v>
      </c>
      <c r="D13" s="144">
        <v>-123.6</v>
      </c>
      <c r="E13" s="144">
        <v>-135.1</v>
      </c>
      <c r="F13" s="144">
        <v>-128.69999999999999</v>
      </c>
      <c r="G13" s="144">
        <v>-151.80000000000001</v>
      </c>
      <c r="H13" s="144">
        <v>-131.80000000000001</v>
      </c>
      <c r="I13" s="144">
        <v>-129.30000000000001</v>
      </c>
      <c r="J13" s="144">
        <v>-129.4</v>
      </c>
      <c r="K13" s="144">
        <v>-128.19999999999999</v>
      </c>
      <c r="L13" s="270">
        <v>-130.30000000000001</v>
      </c>
      <c r="M13" s="144">
        <v>-130.69999999999999</v>
      </c>
      <c r="N13" s="144">
        <v>-130.69999999999999</v>
      </c>
      <c r="O13" s="143">
        <v>-130.80000000000001</v>
      </c>
    </row>
    <row r="14" spans="2:18" s="221" customFormat="1" ht="13.5" thickBot="1">
      <c r="B14" s="249" t="s">
        <v>5</v>
      </c>
      <c r="C14" s="141">
        <v>19.2</v>
      </c>
      <c r="D14" s="140">
        <v>19.2</v>
      </c>
      <c r="E14" s="140">
        <v>19.5</v>
      </c>
      <c r="F14" s="140">
        <v>20</v>
      </c>
      <c r="G14" s="140">
        <v>20.3</v>
      </c>
      <c r="H14" s="140">
        <v>20.399999999999999</v>
      </c>
      <c r="I14" s="140">
        <v>20.6</v>
      </c>
      <c r="J14" s="140">
        <v>21.2</v>
      </c>
      <c r="K14" s="140">
        <v>21.7</v>
      </c>
      <c r="L14" s="140">
        <v>21.3</v>
      </c>
      <c r="M14" s="140">
        <v>21.2</v>
      </c>
      <c r="N14" s="140">
        <v>21.2</v>
      </c>
      <c r="O14" s="139">
        <v>21.2</v>
      </c>
    </row>
    <row r="15" spans="2:18" ht="5.25" customHeight="1" thickBot="1">
      <c r="B15" s="252"/>
      <c r="C15" s="153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1"/>
    </row>
    <row r="16" spans="2:18" ht="12.75" customHeight="1">
      <c r="B16" s="251" t="s">
        <v>19</v>
      </c>
      <c r="C16" s="149">
        <v>45.5</v>
      </c>
      <c r="D16" s="148">
        <v>46.8</v>
      </c>
      <c r="E16" s="148">
        <v>46.8</v>
      </c>
      <c r="F16" s="148">
        <v>47.6</v>
      </c>
      <c r="G16" s="148">
        <v>45.6</v>
      </c>
      <c r="H16" s="148">
        <v>45.9</v>
      </c>
      <c r="I16" s="148">
        <v>43.5</v>
      </c>
      <c r="J16" s="148">
        <v>46.4</v>
      </c>
      <c r="K16" s="148">
        <v>41.1</v>
      </c>
      <c r="L16" s="148">
        <v>42.4</v>
      </c>
      <c r="M16" s="148">
        <v>46</v>
      </c>
      <c r="N16" s="148">
        <v>46.1</v>
      </c>
      <c r="O16" s="147">
        <v>46</v>
      </c>
    </row>
    <row r="17" spans="2:16" ht="12.75" customHeight="1">
      <c r="B17" s="250" t="s">
        <v>5</v>
      </c>
      <c r="C17" s="145">
        <v>19.100000000000001</v>
      </c>
      <c r="D17" s="144">
        <v>19</v>
      </c>
      <c r="E17" s="144">
        <v>19.3</v>
      </c>
      <c r="F17" s="144">
        <v>19.899999999999999</v>
      </c>
      <c r="G17" s="144">
        <v>19.600000000000001</v>
      </c>
      <c r="H17" s="144">
        <v>20.2</v>
      </c>
      <c r="I17" s="144">
        <v>20.3</v>
      </c>
      <c r="J17" s="144">
        <v>20.8</v>
      </c>
      <c r="K17" s="144">
        <v>21.3</v>
      </c>
      <c r="L17" s="144">
        <v>21</v>
      </c>
      <c r="M17" s="144">
        <v>21</v>
      </c>
      <c r="N17" s="144">
        <v>21.1</v>
      </c>
      <c r="O17" s="143">
        <v>21</v>
      </c>
    </row>
    <row r="18" spans="2:16" ht="12.75" customHeight="1">
      <c r="B18" s="250" t="s">
        <v>59</v>
      </c>
      <c r="C18" s="145">
        <v>45.4</v>
      </c>
      <c r="D18" s="144">
        <v>46.9</v>
      </c>
      <c r="E18" s="144">
        <v>46.5</v>
      </c>
      <c r="F18" s="144">
        <v>47.6</v>
      </c>
      <c r="G18" s="144">
        <v>45.7</v>
      </c>
      <c r="H18" s="144">
        <v>45.9</v>
      </c>
      <c r="I18" s="144">
        <v>44.4</v>
      </c>
      <c r="J18" s="144">
        <v>46.5</v>
      </c>
      <c r="K18" s="144">
        <v>41.2</v>
      </c>
      <c r="L18" s="144">
        <v>42.5</v>
      </c>
      <c r="M18" s="144">
        <v>45.9</v>
      </c>
      <c r="N18" s="144">
        <v>45.9</v>
      </c>
      <c r="O18" s="143">
        <v>45.8</v>
      </c>
    </row>
    <row r="19" spans="2:16" ht="12.75" customHeight="1">
      <c r="B19" s="250" t="s">
        <v>5</v>
      </c>
      <c r="C19" s="145">
        <v>19.100000000000001</v>
      </c>
      <c r="D19" s="144">
        <v>19</v>
      </c>
      <c r="E19" s="144">
        <v>19.3</v>
      </c>
      <c r="F19" s="144">
        <v>19.8</v>
      </c>
      <c r="G19" s="144">
        <v>19.600000000000001</v>
      </c>
      <c r="H19" s="144">
        <v>20.2</v>
      </c>
      <c r="I19" s="144">
        <v>20.399999999999999</v>
      </c>
      <c r="J19" s="144">
        <v>20.9</v>
      </c>
      <c r="K19" s="144">
        <v>21.4</v>
      </c>
      <c r="L19" s="144">
        <v>21</v>
      </c>
      <c r="M19" s="144">
        <v>21.1</v>
      </c>
      <c r="N19" s="144">
        <v>21.1</v>
      </c>
      <c r="O19" s="143">
        <v>21.1</v>
      </c>
    </row>
    <row r="20" spans="2:16">
      <c r="B20" s="250" t="s">
        <v>20</v>
      </c>
      <c r="C20" s="145">
        <v>29.4</v>
      </c>
      <c r="D20" s="144">
        <v>30.1</v>
      </c>
      <c r="E20" s="144">
        <v>29.8</v>
      </c>
      <c r="F20" s="144">
        <v>30.6</v>
      </c>
      <c r="G20" s="144">
        <v>29.5</v>
      </c>
      <c r="H20" s="144">
        <v>29.5</v>
      </c>
      <c r="I20" s="144">
        <v>27.7</v>
      </c>
      <c r="J20" s="144">
        <v>30.2</v>
      </c>
      <c r="K20" s="144">
        <v>26.3</v>
      </c>
      <c r="L20" s="144">
        <v>27.4</v>
      </c>
      <c r="M20" s="144">
        <v>29.6</v>
      </c>
      <c r="N20" s="144">
        <v>29.6</v>
      </c>
      <c r="O20" s="143">
        <v>29.7</v>
      </c>
    </row>
    <row r="21" spans="2:16" ht="13.5" thickBot="1">
      <c r="B21" s="249" t="s">
        <v>5</v>
      </c>
      <c r="C21" s="141">
        <v>19.100000000000001</v>
      </c>
      <c r="D21" s="140">
        <v>19</v>
      </c>
      <c r="E21" s="140">
        <v>19.3</v>
      </c>
      <c r="F21" s="140">
        <v>19.8</v>
      </c>
      <c r="G21" s="140">
        <v>19.7</v>
      </c>
      <c r="H21" s="140">
        <v>20.2</v>
      </c>
      <c r="I21" s="140">
        <v>20.3</v>
      </c>
      <c r="J21" s="140">
        <v>20.9</v>
      </c>
      <c r="K21" s="140">
        <v>21.4</v>
      </c>
      <c r="L21" s="140">
        <v>21</v>
      </c>
      <c r="M21" s="140">
        <v>21.1</v>
      </c>
      <c r="N21" s="140">
        <v>21.1</v>
      </c>
      <c r="O21" s="139">
        <v>21.1</v>
      </c>
      <c r="P21" s="269"/>
    </row>
    <row r="22" spans="2:16" ht="5.25" customHeight="1" thickBot="1">
      <c r="B22" s="252"/>
      <c r="C22" s="160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8"/>
    </row>
    <row r="23" spans="2:16">
      <c r="B23" s="251" t="s">
        <v>82</v>
      </c>
      <c r="C23" s="149">
        <v>12.78</v>
      </c>
      <c r="D23" s="148">
        <v>11.41</v>
      </c>
      <c r="E23" s="148">
        <v>14.11</v>
      </c>
      <c r="F23" s="148">
        <v>15.8</v>
      </c>
      <c r="G23" s="148">
        <v>16.52</v>
      </c>
      <c r="H23" s="148">
        <v>17.489999999999998</v>
      </c>
      <c r="I23" s="148">
        <v>16.559999999999999</v>
      </c>
      <c r="J23" s="148">
        <v>16.2</v>
      </c>
      <c r="K23" s="148" t="s">
        <v>85</v>
      </c>
      <c r="L23" s="148">
        <v>14.51</v>
      </c>
      <c r="M23" s="148">
        <v>14.99</v>
      </c>
      <c r="N23" s="148">
        <v>14.98</v>
      </c>
      <c r="O23" s="147">
        <v>14.99</v>
      </c>
    </row>
    <row r="24" spans="2:16" ht="13.5" thickBot="1">
      <c r="B24" s="249" t="s">
        <v>5</v>
      </c>
      <c r="C24" s="141">
        <v>19.100000000000001</v>
      </c>
      <c r="D24" s="140">
        <v>18.8</v>
      </c>
      <c r="E24" s="140">
        <v>19.2</v>
      </c>
      <c r="F24" s="140">
        <v>19.8</v>
      </c>
      <c r="G24" s="140">
        <v>19.8</v>
      </c>
      <c r="H24" s="140">
        <v>20.100000000000001</v>
      </c>
      <c r="I24" s="140">
        <v>20.2</v>
      </c>
      <c r="J24" s="140">
        <v>20.7</v>
      </c>
      <c r="K24" s="140">
        <v>21.7</v>
      </c>
      <c r="L24" s="140">
        <v>21.3</v>
      </c>
      <c r="M24" s="140">
        <v>21.2</v>
      </c>
      <c r="N24" s="140">
        <v>21.2</v>
      </c>
      <c r="O24" s="139">
        <v>21.1</v>
      </c>
    </row>
    <row r="25" spans="2:16">
      <c r="B25" s="248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</row>
    <row r="26" spans="2:16">
      <c r="B26" s="248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</row>
    <row r="27" spans="2:16">
      <c r="B27" s="248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</row>
    <row r="28" spans="2:16">
      <c r="B28" s="248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</row>
    <row r="29" spans="2:16">
      <c r="B29" s="248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</row>
    <row r="30" spans="2:16">
      <c r="B30" s="248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</row>
    <row r="31" spans="2:16">
      <c r="B31" s="248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</row>
    <row r="32" spans="2:16">
      <c r="B32" s="248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</row>
    <row r="33" spans="2:17">
      <c r="B33" s="248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</row>
    <row r="34" spans="2:17">
      <c r="B34" s="248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</row>
    <row r="35" spans="2:17">
      <c r="B35" s="248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</row>
    <row r="36" spans="2:17">
      <c r="B36" s="248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</row>
    <row r="37" spans="2:17">
      <c r="B37" s="248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</row>
    <row r="38" spans="2:17">
      <c r="B38" s="248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</row>
    <row r="39" spans="2:17">
      <c r="B39" s="248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</row>
    <row r="41" spans="2:17" ht="1.5" customHeight="1" thickBot="1"/>
    <row r="42" spans="2:17" ht="13.5" customHeight="1" thickBot="1">
      <c r="B42" s="188"/>
      <c r="C42" s="185"/>
      <c r="D42" s="186" t="s">
        <v>6</v>
      </c>
      <c r="E42" s="187"/>
      <c r="F42" s="187"/>
      <c r="G42" s="187"/>
      <c r="H42" s="187"/>
      <c r="I42" s="185"/>
      <c r="J42" s="319" t="s">
        <v>22</v>
      </c>
      <c r="K42" s="318"/>
      <c r="L42" s="184" t="s">
        <v>24</v>
      </c>
      <c r="M42" s="116"/>
      <c r="N42" s="116"/>
      <c r="O42" s="180"/>
    </row>
    <row r="43" spans="2:17" ht="13.5" customHeight="1" thickBot="1">
      <c r="B43" s="183"/>
      <c r="C43" s="182"/>
      <c r="D43" s="183"/>
      <c r="E43" s="123"/>
      <c r="F43" s="123"/>
      <c r="G43" s="123"/>
      <c r="H43" s="123"/>
      <c r="I43" s="182"/>
      <c r="J43" s="317"/>
      <c r="K43" s="316"/>
      <c r="L43" s="181" t="s">
        <v>83</v>
      </c>
      <c r="M43" s="116"/>
      <c r="N43" s="116"/>
      <c r="O43" s="180"/>
      <c r="Q43" s="136"/>
    </row>
    <row r="44" spans="2:17" ht="5.25" customHeight="1" thickBot="1">
      <c r="B44" s="257"/>
      <c r="C44" s="172"/>
      <c r="D44" s="172"/>
      <c r="E44" s="172"/>
      <c r="F44" s="172"/>
      <c r="G44" s="172"/>
      <c r="H44" s="172"/>
      <c r="I44" s="172"/>
      <c r="J44" s="172"/>
      <c r="K44" s="172"/>
      <c r="L44" s="172"/>
      <c r="M44" s="179"/>
      <c r="N44" s="179"/>
      <c r="O44" s="178"/>
    </row>
    <row r="45" spans="2:17" s="263" customFormat="1" ht="12" thickBot="1">
      <c r="B45" s="268" t="s">
        <v>28</v>
      </c>
      <c r="C45" s="267">
        <v>0.699681</v>
      </c>
      <c r="D45" s="265">
        <v>0.69946200000000003</v>
      </c>
      <c r="E45" s="266">
        <v>0.69918800000000003</v>
      </c>
      <c r="F45" s="266">
        <v>1.4999960000000001</v>
      </c>
      <c r="G45" s="266">
        <v>1.4999089999999999</v>
      </c>
      <c r="H45" s="265">
        <v>1.4997069999999999</v>
      </c>
      <c r="I45" s="265">
        <v>1.49939</v>
      </c>
      <c r="J45" s="265">
        <v>1.498956</v>
      </c>
      <c r="K45" s="265">
        <v>1.498413</v>
      </c>
      <c r="L45" s="265">
        <v>1.4977529999999999</v>
      </c>
      <c r="M45" s="265">
        <v>0.59999199999999997</v>
      </c>
      <c r="N45" s="265">
        <v>0.599939</v>
      </c>
      <c r="O45" s="264">
        <v>0.59983799999999998</v>
      </c>
    </row>
    <row r="46" spans="2:17" ht="5.25" customHeight="1" thickBot="1">
      <c r="B46" s="257"/>
      <c r="C46" s="172"/>
      <c r="D46" s="171"/>
      <c r="E46" s="171"/>
      <c r="F46" s="171"/>
      <c r="G46" s="171"/>
      <c r="H46" s="171"/>
      <c r="I46" s="171"/>
      <c r="J46" s="171"/>
      <c r="K46" s="171"/>
      <c r="L46" s="171"/>
      <c r="M46" s="170"/>
      <c r="N46" s="170"/>
      <c r="O46" s="169"/>
    </row>
    <row r="47" spans="2:17" ht="13.5" thickBot="1">
      <c r="B47" s="256" t="s">
        <v>0</v>
      </c>
      <c r="C47" s="262">
        <v>0.2986111111111111</v>
      </c>
      <c r="D47" s="261">
        <v>0.34027777777777773</v>
      </c>
      <c r="E47" s="261">
        <v>0.38194444444444442</v>
      </c>
      <c r="F47" s="261">
        <v>0.4236111111111111</v>
      </c>
      <c r="G47" s="261">
        <v>0.46527777777777773</v>
      </c>
      <c r="H47" s="261">
        <v>0.50694444444444442</v>
      </c>
      <c r="I47" s="261">
        <v>0.54861111111111105</v>
      </c>
      <c r="J47" s="261">
        <v>0.59027777777777779</v>
      </c>
      <c r="K47" s="261">
        <v>0.63194444444444442</v>
      </c>
      <c r="L47" s="261">
        <v>0.67361111111111116</v>
      </c>
      <c r="M47" s="261">
        <v>0.71527777777777779</v>
      </c>
      <c r="N47" s="261">
        <v>0.75694444444444453</v>
      </c>
      <c r="O47" s="260">
        <v>0.79861111111111116</v>
      </c>
    </row>
    <row r="48" spans="2:17" ht="5.25" customHeight="1" thickBot="1">
      <c r="B48" s="252"/>
      <c r="C48" s="160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8"/>
    </row>
    <row r="49" spans="2:15" ht="13.5" thickBot="1">
      <c r="B49" s="256" t="s">
        <v>1</v>
      </c>
      <c r="C49" s="255" t="s">
        <v>2</v>
      </c>
      <c r="D49" s="254" t="s">
        <v>2</v>
      </c>
      <c r="E49" s="254" t="s">
        <v>2</v>
      </c>
      <c r="F49" s="254" t="s">
        <v>2</v>
      </c>
      <c r="G49" s="254" t="s">
        <v>2</v>
      </c>
      <c r="H49" s="254" t="s">
        <v>2</v>
      </c>
      <c r="I49" s="254" t="s">
        <v>2</v>
      </c>
      <c r="J49" s="254" t="s">
        <v>2</v>
      </c>
      <c r="K49" s="254" t="s">
        <v>2</v>
      </c>
      <c r="L49" s="254" t="s">
        <v>2</v>
      </c>
      <c r="M49" s="254" t="s">
        <v>2</v>
      </c>
      <c r="N49" s="254" t="s">
        <v>2</v>
      </c>
      <c r="O49" s="253" t="s">
        <v>2</v>
      </c>
    </row>
    <row r="50" spans="2:15" ht="5.25" customHeight="1" thickBot="1">
      <c r="B50" s="252"/>
      <c r="C50" s="160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8"/>
    </row>
    <row r="51" spans="2:15">
      <c r="B51" s="251" t="s">
        <v>3</v>
      </c>
      <c r="C51" s="149">
        <v>9.5</v>
      </c>
      <c r="D51" s="148">
        <v>9.5</v>
      </c>
      <c r="E51" s="148">
        <v>9.6999999999999993</v>
      </c>
      <c r="F51" s="148">
        <v>9.6</v>
      </c>
      <c r="G51" s="148">
        <v>9.8000000000000007</v>
      </c>
      <c r="H51" s="148">
        <v>9.5</v>
      </c>
      <c r="I51" s="148">
        <v>9.5</v>
      </c>
      <c r="J51" s="148">
        <v>9.57</v>
      </c>
      <c r="K51" s="148">
        <v>9.48</v>
      </c>
      <c r="L51" s="148">
        <v>9.56</v>
      </c>
      <c r="M51" s="148">
        <v>9.49</v>
      </c>
      <c r="N51" s="148">
        <v>9.5</v>
      </c>
      <c r="O51" s="147">
        <v>9.49</v>
      </c>
    </row>
    <row r="52" spans="2:15">
      <c r="B52" s="250" t="s">
        <v>5</v>
      </c>
      <c r="C52" s="145">
        <v>17.3</v>
      </c>
      <c r="D52" s="144">
        <v>17.7</v>
      </c>
      <c r="E52" s="144">
        <v>17.899999999999999</v>
      </c>
      <c r="F52" s="144">
        <v>18.100000000000001</v>
      </c>
      <c r="G52" s="144">
        <v>18.7</v>
      </c>
      <c r="H52" s="144">
        <v>18.899999999999999</v>
      </c>
      <c r="I52" s="144">
        <v>19.3</v>
      </c>
      <c r="J52" s="144">
        <v>20.100000000000001</v>
      </c>
      <c r="K52" s="144">
        <v>20.2</v>
      </c>
      <c r="L52" s="144">
        <v>20</v>
      </c>
      <c r="M52" s="144">
        <v>19.7</v>
      </c>
      <c r="N52" s="144">
        <v>19.899999999999999</v>
      </c>
      <c r="O52" s="143">
        <v>20</v>
      </c>
    </row>
    <row r="53" spans="2:15">
      <c r="B53" s="250" t="s">
        <v>4</v>
      </c>
      <c r="C53" s="145">
        <v>-130.69999999999999</v>
      </c>
      <c r="D53" s="144">
        <v>-126.5</v>
      </c>
      <c r="E53" s="144">
        <v>-139.19999999999999</v>
      </c>
      <c r="F53" s="144">
        <v>-136.80000000000001</v>
      </c>
      <c r="G53" s="144">
        <v>-149</v>
      </c>
      <c r="H53" s="144">
        <v>-130.30000000000001</v>
      </c>
      <c r="I53" s="144">
        <v>-130.19999999999999</v>
      </c>
      <c r="J53" s="144">
        <v>-131.1</v>
      </c>
      <c r="K53" s="144">
        <v>-125.9</v>
      </c>
      <c r="L53" s="144">
        <v>-131</v>
      </c>
      <c r="M53" s="144">
        <v>-126.8</v>
      </c>
      <c r="N53" s="144">
        <v>-126.9</v>
      </c>
      <c r="O53" s="143">
        <v>-130</v>
      </c>
    </row>
    <row r="54" spans="2:15" ht="13.5" thickBot="1">
      <c r="B54" s="249" t="s">
        <v>5</v>
      </c>
      <c r="C54" s="141">
        <v>17.600000000000001</v>
      </c>
      <c r="D54" s="140">
        <v>17.7</v>
      </c>
      <c r="E54" s="140">
        <v>17.899999999999999</v>
      </c>
      <c r="F54" s="140">
        <v>18.100000000000001</v>
      </c>
      <c r="G54" s="140">
        <v>18.8</v>
      </c>
      <c r="H54" s="140">
        <v>19.899999999999999</v>
      </c>
      <c r="I54" s="140">
        <v>19.2</v>
      </c>
      <c r="J54" s="140">
        <v>20</v>
      </c>
      <c r="K54" s="140">
        <v>20.2</v>
      </c>
      <c r="L54" s="140">
        <v>20</v>
      </c>
      <c r="M54" s="140">
        <v>19.7</v>
      </c>
      <c r="N54" s="140">
        <v>20</v>
      </c>
      <c r="O54" s="139">
        <v>20.100000000000001</v>
      </c>
    </row>
    <row r="55" spans="2:15" ht="5.25" customHeight="1" thickBot="1">
      <c r="B55" s="252"/>
      <c r="C55" s="153"/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1"/>
    </row>
    <row r="56" spans="2:15">
      <c r="B56" s="251" t="s">
        <v>19</v>
      </c>
      <c r="C56" s="149">
        <v>49.5</v>
      </c>
      <c r="D56" s="148">
        <v>49.6</v>
      </c>
      <c r="E56" s="148">
        <v>49.4</v>
      </c>
      <c r="F56" s="148">
        <v>49.4</v>
      </c>
      <c r="G56" s="148">
        <v>49.2</v>
      </c>
      <c r="H56" s="148">
        <v>49.4</v>
      </c>
      <c r="I56" s="148">
        <v>49.2</v>
      </c>
      <c r="J56" s="148">
        <v>49.3</v>
      </c>
      <c r="K56" s="148">
        <v>49.4</v>
      </c>
      <c r="L56" s="148">
        <v>49.4</v>
      </c>
      <c r="M56" s="148">
        <v>49.3</v>
      </c>
      <c r="N56" s="148">
        <v>49.3</v>
      </c>
      <c r="O56" s="147">
        <v>49.4</v>
      </c>
    </row>
    <row r="57" spans="2:15">
      <c r="B57" s="250" t="s">
        <v>5</v>
      </c>
      <c r="C57" s="145">
        <v>17.399999999999999</v>
      </c>
      <c r="D57" s="144">
        <v>17.399999999999999</v>
      </c>
      <c r="E57" s="144">
        <v>17.7</v>
      </c>
      <c r="F57" s="144">
        <v>17.8</v>
      </c>
      <c r="G57" s="144">
        <v>18.399999999999999</v>
      </c>
      <c r="H57" s="144">
        <v>18.600000000000001</v>
      </c>
      <c r="I57" s="144">
        <v>19</v>
      </c>
      <c r="J57" s="144">
        <v>19.8</v>
      </c>
      <c r="K57" s="144">
        <v>19.7</v>
      </c>
      <c r="L57" s="144">
        <v>19.7</v>
      </c>
      <c r="M57" s="144">
        <v>19.399999999999999</v>
      </c>
      <c r="N57" s="144">
        <v>19.399999999999999</v>
      </c>
      <c r="O57" s="143">
        <v>19.3</v>
      </c>
    </row>
    <row r="58" spans="2:15">
      <c r="B58" s="250" t="s">
        <v>59</v>
      </c>
      <c r="C58" s="145">
        <v>49.6</v>
      </c>
      <c r="D58" s="144">
        <v>49.5</v>
      </c>
      <c r="E58" s="144">
        <v>49.4</v>
      </c>
      <c r="F58" s="144">
        <v>49.4</v>
      </c>
      <c r="G58" s="144">
        <v>49.1</v>
      </c>
      <c r="H58" s="144">
        <v>49.4</v>
      </c>
      <c r="I58" s="144">
        <v>49.1</v>
      </c>
      <c r="J58" s="144">
        <v>49.2</v>
      </c>
      <c r="K58" s="144">
        <v>49.2</v>
      </c>
      <c r="L58" s="144">
        <v>49.4</v>
      </c>
      <c r="M58" s="144">
        <v>49.4</v>
      </c>
      <c r="N58" s="144">
        <v>49.3</v>
      </c>
      <c r="O58" s="143">
        <v>49.4</v>
      </c>
    </row>
    <row r="59" spans="2:15">
      <c r="B59" s="250" t="s">
        <v>5</v>
      </c>
      <c r="C59" s="145">
        <v>17.399999999999999</v>
      </c>
      <c r="D59" s="144">
        <v>17.399999999999999</v>
      </c>
      <c r="E59" s="144">
        <v>17.7</v>
      </c>
      <c r="F59" s="144">
        <v>17.899999999999999</v>
      </c>
      <c r="G59" s="144">
        <v>18.5</v>
      </c>
      <c r="H59" s="144">
        <v>18.600000000000001</v>
      </c>
      <c r="I59" s="144">
        <v>19.2</v>
      </c>
      <c r="J59" s="144">
        <v>19.7</v>
      </c>
      <c r="K59" s="144">
        <v>19.7</v>
      </c>
      <c r="L59" s="144">
        <v>19.7</v>
      </c>
      <c r="M59" s="144">
        <v>19.399999999999999</v>
      </c>
      <c r="N59" s="144">
        <v>19.399999999999999</v>
      </c>
      <c r="O59" s="143">
        <v>19.3</v>
      </c>
    </row>
    <row r="60" spans="2:15">
      <c r="B60" s="250" t="s">
        <v>20</v>
      </c>
      <c r="C60" s="145">
        <v>32</v>
      </c>
      <c r="D60" s="144">
        <v>32.1</v>
      </c>
      <c r="E60" s="144">
        <v>31.9</v>
      </c>
      <c r="F60" s="144">
        <v>32</v>
      </c>
      <c r="G60" s="144">
        <v>31.7</v>
      </c>
      <c r="H60" s="144">
        <v>32</v>
      </c>
      <c r="I60" s="144">
        <v>31.9</v>
      </c>
      <c r="J60" s="144">
        <v>31.9</v>
      </c>
      <c r="K60" s="144">
        <v>32</v>
      </c>
      <c r="L60" s="144">
        <v>32.1</v>
      </c>
      <c r="M60" s="144">
        <v>32</v>
      </c>
      <c r="N60" s="144">
        <v>32.200000000000003</v>
      </c>
      <c r="O60" s="143">
        <v>32.1</v>
      </c>
    </row>
    <row r="61" spans="2:15" ht="13.5" thickBot="1">
      <c r="B61" s="249" t="s">
        <v>5</v>
      </c>
      <c r="C61" s="141">
        <v>17.399999999999999</v>
      </c>
      <c r="D61" s="140">
        <v>17.399999999999999</v>
      </c>
      <c r="E61" s="140">
        <v>17.7</v>
      </c>
      <c r="F61" s="140">
        <v>17.8</v>
      </c>
      <c r="G61" s="140">
        <v>18.5</v>
      </c>
      <c r="H61" s="140">
        <v>18.600000000000001</v>
      </c>
      <c r="I61" s="140">
        <v>19</v>
      </c>
      <c r="J61" s="140">
        <v>19.8</v>
      </c>
      <c r="K61" s="140">
        <v>19.7</v>
      </c>
      <c r="L61" s="140">
        <v>19.7</v>
      </c>
      <c r="M61" s="140">
        <v>19.399999999999999</v>
      </c>
      <c r="N61" s="140">
        <v>19.5</v>
      </c>
      <c r="O61" s="139">
        <v>19.600000000000001</v>
      </c>
    </row>
    <row r="62" spans="2:15" ht="5.25" customHeight="1" thickBot="1">
      <c r="B62" s="252"/>
      <c r="C62" s="160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8"/>
    </row>
    <row r="63" spans="2:15">
      <c r="B63" s="251" t="s">
        <v>82</v>
      </c>
      <c r="C63" s="149">
        <v>7.93</v>
      </c>
      <c r="D63" s="148">
        <v>7.32</v>
      </c>
      <c r="E63" s="148">
        <v>8.14</v>
      </c>
      <c r="F63" s="148">
        <v>8.1199999999999992</v>
      </c>
      <c r="G63" s="148">
        <v>9.64</v>
      </c>
      <c r="H63" s="148">
        <v>10.85</v>
      </c>
      <c r="I63" s="148">
        <v>11.16</v>
      </c>
      <c r="J63" s="148">
        <v>11.89</v>
      </c>
      <c r="K63" s="148">
        <v>12.66</v>
      </c>
      <c r="L63" s="148">
        <v>8.94</v>
      </c>
      <c r="M63" s="148">
        <v>11.04</v>
      </c>
      <c r="N63" s="148">
        <v>11.1</v>
      </c>
      <c r="O63" s="147">
        <v>11.08</v>
      </c>
    </row>
    <row r="64" spans="2:15" ht="13.5" thickBot="1">
      <c r="B64" s="249" t="s">
        <v>5</v>
      </c>
      <c r="C64" s="141">
        <v>17.399999999999999</v>
      </c>
      <c r="D64" s="140">
        <v>17.399999999999999</v>
      </c>
      <c r="E64" s="140">
        <v>17.600000000000001</v>
      </c>
      <c r="F64" s="140">
        <v>17.8</v>
      </c>
      <c r="G64" s="140">
        <v>18.5</v>
      </c>
      <c r="H64" s="140">
        <v>18.600000000000001</v>
      </c>
      <c r="I64" s="140">
        <v>18.899999999999999</v>
      </c>
      <c r="J64" s="140">
        <v>19.8</v>
      </c>
      <c r="K64" s="140">
        <v>19.8</v>
      </c>
      <c r="L64" s="140">
        <v>19.8</v>
      </c>
      <c r="M64" s="140">
        <v>19.5</v>
      </c>
      <c r="N64" s="140">
        <v>19.7</v>
      </c>
      <c r="O64" s="139">
        <v>19.8</v>
      </c>
    </row>
    <row r="65" spans="2:15">
      <c r="B65" s="248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</row>
    <row r="66" spans="2:15">
      <c r="B66" s="248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</row>
    <row r="67" spans="2:15">
      <c r="B67" s="248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</row>
    <row r="68" spans="2:15">
      <c r="B68" s="248"/>
      <c r="C68" s="137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7"/>
    </row>
    <row r="69" spans="2:15">
      <c r="B69" s="248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</row>
    <row r="70" spans="2:15">
      <c r="B70" s="248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</row>
    <row r="71" spans="2:15">
      <c r="B71" s="248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</row>
    <row r="72" spans="2:15">
      <c r="B72" s="248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</row>
    <row r="73" spans="2:15">
      <c r="B73" s="248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</row>
    <row r="74" spans="2:15">
      <c r="B74" s="248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</row>
    <row r="75" spans="2:15">
      <c r="B75" s="248"/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</row>
    <row r="76" spans="2:15">
      <c r="B76" s="248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</row>
    <row r="77" spans="2:15">
      <c r="B77" s="248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</row>
    <row r="78" spans="2:15">
      <c r="B78" s="248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</row>
    <row r="79" spans="2:15">
      <c r="B79" s="248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</row>
    <row r="80" spans="2:15" ht="13.5" thickBot="1">
      <c r="B80" s="248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</row>
    <row r="81" spans="2:15" ht="13.5" customHeight="1" thickBot="1">
      <c r="B81" s="188"/>
      <c r="C81" s="185"/>
      <c r="D81" s="186" t="s">
        <v>6</v>
      </c>
      <c r="E81" s="187"/>
      <c r="F81" s="187"/>
      <c r="G81" s="187"/>
      <c r="H81" s="187"/>
      <c r="I81" s="185"/>
      <c r="J81" s="319" t="s">
        <v>23</v>
      </c>
      <c r="K81" s="318"/>
      <c r="L81" s="184" t="s">
        <v>24</v>
      </c>
      <c r="M81" s="116"/>
      <c r="N81" s="116"/>
      <c r="O81" s="180"/>
    </row>
    <row r="82" spans="2:15" ht="13.5" customHeight="1" thickBot="1">
      <c r="B82" s="183"/>
      <c r="C82" s="182"/>
      <c r="D82" s="183"/>
      <c r="E82" s="123"/>
      <c r="F82" s="123"/>
      <c r="G82" s="123"/>
      <c r="H82" s="123"/>
      <c r="I82" s="182"/>
      <c r="J82" s="317"/>
      <c r="K82" s="316"/>
      <c r="L82" s="181" t="s">
        <v>83</v>
      </c>
      <c r="M82" s="116"/>
      <c r="N82" s="116"/>
      <c r="O82" s="180"/>
    </row>
    <row r="83" spans="2:15" ht="5.25" customHeight="1" thickBot="1">
      <c r="B83" s="257"/>
      <c r="C83" s="172"/>
      <c r="D83" s="172"/>
      <c r="E83" s="172"/>
      <c r="F83" s="172"/>
      <c r="G83" s="172"/>
      <c r="H83" s="172"/>
      <c r="I83" s="172"/>
      <c r="J83" s="172"/>
      <c r="K83" s="172"/>
      <c r="L83" s="172"/>
      <c r="M83" s="179"/>
      <c r="N83" s="179"/>
      <c r="O83" s="178"/>
    </row>
    <row r="84" spans="2:15" ht="13.5" thickBot="1">
      <c r="B84" s="259" t="s">
        <v>28</v>
      </c>
      <c r="C84" s="176">
        <v>0.69965200000000005</v>
      </c>
      <c r="D84" s="175">
        <v>0.69942499999999996</v>
      </c>
      <c r="E84" s="175">
        <v>0.69914200000000004</v>
      </c>
      <c r="F84" s="175">
        <v>1.4999899999999999</v>
      </c>
      <c r="G84" s="175">
        <v>1.4998860000000001</v>
      </c>
      <c r="H84" s="258">
        <v>1.4996670000000001</v>
      </c>
      <c r="I84" s="258">
        <v>1.499333</v>
      </c>
      <c r="J84" s="175">
        <v>1.498885</v>
      </c>
      <c r="K84" s="175">
        <v>1.4983219999999999</v>
      </c>
      <c r="L84" s="175">
        <v>0.59999899999999995</v>
      </c>
      <c r="M84" s="175">
        <v>0.59997</v>
      </c>
      <c r="N84" s="175">
        <v>0.59989000000000003</v>
      </c>
      <c r="O84" s="174">
        <v>0.59976300000000005</v>
      </c>
    </row>
    <row r="85" spans="2:15" ht="5.25" customHeight="1" thickBot="1">
      <c r="B85" s="257"/>
      <c r="C85" s="172"/>
      <c r="D85" s="171"/>
      <c r="E85" s="171"/>
      <c r="F85" s="171"/>
      <c r="G85" s="171"/>
      <c r="H85" s="171"/>
      <c r="I85" s="171"/>
      <c r="J85" s="171"/>
      <c r="K85" s="171"/>
      <c r="L85" s="171"/>
      <c r="M85" s="170"/>
      <c r="N85" s="170"/>
      <c r="O85" s="169"/>
    </row>
    <row r="86" spans="2:15" ht="13.5" thickBot="1">
      <c r="B86" s="256" t="s">
        <v>0</v>
      </c>
      <c r="C86" s="167">
        <v>0.30902777777777779</v>
      </c>
      <c r="D86" s="166">
        <v>0.35069444444444442</v>
      </c>
      <c r="E86" s="166">
        <v>0.3923611111111111</v>
      </c>
      <c r="F86" s="166">
        <v>0.43402777777777773</v>
      </c>
      <c r="G86" s="166">
        <v>0.47569444444444442</v>
      </c>
      <c r="H86" s="166">
        <v>0.51736111111111105</v>
      </c>
      <c r="I86" s="166">
        <v>0.55902777777777779</v>
      </c>
      <c r="J86" s="166">
        <v>0.60069444444444442</v>
      </c>
      <c r="K86" s="166">
        <v>0.64236111111111105</v>
      </c>
      <c r="L86" s="166">
        <v>0.68402777777777779</v>
      </c>
      <c r="M86" s="166">
        <v>0.72569444444444453</v>
      </c>
      <c r="N86" s="166">
        <v>0.76736111111111116</v>
      </c>
      <c r="O86" s="165">
        <v>0.80902777777777779</v>
      </c>
    </row>
    <row r="87" spans="2:15" ht="5.25" customHeight="1" thickBot="1">
      <c r="B87" s="252"/>
      <c r="C87" s="160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8"/>
    </row>
    <row r="88" spans="2:15" ht="13.5" thickBot="1">
      <c r="B88" s="256" t="s">
        <v>1</v>
      </c>
      <c r="C88" s="255" t="s">
        <v>2</v>
      </c>
      <c r="D88" s="254" t="s">
        <v>2</v>
      </c>
      <c r="E88" s="254" t="s">
        <v>2</v>
      </c>
      <c r="F88" s="254" t="s">
        <v>2</v>
      </c>
      <c r="G88" s="254" t="s">
        <v>2</v>
      </c>
      <c r="H88" s="254" t="s">
        <v>2</v>
      </c>
      <c r="I88" s="254" t="s">
        <v>2</v>
      </c>
      <c r="J88" s="254" t="s">
        <v>2</v>
      </c>
      <c r="K88" s="254" t="s">
        <v>2</v>
      </c>
      <c r="L88" s="254" t="s">
        <v>2</v>
      </c>
      <c r="M88" s="254" t="s">
        <v>2</v>
      </c>
      <c r="N88" s="254" t="s">
        <v>2</v>
      </c>
      <c r="O88" s="253" t="s">
        <v>2</v>
      </c>
    </row>
    <row r="89" spans="2:15" ht="5.25" customHeight="1" thickBot="1">
      <c r="B89" s="252"/>
      <c r="C89" s="160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8"/>
    </row>
    <row r="90" spans="2:15">
      <c r="B90" s="251" t="s">
        <v>3</v>
      </c>
      <c r="C90" s="149">
        <v>9.4</v>
      </c>
      <c r="D90" s="148">
        <v>9.5</v>
      </c>
      <c r="E90" s="148">
        <v>9.6999999999999993</v>
      </c>
      <c r="F90" s="148">
        <v>9.6</v>
      </c>
      <c r="G90" s="148">
        <v>9.8000000000000007</v>
      </c>
      <c r="H90" s="148">
        <v>9.5</v>
      </c>
      <c r="I90" s="148">
        <v>9.5</v>
      </c>
      <c r="J90" s="148">
        <v>9.56</v>
      </c>
      <c r="K90" s="148">
        <v>9.56</v>
      </c>
      <c r="L90" s="148">
        <v>9.56</v>
      </c>
      <c r="M90" s="148">
        <v>9.52</v>
      </c>
      <c r="N90" s="148">
        <v>9.5399999999999991</v>
      </c>
      <c r="O90" s="147">
        <v>9.5399999999999991</v>
      </c>
    </row>
    <row r="91" spans="2:15">
      <c r="B91" s="250" t="s">
        <v>5</v>
      </c>
      <c r="C91" s="145">
        <v>17.899999999999999</v>
      </c>
      <c r="D91" s="144">
        <v>18.100000000000001</v>
      </c>
      <c r="E91" s="144">
        <v>18.3</v>
      </c>
      <c r="F91" s="144">
        <v>18.899999999999999</v>
      </c>
      <c r="G91" s="144">
        <v>19</v>
      </c>
      <c r="H91" s="144">
        <v>19.399999999999999</v>
      </c>
      <c r="I91" s="144">
        <v>20.3</v>
      </c>
      <c r="J91" s="144">
        <v>21.1</v>
      </c>
      <c r="K91" s="144">
        <v>20.9</v>
      </c>
      <c r="L91" s="144">
        <v>20.6</v>
      </c>
      <c r="M91" s="144">
        <v>20.2</v>
      </c>
      <c r="N91" s="144">
        <v>20.399999999999999</v>
      </c>
      <c r="O91" s="143">
        <v>20.3</v>
      </c>
    </row>
    <row r="92" spans="2:15">
      <c r="B92" s="250" t="s">
        <v>4</v>
      </c>
      <c r="C92" s="145">
        <v>-124.7</v>
      </c>
      <c r="D92" s="144">
        <v>-130.5</v>
      </c>
      <c r="E92" s="144">
        <v>-142.30000000000001</v>
      </c>
      <c r="F92" s="144">
        <v>-136.6</v>
      </c>
      <c r="G92" s="144">
        <v>-147.19999999999999</v>
      </c>
      <c r="H92" s="144">
        <v>-132.69999999999999</v>
      </c>
      <c r="I92" s="144">
        <v>-131.9</v>
      </c>
      <c r="J92" s="144">
        <v>-131.30000000000001</v>
      </c>
      <c r="K92" s="144">
        <v>-130.9</v>
      </c>
      <c r="L92" s="144">
        <v>-130.80000000000001</v>
      </c>
      <c r="M92" s="144">
        <v>-128</v>
      </c>
      <c r="N92" s="144">
        <v>-129.1</v>
      </c>
      <c r="O92" s="143">
        <v>-128.80000000000001</v>
      </c>
    </row>
    <row r="93" spans="2:15" ht="13.5" thickBot="1">
      <c r="B93" s="249" t="s">
        <v>5</v>
      </c>
      <c r="C93" s="141">
        <v>17.899999999999999</v>
      </c>
      <c r="D93" s="140">
        <v>18.100000000000001</v>
      </c>
      <c r="E93" s="140">
        <v>18.3</v>
      </c>
      <c r="F93" s="140">
        <v>18.899999999999999</v>
      </c>
      <c r="G93" s="140">
        <v>18.899999999999999</v>
      </c>
      <c r="H93" s="140">
        <v>19.399999999999999</v>
      </c>
      <c r="I93" s="140">
        <v>20.3</v>
      </c>
      <c r="J93" s="140">
        <v>21.1</v>
      </c>
      <c r="K93" s="140">
        <v>20.9</v>
      </c>
      <c r="L93" s="140">
        <v>20.5</v>
      </c>
      <c r="M93" s="140">
        <v>20.2</v>
      </c>
      <c r="N93" s="140">
        <v>20.3</v>
      </c>
      <c r="O93" s="139">
        <v>20.399999999999999</v>
      </c>
    </row>
    <row r="94" spans="2:15" ht="5.25" customHeight="1" thickBot="1">
      <c r="B94" s="252"/>
      <c r="C94" s="153"/>
      <c r="D94" s="152"/>
      <c r="E94" s="152"/>
      <c r="F94" s="152"/>
      <c r="G94" s="152"/>
      <c r="H94" s="152"/>
      <c r="I94" s="152"/>
      <c r="J94" s="152"/>
      <c r="K94" s="152"/>
      <c r="L94" s="152"/>
      <c r="M94" s="152"/>
      <c r="N94" s="152"/>
      <c r="O94" s="151"/>
    </row>
    <row r="95" spans="2:15">
      <c r="B95" s="251" t="s">
        <v>19</v>
      </c>
      <c r="C95" s="149">
        <v>49</v>
      </c>
      <c r="D95" s="148">
        <v>49.3</v>
      </c>
      <c r="E95" s="148">
        <v>48.8</v>
      </c>
      <c r="F95" s="148">
        <v>47.1</v>
      </c>
      <c r="G95" s="148">
        <v>48.8</v>
      </c>
      <c r="H95" s="148">
        <v>49</v>
      </c>
      <c r="I95" s="148">
        <v>48.7</v>
      </c>
      <c r="J95" s="148">
        <v>49.1</v>
      </c>
      <c r="K95" s="148">
        <v>49.2</v>
      </c>
      <c r="L95" s="148">
        <v>49.4</v>
      </c>
      <c r="M95" s="148">
        <v>49.3</v>
      </c>
      <c r="N95" s="148">
        <v>49.3</v>
      </c>
      <c r="O95" s="147">
        <v>49.5</v>
      </c>
    </row>
    <row r="96" spans="2:15">
      <c r="B96" s="250" t="s">
        <v>5</v>
      </c>
      <c r="C96" s="145">
        <v>17.7</v>
      </c>
      <c r="D96" s="144">
        <v>17.8</v>
      </c>
      <c r="E96" s="144">
        <v>18.100000000000001</v>
      </c>
      <c r="F96" s="144">
        <v>18.600000000000001</v>
      </c>
      <c r="G96" s="144">
        <v>18.8</v>
      </c>
      <c r="H96" s="144">
        <v>19.100000000000001</v>
      </c>
      <c r="I96" s="144">
        <v>20.100000000000001</v>
      </c>
      <c r="J96" s="144">
        <v>20.9</v>
      </c>
      <c r="K96" s="144">
        <v>20.6</v>
      </c>
      <c r="L96" s="144">
        <v>20.3</v>
      </c>
      <c r="M96" s="144">
        <v>20</v>
      </c>
      <c r="N96" s="144">
        <v>20.100000000000001</v>
      </c>
      <c r="O96" s="143">
        <v>20.2</v>
      </c>
    </row>
    <row r="97" spans="2:15">
      <c r="B97" s="250" t="s">
        <v>59</v>
      </c>
      <c r="C97" s="145">
        <v>49.2</v>
      </c>
      <c r="D97" s="144">
        <v>49.5</v>
      </c>
      <c r="E97" s="144">
        <v>48.7</v>
      </c>
      <c r="F97" s="144">
        <v>47.1</v>
      </c>
      <c r="G97" s="144">
        <v>48.5</v>
      </c>
      <c r="H97" s="144">
        <v>49</v>
      </c>
      <c r="I97" s="144">
        <v>48.9</v>
      </c>
      <c r="J97" s="144">
        <v>48.9</v>
      </c>
      <c r="K97" s="144">
        <v>49</v>
      </c>
      <c r="L97" s="144">
        <v>49.3</v>
      </c>
      <c r="M97" s="144">
        <v>49.3</v>
      </c>
      <c r="N97" s="144">
        <v>49.3</v>
      </c>
      <c r="O97" s="143">
        <v>49.5</v>
      </c>
    </row>
    <row r="98" spans="2:15">
      <c r="B98" s="250" t="s">
        <v>5</v>
      </c>
      <c r="C98" s="145">
        <v>17.7</v>
      </c>
      <c r="D98" s="144">
        <v>17.899999999999999</v>
      </c>
      <c r="E98" s="144">
        <v>18.100000000000001</v>
      </c>
      <c r="F98" s="144">
        <v>18.600000000000001</v>
      </c>
      <c r="G98" s="144">
        <v>18.8</v>
      </c>
      <c r="H98" s="144">
        <v>19</v>
      </c>
      <c r="I98" s="144">
        <v>19.899999999999999</v>
      </c>
      <c r="J98" s="144">
        <v>21</v>
      </c>
      <c r="K98" s="144">
        <v>20.9</v>
      </c>
      <c r="L98" s="144">
        <v>20.399999999999999</v>
      </c>
      <c r="M98" s="144">
        <v>20</v>
      </c>
      <c r="N98" s="144">
        <v>20.100000000000001</v>
      </c>
      <c r="O98" s="143">
        <v>20.2</v>
      </c>
    </row>
    <row r="99" spans="2:15" ht="12.75" customHeight="1">
      <c r="B99" s="250" t="s">
        <v>20</v>
      </c>
      <c r="C99" s="145">
        <v>31.7</v>
      </c>
      <c r="D99" s="144">
        <v>32.1</v>
      </c>
      <c r="E99" s="144">
        <v>31.5</v>
      </c>
      <c r="F99" s="144">
        <v>30.3</v>
      </c>
      <c r="G99" s="144">
        <v>31.5</v>
      </c>
      <c r="H99" s="144">
        <v>31.7</v>
      </c>
      <c r="I99" s="144">
        <v>31.6</v>
      </c>
      <c r="J99" s="144">
        <v>31.9</v>
      </c>
      <c r="K99" s="144">
        <v>31.7</v>
      </c>
      <c r="L99" s="144">
        <v>31.6</v>
      </c>
      <c r="M99" s="144">
        <v>32</v>
      </c>
      <c r="N99" s="144">
        <v>31.9</v>
      </c>
      <c r="O99" s="143">
        <v>31.8</v>
      </c>
    </row>
    <row r="100" spans="2:15" ht="13.5" customHeight="1" thickBot="1">
      <c r="B100" s="249" t="s">
        <v>5</v>
      </c>
      <c r="C100" s="141">
        <v>17.7</v>
      </c>
      <c r="D100" s="140">
        <v>17.8</v>
      </c>
      <c r="E100" s="140">
        <v>18.100000000000001</v>
      </c>
      <c r="F100" s="140">
        <v>18.600000000000001</v>
      </c>
      <c r="G100" s="140">
        <v>18.8</v>
      </c>
      <c r="H100" s="140">
        <v>19.100000000000001</v>
      </c>
      <c r="I100" s="140">
        <v>20.100000000000001</v>
      </c>
      <c r="J100" s="140">
        <v>20.9</v>
      </c>
      <c r="K100" s="140">
        <v>20.5</v>
      </c>
      <c r="L100" s="140">
        <v>20.100000000000001</v>
      </c>
      <c r="M100" s="140">
        <v>20</v>
      </c>
      <c r="N100" s="140">
        <v>20</v>
      </c>
      <c r="O100" s="139">
        <v>20</v>
      </c>
    </row>
    <row r="101" spans="2:15" ht="5.25" customHeight="1" thickBot="1">
      <c r="B101" s="252"/>
      <c r="C101" s="160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8"/>
    </row>
    <row r="102" spans="2:15">
      <c r="B102" s="251" t="s">
        <v>82</v>
      </c>
      <c r="C102" s="149">
        <v>11.44</v>
      </c>
      <c r="D102" s="148">
        <v>7.76</v>
      </c>
      <c r="E102" s="148">
        <v>4.12</v>
      </c>
      <c r="F102" s="148">
        <v>3.03</v>
      </c>
      <c r="G102" s="148">
        <v>7.4</v>
      </c>
      <c r="H102" s="148">
        <v>10.53</v>
      </c>
      <c r="I102" s="148">
        <v>12.42</v>
      </c>
      <c r="J102" s="148">
        <v>14.77</v>
      </c>
      <c r="K102" s="148">
        <v>13.4</v>
      </c>
      <c r="L102" s="148">
        <v>9.0299999999999994</v>
      </c>
      <c r="M102" s="148">
        <v>9.4</v>
      </c>
      <c r="N102" s="148">
        <v>9.35</v>
      </c>
      <c r="O102" s="147">
        <v>9.3699999999999992</v>
      </c>
    </row>
    <row r="103" spans="2:15" ht="13.5" thickBot="1">
      <c r="B103" s="249" t="s">
        <v>5</v>
      </c>
      <c r="C103" s="141">
        <v>17.600000000000001</v>
      </c>
      <c r="D103" s="140">
        <v>17.8</v>
      </c>
      <c r="E103" s="140">
        <v>18</v>
      </c>
      <c r="F103" s="140">
        <v>18.600000000000001</v>
      </c>
      <c r="G103" s="140">
        <v>18.7</v>
      </c>
      <c r="H103" s="140">
        <v>19.100000000000001</v>
      </c>
      <c r="I103" s="140">
        <v>20.3</v>
      </c>
      <c r="J103" s="140">
        <v>20.8</v>
      </c>
      <c r="K103" s="140">
        <v>20.6</v>
      </c>
      <c r="L103" s="140">
        <v>21.1</v>
      </c>
      <c r="M103" s="140">
        <v>20</v>
      </c>
      <c r="N103" s="140">
        <v>20.100000000000001</v>
      </c>
      <c r="O103" s="139">
        <v>20</v>
      </c>
    </row>
    <row r="104" spans="2:15">
      <c r="B104" s="248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</row>
    <row r="105" spans="2:15">
      <c r="B105" s="248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</row>
    <row r="106" spans="2:15">
      <c r="B106" s="248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</row>
    <row r="107" spans="2:15">
      <c r="B107" s="248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</row>
    <row r="108" spans="2:15">
      <c r="B108" s="248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</row>
    <row r="109" spans="2:15">
      <c r="B109" s="248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</row>
    <row r="110" spans="2:15">
      <c r="B110" s="248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</row>
    <row r="111" spans="2:15">
      <c r="B111" s="248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</row>
    <row r="112" spans="2:15">
      <c r="B112" s="248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</row>
    <row r="113" spans="2:15">
      <c r="B113" s="248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</row>
    <row r="114" spans="2:15">
      <c r="B114" s="248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</row>
    <row r="115" spans="2:15">
      <c r="B115" s="248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</row>
    <row r="116" spans="2:15">
      <c r="B116" s="248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</row>
    <row r="117" spans="2:15">
      <c r="B117" s="248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</row>
    <row r="118" spans="2:15">
      <c r="B118" s="248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</row>
    <row r="119" spans="2:15" ht="13.5" thickBot="1">
      <c r="B119" s="248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</row>
    <row r="120" spans="2:15" ht="13.5" thickBot="1">
      <c r="B120" s="188"/>
      <c r="C120" s="185"/>
      <c r="D120" s="186" t="s">
        <v>6</v>
      </c>
      <c r="E120" s="187"/>
      <c r="F120" s="187"/>
      <c r="G120" s="187"/>
      <c r="H120" s="187"/>
      <c r="I120" s="185"/>
      <c r="J120" s="319" t="s">
        <v>84</v>
      </c>
      <c r="K120" s="318"/>
      <c r="L120" s="184" t="s">
        <v>24</v>
      </c>
      <c r="M120" s="116"/>
      <c r="N120" s="116"/>
      <c r="O120" s="180"/>
    </row>
    <row r="121" spans="2:15" ht="13.5" customHeight="1" thickBot="1">
      <c r="B121" s="183"/>
      <c r="C121" s="182"/>
      <c r="D121" s="183"/>
      <c r="E121" s="123"/>
      <c r="F121" s="123"/>
      <c r="G121" s="123"/>
      <c r="H121" s="123"/>
      <c r="I121" s="182"/>
      <c r="J121" s="317"/>
      <c r="K121" s="316"/>
      <c r="L121" s="181" t="s">
        <v>83</v>
      </c>
      <c r="M121" s="116"/>
      <c r="N121" s="116"/>
      <c r="O121" s="180"/>
    </row>
    <row r="122" spans="2:15" ht="5.25" customHeight="1" thickBot="1">
      <c r="B122" s="257"/>
      <c r="C122" s="172"/>
      <c r="D122" s="172"/>
      <c r="E122" s="172"/>
      <c r="F122" s="172"/>
      <c r="G122" s="172"/>
      <c r="H122" s="172"/>
      <c r="I122" s="172"/>
      <c r="J122" s="172"/>
      <c r="K122" s="172"/>
      <c r="L122" s="172"/>
      <c r="M122" s="179"/>
      <c r="N122" s="179"/>
      <c r="O122" s="178"/>
    </row>
    <row r="123" spans="2:15" ht="13.5" thickBot="1">
      <c r="B123" s="259" t="s">
        <v>28</v>
      </c>
      <c r="C123" s="176">
        <v>0.69954499999999997</v>
      </c>
      <c r="D123" s="175">
        <v>0.69928999999999997</v>
      </c>
      <c r="E123" s="175">
        <v>0.69897900000000002</v>
      </c>
      <c r="F123" s="175">
        <v>1.4999849999999999</v>
      </c>
      <c r="G123" s="175">
        <v>1.4998689999999999</v>
      </c>
      <c r="H123" s="258">
        <v>1.4996389999999999</v>
      </c>
      <c r="I123" s="258">
        <v>1.499293</v>
      </c>
      <c r="J123" s="175">
        <v>1.4988330000000001</v>
      </c>
      <c r="K123" s="175">
        <v>1.498259</v>
      </c>
      <c r="L123" s="175">
        <v>0.59998600000000002</v>
      </c>
      <c r="M123" s="175">
        <v>0.59996300000000002</v>
      </c>
      <c r="N123" s="175">
        <v>0.59987900000000005</v>
      </c>
      <c r="O123" s="174">
        <v>0.59974700000000003</v>
      </c>
    </row>
    <row r="124" spans="2:15" ht="5.25" customHeight="1" thickBot="1">
      <c r="B124" s="257"/>
      <c r="C124" s="172"/>
      <c r="D124" s="171"/>
      <c r="E124" s="171"/>
      <c r="F124" s="171"/>
      <c r="G124" s="171"/>
      <c r="H124" s="171"/>
      <c r="I124" s="171"/>
      <c r="J124" s="171"/>
      <c r="K124" s="171"/>
      <c r="L124" s="171"/>
      <c r="M124" s="170"/>
      <c r="N124" s="170"/>
      <c r="O124" s="169"/>
    </row>
    <row r="125" spans="2:15" ht="13.5" thickBot="1">
      <c r="B125" s="256" t="s">
        <v>0</v>
      </c>
      <c r="C125" s="167">
        <v>0.31597222222222221</v>
      </c>
      <c r="D125" s="166">
        <v>0.3576388888888889</v>
      </c>
      <c r="E125" s="166">
        <v>0.39930555555555558</v>
      </c>
      <c r="F125" s="166">
        <v>0.44097222222222227</v>
      </c>
      <c r="G125" s="166">
        <v>0.4826388888888889</v>
      </c>
      <c r="H125" s="166">
        <v>0.52430555555555558</v>
      </c>
      <c r="I125" s="166">
        <v>0.56597222222222221</v>
      </c>
      <c r="J125" s="166">
        <v>0.60763888888888895</v>
      </c>
      <c r="K125" s="166">
        <v>0.64930555555555558</v>
      </c>
      <c r="L125" s="166">
        <v>0.69097222222222221</v>
      </c>
      <c r="M125" s="166">
        <v>0.73263888888888884</v>
      </c>
      <c r="N125" s="166">
        <v>0.77430555555555547</v>
      </c>
      <c r="O125" s="165">
        <v>0.81597222222222221</v>
      </c>
    </row>
    <row r="126" spans="2:15" ht="5.25" customHeight="1" thickBot="1">
      <c r="B126" s="252"/>
      <c r="C126" s="160"/>
      <c r="D126" s="159"/>
      <c r="E126" s="159"/>
      <c r="F126" s="159"/>
      <c r="G126" s="159"/>
      <c r="H126" s="159"/>
      <c r="I126" s="159"/>
      <c r="J126" s="159"/>
      <c r="K126" s="159"/>
      <c r="L126" s="159"/>
      <c r="M126" s="159"/>
      <c r="N126" s="159"/>
      <c r="O126" s="158"/>
    </row>
    <row r="127" spans="2:15" ht="13.5" thickBot="1">
      <c r="B127" s="256" t="s">
        <v>1</v>
      </c>
      <c r="C127" s="255" t="s">
        <v>2</v>
      </c>
      <c r="D127" s="254" t="s">
        <v>2</v>
      </c>
      <c r="E127" s="254" t="s">
        <v>2</v>
      </c>
      <c r="F127" s="254" t="s">
        <v>2</v>
      </c>
      <c r="G127" s="254" t="s">
        <v>2</v>
      </c>
      <c r="H127" s="254" t="s">
        <v>2</v>
      </c>
      <c r="I127" s="254" t="s">
        <v>2</v>
      </c>
      <c r="J127" s="254" t="s">
        <v>2</v>
      </c>
      <c r="K127" s="254" t="s">
        <v>2</v>
      </c>
      <c r="L127" s="254" t="s">
        <v>2</v>
      </c>
      <c r="M127" s="254" t="s">
        <v>2</v>
      </c>
      <c r="N127" s="254" t="s">
        <v>2</v>
      </c>
      <c r="O127" s="253" t="s">
        <v>2</v>
      </c>
    </row>
    <row r="128" spans="2:15" ht="5.25" customHeight="1" thickBot="1">
      <c r="B128" s="252"/>
      <c r="C128" s="160"/>
      <c r="D128" s="159"/>
      <c r="E128" s="159"/>
      <c r="F128" s="159"/>
      <c r="G128" s="159"/>
      <c r="H128" s="159"/>
      <c r="I128" s="159"/>
      <c r="J128" s="159"/>
      <c r="K128" s="159"/>
      <c r="L128" s="159"/>
      <c r="M128" s="159"/>
      <c r="N128" s="159"/>
      <c r="O128" s="158"/>
    </row>
    <row r="129" spans="2:18">
      <c r="B129" s="251" t="s">
        <v>3</v>
      </c>
      <c r="C129" s="149">
        <v>9.4</v>
      </c>
      <c r="D129" s="148">
        <v>9.5</v>
      </c>
      <c r="E129" s="148">
        <v>9.73</v>
      </c>
      <c r="F129" s="148">
        <v>9.6</v>
      </c>
      <c r="G129" s="148">
        <v>9.8000000000000007</v>
      </c>
      <c r="H129" s="148">
        <v>9.5</v>
      </c>
      <c r="I129" s="148">
        <v>9.5</v>
      </c>
      <c r="J129" s="148">
        <v>9.4</v>
      </c>
      <c r="K129" s="148">
        <v>9.4700000000000006</v>
      </c>
      <c r="L129" s="148">
        <v>9.51</v>
      </c>
      <c r="M129" s="148">
        <v>9.42</v>
      </c>
      <c r="N129" s="148">
        <v>9.4600000000000009</v>
      </c>
      <c r="O129" s="147">
        <v>9.4600000000000009</v>
      </c>
    </row>
    <row r="130" spans="2:18">
      <c r="B130" s="250" t="s">
        <v>5</v>
      </c>
      <c r="C130" s="145">
        <v>18.100000000000001</v>
      </c>
      <c r="D130" s="144">
        <v>18.2</v>
      </c>
      <c r="E130" s="144">
        <v>18.3</v>
      </c>
      <c r="F130" s="144">
        <v>18.3</v>
      </c>
      <c r="G130" s="144">
        <v>19</v>
      </c>
      <c r="H130" s="144">
        <v>19.399999999999999</v>
      </c>
      <c r="I130" s="144">
        <v>20.100000000000001</v>
      </c>
      <c r="J130" s="144">
        <v>21</v>
      </c>
      <c r="K130" s="144">
        <v>21.1</v>
      </c>
      <c r="L130" s="144">
        <v>21.1</v>
      </c>
      <c r="M130" s="144">
        <v>20.8</v>
      </c>
      <c r="N130" s="144">
        <v>20.6</v>
      </c>
      <c r="O130" s="143">
        <v>20.8</v>
      </c>
    </row>
    <row r="131" spans="2:18">
      <c r="B131" s="250" t="s">
        <v>4</v>
      </c>
      <c r="C131" s="145">
        <v>-121.6</v>
      </c>
      <c r="D131" s="144">
        <v>-130.80000000000001</v>
      </c>
      <c r="E131" s="144">
        <v>-139.9</v>
      </c>
      <c r="F131" s="144">
        <v>-136.19999999999999</v>
      </c>
      <c r="G131" s="144">
        <v>-144.80000000000001</v>
      </c>
      <c r="H131" s="144">
        <v>-132.19999999999999</v>
      </c>
      <c r="I131" s="144">
        <v>-132.9</v>
      </c>
      <c r="J131" s="144">
        <v>-122.2</v>
      </c>
      <c r="K131" s="144">
        <v>-123.5</v>
      </c>
      <c r="L131" s="144">
        <v>-128.30000000000001</v>
      </c>
      <c r="M131" s="144">
        <v>-122.9</v>
      </c>
      <c r="N131" s="144">
        <v>-122.5</v>
      </c>
      <c r="O131" s="143">
        <v>-123.1</v>
      </c>
    </row>
    <row r="132" spans="2:18" ht="13.5" thickBot="1">
      <c r="B132" s="249" t="s">
        <v>5</v>
      </c>
      <c r="C132" s="141">
        <v>18.100000000000001</v>
      </c>
      <c r="D132" s="140">
        <v>18.2</v>
      </c>
      <c r="E132" s="140">
        <v>18.3</v>
      </c>
      <c r="F132" s="140">
        <v>18.7</v>
      </c>
      <c r="G132" s="140">
        <v>19</v>
      </c>
      <c r="H132" s="140">
        <v>19.399999999999999</v>
      </c>
      <c r="I132" s="140">
        <v>20</v>
      </c>
      <c r="J132" s="140">
        <v>20.9</v>
      </c>
      <c r="K132" s="140">
        <v>21</v>
      </c>
      <c r="L132" s="140">
        <v>21.1</v>
      </c>
      <c r="M132" s="140">
        <v>20.8</v>
      </c>
      <c r="N132" s="140">
        <v>20.7</v>
      </c>
      <c r="O132" s="139">
        <v>20.6</v>
      </c>
    </row>
    <row r="133" spans="2:18" ht="5.25" customHeight="1" thickBot="1">
      <c r="B133" s="252"/>
      <c r="C133" s="153"/>
      <c r="D133" s="152"/>
      <c r="E133" s="152"/>
      <c r="F133" s="152"/>
      <c r="G133" s="152"/>
      <c r="H133" s="152"/>
      <c r="I133" s="152"/>
      <c r="J133" s="152"/>
      <c r="K133" s="152"/>
      <c r="L133" s="152"/>
      <c r="M133" s="152"/>
      <c r="N133" s="152"/>
      <c r="O133" s="151"/>
    </row>
    <row r="134" spans="2:18">
      <c r="B134" s="251" t="s">
        <v>19</v>
      </c>
      <c r="C134" s="149">
        <v>45.9</v>
      </c>
      <c r="D134" s="148">
        <v>46</v>
      </c>
      <c r="E134" s="148">
        <v>45.9</v>
      </c>
      <c r="F134" s="148">
        <v>45.9</v>
      </c>
      <c r="G134" s="148">
        <v>45.8</v>
      </c>
      <c r="H134" s="148">
        <v>45.8</v>
      </c>
      <c r="I134" s="148">
        <v>45.8</v>
      </c>
      <c r="J134" s="148">
        <v>45.8</v>
      </c>
      <c r="K134" s="148">
        <v>45.8</v>
      </c>
      <c r="L134" s="148">
        <v>45.8</v>
      </c>
      <c r="M134" s="148">
        <v>45.8</v>
      </c>
      <c r="N134" s="148">
        <v>45.7</v>
      </c>
      <c r="O134" s="147">
        <v>45.8</v>
      </c>
    </row>
    <row r="135" spans="2:18">
      <c r="B135" s="250" t="s">
        <v>5</v>
      </c>
      <c r="C135" s="145">
        <v>17.899999999999999</v>
      </c>
      <c r="D135" s="144">
        <v>18</v>
      </c>
      <c r="E135" s="144">
        <v>18.100000000000001</v>
      </c>
      <c r="F135" s="144">
        <v>18.5</v>
      </c>
      <c r="G135" s="144">
        <v>18.8</v>
      </c>
      <c r="H135" s="144">
        <v>19.2</v>
      </c>
      <c r="I135" s="144">
        <v>19.8</v>
      </c>
      <c r="J135" s="144">
        <v>20.7</v>
      </c>
      <c r="K135" s="144">
        <v>20.8</v>
      </c>
      <c r="L135" s="144">
        <v>20.8</v>
      </c>
      <c r="M135" s="144">
        <v>20.6</v>
      </c>
      <c r="N135" s="144">
        <v>20.7</v>
      </c>
      <c r="O135" s="143">
        <v>20.7</v>
      </c>
    </row>
    <row r="136" spans="2:18">
      <c r="B136" s="250" t="s">
        <v>59</v>
      </c>
      <c r="C136" s="145">
        <v>45.9</v>
      </c>
      <c r="D136" s="144">
        <v>45.9</v>
      </c>
      <c r="E136" s="144">
        <v>45.9</v>
      </c>
      <c r="F136" s="144">
        <v>45.8</v>
      </c>
      <c r="G136" s="144">
        <v>45.7</v>
      </c>
      <c r="H136" s="144">
        <v>45.8</v>
      </c>
      <c r="I136" s="144">
        <v>45.6</v>
      </c>
      <c r="J136" s="144">
        <v>45.9</v>
      </c>
      <c r="K136" s="144">
        <v>45.8</v>
      </c>
      <c r="L136" s="144">
        <v>45.9</v>
      </c>
      <c r="M136" s="144">
        <v>45.8</v>
      </c>
      <c r="N136" s="144">
        <v>45.7</v>
      </c>
      <c r="O136" s="143">
        <v>45.8</v>
      </c>
    </row>
    <row r="137" spans="2:18">
      <c r="B137" s="250" t="s">
        <v>5</v>
      </c>
      <c r="C137" s="145">
        <v>17.899999999999999</v>
      </c>
      <c r="D137" s="144">
        <v>18</v>
      </c>
      <c r="E137" s="144">
        <v>18.2</v>
      </c>
      <c r="F137" s="144">
        <v>18.5</v>
      </c>
      <c r="G137" s="144">
        <v>18.899999999999999</v>
      </c>
      <c r="H137" s="144">
        <v>19.2</v>
      </c>
      <c r="I137" s="144">
        <v>19.899999999999999</v>
      </c>
      <c r="J137" s="144">
        <v>20.7</v>
      </c>
      <c r="K137" s="144">
        <v>20.8</v>
      </c>
      <c r="L137" s="144">
        <v>20.8</v>
      </c>
      <c r="M137" s="144">
        <v>2.7</v>
      </c>
      <c r="N137" s="144">
        <v>20.7</v>
      </c>
      <c r="O137" s="143">
        <v>20.7</v>
      </c>
    </row>
    <row r="138" spans="2:18">
      <c r="B138" s="250" t="s">
        <v>20</v>
      </c>
      <c r="C138" s="145">
        <v>29.5</v>
      </c>
      <c r="D138" s="144">
        <v>29.5</v>
      </c>
      <c r="E138" s="144">
        <v>29.4</v>
      </c>
      <c r="F138" s="144">
        <v>29.4</v>
      </c>
      <c r="G138" s="144">
        <v>29.4</v>
      </c>
      <c r="H138" s="144">
        <v>29.4</v>
      </c>
      <c r="I138" s="144">
        <v>29.4</v>
      </c>
      <c r="J138" s="144">
        <v>29.5</v>
      </c>
      <c r="K138" s="144">
        <v>29.5</v>
      </c>
      <c r="L138" s="144">
        <v>29.5</v>
      </c>
      <c r="M138" s="144">
        <v>29.5</v>
      </c>
      <c r="N138" s="144">
        <v>29.5</v>
      </c>
      <c r="O138" s="143">
        <v>29.5</v>
      </c>
    </row>
    <row r="139" spans="2:18" ht="13.5" thickBot="1">
      <c r="B139" s="249" t="s">
        <v>5</v>
      </c>
      <c r="C139" s="141">
        <v>17.899999999999999</v>
      </c>
      <c r="D139" s="140">
        <v>18</v>
      </c>
      <c r="E139" s="140">
        <v>18.100000000000001</v>
      </c>
      <c r="F139" s="140">
        <v>18.399999999999999</v>
      </c>
      <c r="G139" s="140">
        <v>18.8</v>
      </c>
      <c r="H139" s="140">
        <v>19.2</v>
      </c>
      <c r="I139" s="140">
        <v>19.8</v>
      </c>
      <c r="J139" s="140">
        <v>20.7</v>
      </c>
      <c r="K139" s="140">
        <v>20.7</v>
      </c>
      <c r="L139" s="140">
        <v>20.8</v>
      </c>
      <c r="M139" s="140">
        <v>20.6</v>
      </c>
      <c r="N139" s="140">
        <v>20.6</v>
      </c>
      <c r="O139" s="139">
        <v>20.6</v>
      </c>
    </row>
    <row r="140" spans="2:18" ht="5.25" customHeight="1" thickBot="1">
      <c r="B140" s="252"/>
      <c r="C140" s="160"/>
      <c r="D140" s="159"/>
      <c r="E140" s="159"/>
      <c r="F140" s="159"/>
      <c r="G140" s="159"/>
      <c r="H140" s="159"/>
      <c r="I140" s="159"/>
      <c r="J140" s="159"/>
      <c r="K140" s="159"/>
      <c r="L140" s="159"/>
      <c r="M140" s="159"/>
      <c r="N140" s="159"/>
      <c r="O140" s="158"/>
    </row>
    <row r="141" spans="2:18">
      <c r="B141" s="251" t="s">
        <v>82</v>
      </c>
      <c r="C141" s="149">
        <v>11.44</v>
      </c>
      <c r="D141" s="148">
        <v>7.76</v>
      </c>
      <c r="E141" s="148">
        <v>4.12</v>
      </c>
      <c r="F141" s="148">
        <v>3.03</v>
      </c>
      <c r="G141" s="148">
        <v>7.4</v>
      </c>
      <c r="H141" s="148">
        <v>10.53</v>
      </c>
      <c r="I141" s="148">
        <v>12.42</v>
      </c>
      <c r="J141" s="148">
        <v>14.77</v>
      </c>
      <c r="K141" s="148">
        <v>13.4</v>
      </c>
      <c r="L141" s="148">
        <v>9.0299999999999994</v>
      </c>
      <c r="M141" s="148">
        <v>9.4</v>
      </c>
      <c r="N141" s="148">
        <v>9.35</v>
      </c>
      <c r="O141" s="147">
        <v>9.3699999999999992</v>
      </c>
      <c r="R141" s="269">
        <v>1</v>
      </c>
    </row>
    <row r="142" spans="2:18" ht="13.5" thickBot="1">
      <c r="B142" s="249" t="s">
        <v>5</v>
      </c>
      <c r="C142" s="141">
        <v>17.600000000000001</v>
      </c>
      <c r="D142" s="140">
        <v>17.8</v>
      </c>
      <c r="E142" s="140">
        <v>18</v>
      </c>
      <c r="F142" s="140">
        <v>18.600000000000001</v>
      </c>
      <c r="G142" s="140">
        <v>18.7</v>
      </c>
      <c r="H142" s="140">
        <v>19.100000000000001</v>
      </c>
      <c r="I142" s="140">
        <v>20.3</v>
      </c>
      <c r="J142" s="140">
        <v>20.8</v>
      </c>
      <c r="K142" s="140">
        <v>20.6</v>
      </c>
      <c r="L142" s="140">
        <v>21.1</v>
      </c>
      <c r="M142" s="140">
        <v>20</v>
      </c>
      <c r="N142" s="140">
        <v>20.100000000000001</v>
      </c>
      <c r="O142" s="139">
        <v>20</v>
      </c>
    </row>
    <row r="143" spans="2:18">
      <c r="B143" s="248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</row>
    <row r="144" spans="2:18" ht="12.75" customHeight="1" thickBot="1">
      <c r="C144" s="120"/>
      <c r="D144" s="120"/>
      <c r="E144" s="120"/>
      <c r="F144" s="120"/>
      <c r="G144" s="120"/>
      <c r="H144" s="120"/>
    </row>
    <row r="145" spans="2:21" ht="13.5" customHeight="1" thickBot="1">
      <c r="B145" s="229"/>
      <c r="C145" s="117" t="s">
        <v>81</v>
      </c>
      <c r="D145" s="117"/>
      <c r="E145" s="117"/>
      <c r="F145" s="117"/>
      <c r="G145" s="116"/>
      <c r="H145" s="116"/>
      <c r="I145" s="310"/>
      <c r="J145" s="310"/>
    </row>
    <row r="146" spans="2:21" ht="13.5" customHeight="1" thickBot="1">
      <c r="B146" s="226"/>
      <c r="C146" s="114" t="s">
        <v>25</v>
      </c>
      <c r="D146" s="114"/>
      <c r="E146" s="114" t="s">
        <v>26</v>
      </c>
      <c r="F146" s="114"/>
      <c r="G146" s="114" t="s">
        <v>27</v>
      </c>
      <c r="H146" s="114"/>
      <c r="I146" s="114" t="s">
        <v>69</v>
      </c>
      <c r="J146" s="114"/>
    </row>
    <row r="147" spans="2:21">
      <c r="B147" s="225" t="s">
        <v>9</v>
      </c>
      <c r="C147" s="109">
        <f>COUNTIF(C11:O11,"&gt;0")</f>
        <v>13</v>
      </c>
      <c r="D147" s="109"/>
      <c r="E147" s="109">
        <f>COUNTIF(C51:O51,"&gt;0")</f>
        <v>13</v>
      </c>
      <c r="F147" s="109"/>
      <c r="G147" s="109">
        <f>COUNTIF(C90:O90,"&gt;0")</f>
        <v>13</v>
      </c>
      <c r="H147" s="109"/>
      <c r="I147" s="109">
        <f>COUNTIF(C129:O129,"&gt;0")</f>
        <v>13</v>
      </c>
      <c r="J147" s="109"/>
      <c r="M147" s="136"/>
    </row>
    <row r="148" spans="2:21" ht="14.25" customHeight="1">
      <c r="B148" s="225" t="s">
        <v>10</v>
      </c>
      <c r="C148" s="111">
        <f>AVERAGE(C11:O11)</f>
        <v>9.5130769230769214</v>
      </c>
      <c r="D148" s="111"/>
      <c r="E148" s="111">
        <f>AVERAGE(C51:O51)</f>
        <v>9.5530769230769224</v>
      </c>
      <c r="F148" s="111"/>
      <c r="G148" s="111">
        <f>AVERAGE(C90:O90)</f>
        <v>9.56</v>
      </c>
      <c r="H148" s="111"/>
      <c r="I148" s="111">
        <f>AVERAGE(C129:O129)</f>
        <v>9.5192307692307718</v>
      </c>
      <c r="J148" s="111"/>
    </row>
    <row r="149" spans="2:21">
      <c r="B149" s="225" t="s">
        <v>12</v>
      </c>
      <c r="C149" s="111">
        <f>STDEV(C11:O11)</f>
        <v>0.16942966167826193</v>
      </c>
      <c r="D149" s="111"/>
      <c r="E149" s="111">
        <f>STDEV(C51:O51)</f>
        <v>9.6814652419336428E-2</v>
      </c>
      <c r="F149" s="111"/>
      <c r="G149" s="111">
        <f>STDEV(C90:O90)</f>
        <v>9.8994949366116705E-2</v>
      </c>
      <c r="H149" s="111"/>
      <c r="I149" s="111">
        <f>STDEV(C129:O129)</f>
        <v>0.1220287902137264</v>
      </c>
      <c r="J149" s="111"/>
      <c r="K149" s="120"/>
      <c r="L149" s="120"/>
      <c r="M149" s="120"/>
    </row>
    <row r="150" spans="2:21">
      <c r="B150" s="225" t="s">
        <v>11</v>
      </c>
      <c r="C150" s="111">
        <f>CONFIDENCE(0.05,C149,C147)</f>
        <v>9.2101320833238035E-2</v>
      </c>
      <c r="D150" s="111"/>
      <c r="E150" s="111">
        <f>CONFIDENCE(0.05,E149,E147)</f>
        <v>5.2628077489549528E-2</v>
      </c>
      <c r="F150" s="111"/>
      <c r="G150" s="111">
        <f>CONFIDENCE(0.05,G149,G147)</f>
        <v>5.3813278632124345E-2</v>
      </c>
      <c r="H150" s="111"/>
      <c r="I150" s="111">
        <f>CONFIDENCE(0.05,I149,I147)</f>
        <v>6.6334387066820752E-2</v>
      </c>
      <c r="J150" s="111"/>
      <c r="K150" s="120"/>
      <c r="L150" s="120"/>
      <c r="M150" s="120"/>
    </row>
    <row r="151" spans="2:21">
      <c r="B151" s="225" t="s">
        <v>13</v>
      </c>
      <c r="C151" s="109">
        <f>MAX(C11:O11)</f>
        <v>9.9</v>
      </c>
      <c r="D151" s="109"/>
      <c r="E151" s="109">
        <f>MAX(C51:O51)</f>
        <v>9.8000000000000007</v>
      </c>
      <c r="F151" s="109"/>
      <c r="G151" s="109">
        <f>MAX(C90:O90)</f>
        <v>9.8000000000000007</v>
      </c>
      <c r="H151" s="109"/>
      <c r="I151" s="109">
        <f>MAX(C129:O129)</f>
        <v>9.8000000000000007</v>
      </c>
      <c r="J151" s="109"/>
      <c r="K151" s="135"/>
      <c r="L151" s="120"/>
      <c r="M151" s="120"/>
    </row>
    <row r="152" spans="2:21">
      <c r="B152" s="225" t="s">
        <v>14</v>
      </c>
      <c r="C152" s="109">
        <f>MIN(C11:O11)</f>
        <v>9.1</v>
      </c>
      <c r="D152" s="109"/>
      <c r="E152" s="109">
        <f>MIN(C51:O51)</f>
        <v>9.48</v>
      </c>
      <c r="F152" s="109"/>
      <c r="G152" s="109">
        <f>MIN(C90:O90)</f>
        <v>9.4</v>
      </c>
      <c r="H152" s="109"/>
      <c r="I152" s="109">
        <f>MIN(C129:O129)</f>
        <v>9.4</v>
      </c>
      <c r="J152" s="109"/>
      <c r="K152" s="120"/>
      <c r="L152" s="133"/>
      <c r="M152" s="133"/>
      <c r="N152" s="121"/>
      <c r="O152" s="121"/>
      <c r="P152" s="121"/>
      <c r="Q152" s="121"/>
      <c r="R152" s="121"/>
      <c r="S152" s="121"/>
      <c r="T152" s="121"/>
      <c r="U152" s="121"/>
    </row>
    <row r="153" spans="2:21" ht="13.5" thickBot="1">
      <c r="B153" s="226" t="s">
        <v>15</v>
      </c>
      <c r="C153" s="106">
        <f>C151-C152</f>
        <v>0.80000000000000071</v>
      </c>
      <c r="D153" s="106"/>
      <c r="E153" s="106">
        <f>E151-E152</f>
        <v>0.32000000000000028</v>
      </c>
      <c r="F153" s="106"/>
      <c r="G153" s="106">
        <f>G151-G152</f>
        <v>0.40000000000000036</v>
      </c>
      <c r="H153" s="106"/>
      <c r="I153" s="106">
        <f>I151-I152</f>
        <v>0.40000000000000036</v>
      </c>
      <c r="J153" s="106"/>
      <c r="K153" s="120"/>
      <c r="L153" s="133"/>
      <c r="M153" s="133"/>
      <c r="N153" s="121"/>
      <c r="O153" s="121"/>
      <c r="P153" s="121"/>
      <c r="Q153" s="121"/>
      <c r="R153" s="121"/>
      <c r="S153" s="121"/>
      <c r="T153" s="121"/>
      <c r="U153" s="121"/>
    </row>
    <row r="154" spans="2:21">
      <c r="B154" s="225"/>
      <c r="C154" s="224"/>
      <c r="D154" s="224"/>
      <c r="E154" s="224"/>
      <c r="F154" s="224"/>
      <c r="G154" s="224"/>
      <c r="H154" s="224"/>
      <c r="I154" s="120"/>
      <c r="J154" s="120"/>
      <c r="K154" s="120"/>
      <c r="L154" s="133"/>
      <c r="M154" s="133"/>
      <c r="N154" s="121"/>
      <c r="O154" s="121"/>
      <c r="P154" s="121"/>
      <c r="Q154" s="121"/>
      <c r="R154" s="121"/>
      <c r="S154" s="121"/>
      <c r="T154" s="121"/>
      <c r="U154" s="121"/>
    </row>
    <row r="155" spans="2:21">
      <c r="B155" s="225"/>
      <c r="C155" s="224"/>
      <c r="D155" s="224"/>
      <c r="E155" s="224"/>
      <c r="F155" s="224"/>
      <c r="G155" s="224"/>
      <c r="H155" s="224"/>
      <c r="I155" s="120"/>
      <c r="J155" s="120"/>
      <c r="K155" s="120"/>
      <c r="L155" s="133"/>
      <c r="M155" s="133"/>
      <c r="N155" s="121"/>
      <c r="O155" s="121"/>
      <c r="P155" s="121"/>
      <c r="Q155" s="121"/>
      <c r="R155" s="121"/>
      <c r="S155" s="121"/>
      <c r="T155" s="121"/>
      <c r="U155" s="121"/>
    </row>
    <row r="156" spans="2:21">
      <c r="B156" s="225"/>
      <c r="C156" s="224"/>
      <c r="D156" s="224"/>
      <c r="E156" s="224"/>
      <c r="F156" s="224"/>
      <c r="G156" s="224"/>
      <c r="H156" s="224"/>
      <c r="I156" s="120"/>
      <c r="J156" s="120"/>
      <c r="K156" s="120"/>
      <c r="L156" s="133"/>
      <c r="M156" s="133"/>
      <c r="N156" s="121"/>
      <c r="O156" s="121"/>
      <c r="P156" s="121"/>
      <c r="Q156" s="121"/>
      <c r="R156" s="121"/>
      <c r="S156" s="121"/>
      <c r="T156" s="121"/>
      <c r="U156" s="121"/>
    </row>
    <row r="157" spans="2:21">
      <c r="B157" s="225"/>
      <c r="C157" s="224"/>
      <c r="D157" s="224"/>
      <c r="E157" s="224"/>
      <c r="F157" s="224"/>
      <c r="G157" s="224"/>
      <c r="H157" s="224"/>
      <c r="I157" s="120"/>
      <c r="J157" s="120"/>
      <c r="K157" s="120"/>
      <c r="L157" s="133"/>
      <c r="M157" s="133"/>
      <c r="N157" s="121"/>
      <c r="O157" s="121"/>
      <c r="P157" s="121"/>
      <c r="Q157" s="121"/>
      <c r="R157" s="121"/>
      <c r="S157" s="121"/>
      <c r="T157" s="121"/>
      <c r="U157" s="121"/>
    </row>
    <row r="158" spans="2:21" ht="13.5" thickBot="1">
      <c r="B158" s="225"/>
      <c r="C158" s="224"/>
      <c r="D158" s="224"/>
      <c r="E158" s="224"/>
      <c r="F158" s="224"/>
      <c r="G158" s="224"/>
      <c r="H158" s="224"/>
      <c r="I158" s="120"/>
      <c r="J158" s="120"/>
      <c r="K158" s="120"/>
      <c r="L158" s="133"/>
      <c r="M158" s="133"/>
      <c r="N158" s="121"/>
      <c r="O158" s="121"/>
      <c r="P158" s="121"/>
      <c r="Q158" s="121"/>
      <c r="R158" s="121"/>
      <c r="S158" s="121"/>
      <c r="T158" s="121"/>
      <c r="U158" s="121"/>
    </row>
    <row r="159" spans="2:21" ht="13.5" thickBot="1">
      <c r="B159" s="229"/>
      <c r="C159" s="117" t="s">
        <v>80</v>
      </c>
      <c r="D159" s="117"/>
      <c r="E159" s="117"/>
      <c r="F159" s="117"/>
      <c r="G159" s="315"/>
      <c r="H159" s="315"/>
      <c r="I159" s="310"/>
      <c r="J159" s="310"/>
      <c r="K159" s="120"/>
      <c r="L159" s="133"/>
      <c r="M159" s="133"/>
      <c r="N159" s="133"/>
      <c r="O159" s="121"/>
      <c r="P159" s="121"/>
      <c r="Q159" s="121"/>
      <c r="R159" s="121"/>
      <c r="S159" s="121"/>
      <c r="T159" s="121"/>
      <c r="U159" s="121"/>
    </row>
    <row r="160" spans="2:21" ht="13.5" thickBot="1">
      <c r="B160" s="226"/>
      <c r="C160" s="122" t="s">
        <v>25</v>
      </c>
      <c r="D160" s="122"/>
      <c r="E160" s="122" t="s">
        <v>26</v>
      </c>
      <c r="F160" s="122"/>
      <c r="G160" s="122" t="s">
        <v>27</v>
      </c>
      <c r="H160" s="122"/>
      <c r="I160" s="122" t="s">
        <v>69</v>
      </c>
      <c r="J160" s="122"/>
      <c r="K160" s="120"/>
      <c r="L160" s="133"/>
      <c r="M160" s="133"/>
      <c r="N160" s="121"/>
      <c r="O160" s="121"/>
      <c r="P160" s="121"/>
      <c r="Q160" s="121"/>
      <c r="R160" s="121"/>
      <c r="S160" s="121"/>
      <c r="T160" s="121"/>
      <c r="U160" s="121"/>
    </row>
    <row r="161" spans="2:21">
      <c r="B161" s="225" t="s">
        <v>9</v>
      </c>
      <c r="C161" s="113">
        <f>COUNTIF(C12:O12,"&gt;0")</f>
        <v>13</v>
      </c>
      <c r="D161" s="113"/>
      <c r="E161" s="113">
        <f>COUNTIF(C52:O52,"&gt;0")</f>
        <v>13</v>
      </c>
      <c r="F161" s="113"/>
      <c r="G161" s="113">
        <f>COUNTIF(C91:O91,"&gt;0")</f>
        <v>13</v>
      </c>
      <c r="H161" s="113"/>
      <c r="I161" s="113">
        <f>COUNTIF(C130:O130,"&gt;0")</f>
        <v>13</v>
      </c>
      <c r="J161" s="113"/>
      <c r="K161" s="120"/>
      <c r="L161" s="133"/>
      <c r="M161" s="133"/>
      <c r="N161" s="121"/>
      <c r="O161" s="121"/>
      <c r="P161" s="133"/>
      <c r="Q161" s="121"/>
      <c r="R161" s="121"/>
      <c r="S161" s="121"/>
      <c r="T161" s="121"/>
      <c r="U161" s="121"/>
    </row>
    <row r="162" spans="2:21">
      <c r="B162" s="225" t="s">
        <v>10</v>
      </c>
      <c r="C162" s="111">
        <f>AVERAGE(C12:O12)</f>
        <v>20.553846153846152</v>
      </c>
      <c r="D162" s="111"/>
      <c r="E162" s="111">
        <f>AVERAGE(C52:O52)</f>
        <v>19.061538461538461</v>
      </c>
      <c r="F162" s="111"/>
      <c r="G162" s="111">
        <f>AVERAGE(C91:O91)</f>
        <v>19.646153846153847</v>
      </c>
      <c r="H162" s="111"/>
      <c r="I162" s="111">
        <f>AVERAGE(C130:O130)</f>
        <v>19.753846153846151</v>
      </c>
      <c r="J162" s="111"/>
      <c r="K162" s="120"/>
      <c r="L162" s="133"/>
      <c r="M162" s="133"/>
      <c r="N162" s="121"/>
      <c r="O162" s="121"/>
      <c r="P162" s="121"/>
      <c r="Q162" s="121"/>
      <c r="R162" s="121"/>
      <c r="S162" s="121"/>
      <c r="T162" s="121"/>
      <c r="U162" s="121"/>
    </row>
    <row r="163" spans="2:21">
      <c r="B163" s="225" t="s">
        <v>12</v>
      </c>
      <c r="C163" s="111">
        <f>STDEV(C12:O12)</f>
        <v>0.86276240898579615</v>
      </c>
      <c r="D163" s="111"/>
      <c r="E163" s="111">
        <f>STDEV(C52:O52)</f>
        <v>1.0283793573210727</v>
      </c>
      <c r="F163" s="111"/>
      <c r="G163" s="111">
        <f>STDEV(C91:O91)</f>
        <v>1.1034909640283912</v>
      </c>
      <c r="H163" s="111"/>
      <c r="I163" s="111">
        <f>STDEV(C130:O130)</f>
        <v>1.2339741924741816</v>
      </c>
      <c r="J163" s="111"/>
      <c r="K163" s="120"/>
      <c r="L163" s="133"/>
      <c r="M163" s="133"/>
      <c r="N163" s="121"/>
      <c r="O163" s="121"/>
      <c r="P163" s="121"/>
      <c r="Q163" s="121"/>
      <c r="R163" s="121"/>
      <c r="S163" s="121"/>
      <c r="T163" s="121"/>
      <c r="U163" s="121"/>
    </row>
    <row r="164" spans="2:21">
      <c r="B164" s="225" t="s">
        <v>11</v>
      </c>
      <c r="C164" s="111">
        <f>CONFIDENCE(0.05,C163,C161)</f>
        <v>0.46899436996900512</v>
      </c>
      <c r="D164" s="111"/>
      <c r="E164" s="111">
        <f>CONFIDENCE(0.05,E163,E161)</f>
        <v>0.55902311430430807</v>
      </c>
      <c r="F164" s="111"/>
      <c r="G164" s="111">
        <f>CONFIDENCE(0.05,G163,G161)</f>
        <v>0.59985349854238446</v>
      </c>
      <c r="H164" s="111"/>
      <c r="I164" s="111">
        <f>CONFIDENCE(0.05,I163,I161)</f>
        <v>0.67078368613411432</v>
      </c>
      <c r="J164" s="111"/>
      <c r="K164" s="120"/>
      <c r="L164" s="133"/>
      <c r="M164" s="133"/>
      <c r="N164" s="121"/>
      <c r="O164" s="121"/>
      <c r="P164" s="121"/>
      <c r="Q164" s="121"/>
      <c r="R164" s="121"/>
      <c r="S164" s="121"/>
      <c r="T164" s="121"/>
      <c r="U164" s="121"/>
    </row>
    <row r="165" spans="2:21">
      <c r="B165" s="225" t="s">
        <v>13</v>
      </c>
      <c r="C165" s="109">
        <f>MAX(C12:O12)</f>
        <v>21.6</v>
      </c>
      <c r="D165" s="109"/>
      <c r="E165" s="109">
        <f>MAX(C52:O52)</f>
        <v>20.2</v>
      </c>
      <c r="F165" s="109"/>
      <c r="G165" s="109">
        <f>MAX(C91:O91)</f>
        <v>21.1</v>
      </c>
      <c r="H165" s="109"/>
      <c r="I165" s="109">
        <f>MAX(C130:O130)</f>
        <v>21.1</v>
      </c>
      <c r="J165" s="109"/>
      <c r="K165" s="120"/>
      <c r="L165" s="133"/>
      <c r="M165" s="133"/>
      <c r="N165" s="121"/>
      <c r="O165" s="121"/>
      <c r="P165" s="121"/>
      <c r="Q165" s="121"/>
      <c r="R165" s="121"/>
      <c r="S165" s="121"/>
      <c r="T165" s="121"/>
      <c r="U165" s="121"/>
    </row>
    <row r="166" spans="2:21">
      <c r="B166" s="225" t="s">
        <v>14</v>
      </c>
      <c r="C166" s="109">
        <f>MIN(C12:O12)</f>
        <v>19.100000000000001</v>
      </c>
      <c r="D166" s="109"/>
      <c r="E166" s="109">
        <f>MIN(C52:O52)</f>
        <v>17.3</v>
      </c>
      <c r="F166" s="109"/>
      <c r="G166" s="109">
        <f>MIN(C91:O91)</f>
        <v>17.899999999999999</v>
      </c>
      <c r="H166" s="109"/>
      <c r="I166" s="109">
        <f>MIN(C130:O130)</f>
        <v>18.100000000000001</v>
      </c>
      <c r="J166" s="109"/>
      <c r="K166" s="120"/>
      <c r="L166" s="133"/>
      <c r="M166" s="133"/>
      <c r="N166" s="121"/>
      <c r="O166" s="121"/>
      <c r="P166" s="121"/>
      <c r="Q166" s="121"/>
      <c r="R166" s="121"/>
      <c r="S166" s="121"/>
      <c r="T166" s="121"/>
      <c r="U166" s="121"/>
    </row>
    <row r="167" spans="2:21" ht="13.5" thickBot="1">
      <c r="B167" s="226" t="s">
        <v>15</v>
      </c>
      <c r="C167" s="106">
        <f>C165-C166</f>
        <v>2.5</v>
      </c>
      <c r="D167" s="106"/>
      <c r="E167" s="106">
        <f>E165-E166</f>
        <v>2.8999999999999986</v>
      </c>
      <c r="F167" s="106"/>
      <c r="G167" s="106">
        <f>G165-G166</f>
        <v>3.2000000000000028</v>
      </c>
      <c r="H167" s="106"/>
      <c r="I167" s="106">
        <f>I165-I166</f>
        <v>3</v>
      </c>
      <c r="J167" s="106"/>
      <c r="K167" s="120"/>
      <c r="L167" s="133"/>
      <c r="M167" s="133"/>
      <c r="N167" s="121"/>
      <c r="O167" s="121"/>
      <c r="P167" s="121"/>
      <c r="Q167" s="121"/>
      <c r="R167" s="121"/>
      <c r="S167" s="121"/>
      <c r="T167" s="121"/>
      <c r="U167" s="121"/>
    </row>
    <row r="168" spans="2:21">
      <c r="B168" s="225"/>
      <c r="C168" s="224"/>
      <c r="D168" s="224"/>
      <c r="E168" s="224"/>
      <c r="F168" s="224"/>
      <c r="G168" s="224"/>
      <c r="H168" s="224"/>
      <c r="I168" s="120"/>
      <c r="J168" s="120"/>
      <c r="K168" s="120"/>
      <c r="L168" s="133"/>
      <c r="M168" s="133"/>
      <c r="N168" s="121"/>
      <c r="O168" s="121"/>
      <c r="P168" s="121"/>
      <c r="Q168" s="121"/>
      <c r="R168" s="121"/>
      <c r="S168" s="121"/>
      <c r="T168" s="121"/>
      <c r="U168" s="121"/>
    </row>
    <row r="169" spans="2:21" ht="13.5" thickBot="1">
      <c r="B169" s="225"/>
      <c r="C169" s="224"/>
      <c r="D169" s="224"/>
      <c r="E169" s="224"/>
      <c r="F169" s="224"/>
      <c r="G169" s="224"/>
      <c r="H169" s="224"/>
      <c r="I169" s="120"/>
      <c r="J169" s="120"/>
      <c r="K169" s="120"/>
      <c r="L169" s="133"/>
      <c r="M169" s="133"/>
      <c r="N169" s="121"/>
      <c r="O169" s="121"/>
      <c r="P169" s="121"/>
      <c r="Q169" s="121"/>
      <c r="R169" s="121"/>
      <c r="S169" s="121"/>
      <c r="T169" s="121"/>
      <c r="U169" s="121"/>
    </row>
    <row r="170" spans="2:21" ht="13.5" thickBot="1">
      <c r="B170" s="229"/>
      <c r="C170" s="288" t="s">
        <v>79</v>
      </c>
      <c r="D170" s="288"/>
      <c r="E170" s="288"/>
      <c r="F170" s="288"/>
      <c r="G170" s="313"/>
      <c r="H170" s="313"/>
      <c r="I170" s="310"/>
      <c r="J170" s="310"/>
      <c r="K170" s="120"/>
      <c r="L170" s="121"/>
      <c r="M170" s="121"/>
      <c r="N170" s="121"/>
      <c r="O170" s="121"/>
      <c r="P170" s="121"/>
      <c r="Q170" s="121"/>
      <c r="R170" s="121"/>
      <c r="S170" s="121"/>
      <c r="T170" s="121"/>
      <c r="U170" s="121"/>
    </row>
    <row r="171" spans="2:21" ht="13.5" customHeight="1" thickBot="1">
      <c r="B171" s="226"/>
      <c r="C171" s="122" t="s">
        <v>25</v>
      </c>
      <c r="D171" s="122"/>
      <c r="E171" s="122" t="s">
        <v>26</v>
      </c>
      <c r="F171" s="122"/>
      <c r="G171" s="122" t="s">
        <v>27</v>
      </c>
      <c r="H171" s="122"/>
      <c r="I171" s="122" t="s">
        <v>69</v>
      </c>
      <c r="J171" s="122"/>
      <c r="L171" s="121"/>
      <c r="M171" s="121"/>
      <c r="N171" s="121"/>
      <c r="O171" s="121"/>
      <c r="P171" s="121"/>
      <c r="Q171" s="121"/>
      <c r="R171" s="121"/>
      <c r="S171" s="121"/>
      <c r="T171" s="121"/>
      <c r="U171" s="121"/>
    </row>
    <row r="172" spans="2:21">
      <c r="B172" s="225" t="s">
        <v>9</v>
      </c>
      <c r="C172" s="113">
        <f>COUNTIF(C13:O13,"&lt;0")</f>
        <v>13</v>
      </c>
      <c r="D172" s="113"/>
      <c r="E172" s="113">
        <f>COUNTIF(C53:O53,"&lt;0")</f>
        <v>13</v>
      </c>
      <c r="F172" s="113"/>
      <c r="G172" s="113">
        <f>COUNTIF(C92:O92,"&lt;0")</f>
        <v>13</v>
      </c>
      <c r="H172" s="113"/>
      <c r="I172" s="113">
        <f>COUNTIF(C131:O131,"&lt;0")</f>
        <v>13</v>
      </c>
      <c r="J172" s="113"/>
      <c r="L172" s="121"/>
      <c r="M172" s="121"/>
      <c r="N172" s="121"/>
      <c r="O172" s="121"/>
      <c r="P172" s="121"/>
      <c r="Q172" s="121"/>
      <c r="R172" s="121"/>
      <c r="S172" s="121"/>
      <c r="T172" s="121"/>
      <c r="U172" s="121"/>
    </row>
    <row r="173" spans="2:21">
      <c r="B173" s="225" t="s">
        <v>10</v>
      </c>
      <c r="C173" s="111">
        <f>AVERAGE(C13:O13)</f>
        <v>-129.94615384615386</v>
      </c>
      <c r="D173" s="111"/>
      <c r="E173" s="111">
        <f>AVERAGE(C53:O53)</f>
        <v>-131.87692307692308</v>
      </c>
      <c r="F173" s="111"/>
      <c r="G173" s="111">
        <f>AVERAGE(C92:O92)</f>
        <v>-132.67692307692306</v>
      </c>
      <c r="H173" s="111"/>
      <c r="I173" s="111">
        <f>AVERAGE(C131:O131)</f>
        <v>-129.29999999999998</v>
      </c>
      <c r="J173" s="111"/>
      <c r="L173" s="246"/>
      <c r="M173" s="121"/>
      <c r="N173" s="121"/>
      <c r="O173" s="121"/>
      <c r="P173" s="121"/>
      <c r="Q173" s="121"/>
      <c r="R173" s="121"/>
      <c r="S173" s="121"/>
      <c r="T173" s="121"/>
      <c r="U173" s="121"/>
    </row>
    <row r="174" spans="2:21">
      <c r="B174" s="225" t="s">
        <v>12</v>
      </c>
      <c r="C174" s="111">
        <f>STDEV(C13:O13)</f>
        <v>9.1200891246207494</v>
      </c>
      <c r="D174" s="111"/>
      <c r="E174" s="111">
        <f>STDEV(C53:O53)</f>
        <v>6.4409049372162297</v>
      </c>
      <c r="F174" s="111"/>
      <c r="G174" s="111">
        <f>STDEV(C92:O92)</f>
        <v>6.0975615134458785</v>
      </c>
      <c r="H174" s="111"/>
      <c r="I174" s="111">
        <f>STDEV(C131:O131)</f>
        <v>7.603836750833973</v>
      </c>
      <c r="J174" s="111"/>
      <c r="L174" s="121"/>
      <c r="M174" s="121"/>
      <c r="N174" s="121"/>
      <c r="O174" s="121"/>
      <c r="P174" s="121"/>
      <c r="Q174" s="121"/>
      <c r="R174" s="121"/>
      <c r="S174" s="121"/>
      <c r="T174" s="121"/>
      <c r="U174" s="121"/>
    </row>
    <row r="175" spans="2:21">
      <c r="B175" s="225" t="s">
        <v>11</v>
      </c>
      <c r="C175" s="111">
        <f>CONFIDENCE(0.05,C174,C172)</f>
        <v>4.9576458228989679</v>
      </c>
      <c r="D175" s="111"/>
      <c r="E175" s="111">
        <f>CONFIDENCE(0.05,E174,E172)</f>
        <v>3.5012514703914404</v>
      </c>
      <c r="F175" s="111"/>
      <c r="G175" s="111">
        <f>CONFIDENCE(0.05,G174,G172)</f>
        <v>3.3146112887643011</v>
      </c>
      <c r="H175" s="111"/>
      <c r="I175" s="111">
        <f>CONFIDENCE(0.05,I174,I172)</f>
        <v>4.1334167890980238</v>
      </c>
      <c r="J175" s="111"/>
      <c r="L175" s="121"/>
      <c r="M175" s="121"/>
      <c r="N175" s="121"/>
      <c r="O175" s="121"/>
      <c r="P175" s="121"/>
      <c r="Q175" s="121"/>
      <c r="R175" s="121"/>
      <c r="S175" s="121"/>
      <c r="T175" s="121"/>
      <c r="U175" s="121"/>
    </row>
    <row r="176" spans="2:21">
      <c r="B176" s="225" t="s">
        <v>13</v>
      </c>
      <c r="C176" s="109">
        <f>MAX(C13:O13)</f>
        <v>-108.9</v>
      </c>
      <c r="D176" s="109"/>
      <c r="E176" s="109">
        <f>MAX(C53:O53)</f>
        <v>-125.9</v>
      </c>
      <c r="F176" s="109"/>
      <c r="G176" s="109">
        <f>MAX(C92:O92)</f>
        <v>-124.7</v>
      </c>
      <c r="H176" s="109"/>
      <c r="I176" s="109">
        <f>MAX(C131:O131)</f>
        <v>-121.6</v>
      </c>
      <c r="J176" s="109"/>
      <c r="L176" s="121"/>
      <c r="M176" s="121"/>
      <c r="N176" s="121"/>
      <c r="O176" s="121"/>
      <c r="P176" s="121"/>
      <c r="Q176" s="121"/>
      <c r="R176" s="121"/>
      <c r="S176" s="121"/>
      <c r="T176" s="121"/>
      <c r="U176" s="121"/>
    </row>
    <row r="177" spans="2:21">
      <c r="B177" s="225" t="s">
        <v>14</v>
      </c>
      <c r="C177" s="109">
        <f>MIN(C13:O13)</f>
        <v>-151.80000000000001</v>
      </c>
      <c r="D177" s="109"/>
      <c r="E177" s="109">
        <f>MIN(C53:O53)</f>
        <v>-149</v>
      </c>
      <c r="F177" s="109"/>
      <c r="G177" s="109">
        <f>MIN(C92:O92)</f>
        <v>-147.19999999999999</v>
      </c>
      <c r="H177" s="109"/>
      <c r="I177" s="109">
        <f>MIN(C131:O131)</f>
        <v>-144.80000000000001</v>
      </c>
      <c r="J177" s="109"/>
      <c r="L177" s="121"/>
      <c r="M177" s="121"/>
      <c r="N177" s="121"/>
      <c r="O177" s="121"/>
      <c r="P177" s="121"/>
      <c r="Q177" s="121"/>
      <c r="R177" s="121"/>
      <c r="S177" s="121"/>
      <c r="T177" s="121"/>
      <c r="U177" s="121"/>
    </row>
    <row r="178" spans="2:21" ht="13.5" thickBot="1">
      <c r="B178" s="226" t="s">
        <v>15</v>
      </c>
      <c r="C178" s="106">
        <f>C176-C177</f>
        <v>42.900000000000006</v>
      </c>
      <c r="D178" s="106"/>
      <c r="E178" s="106">
        <f>E176-E177</f>
        <v>23.099999999999994</v>
      </c>
      <c r="F178" s="106"/>
      <c r="G178" s="106">
        <f>G176-G177</f>
        <v>22.499999999999986</v>
      </c>
      <c r="H178" s="106"/>
      <c r="I178" s="106">
        <f>I176-I177</f>
        <v>23.200000000000017</v>
      </c>
      <c r="J178" s="106"/>
      <c r="L178" s="121"/>
      <c r="M178" s="121"/>
      <c r="N178" s="121"/>
      <c r="O178" s="121"/>
      <c r="P178" s="121"/>
      <c r="Q178" s="121"/>
      <c r="R178" s="121"/>
      <c r="S178" s="121"/>
      <c r="T178" s="121"/>
      <c r="U178" s="121"/>
    </row>
    <row r="179" spans="2:21" ht="13.5" thickBot="1">
      <c r="C179" s="314"/>
      <c r="D179" s="314"/>
      <c r="E179" s="314"/>
      <c r="F179" s="314"/>
      <c r="G179" s="314"/>
      <c r="H179" s="314"/>
      <c r="L179" s="121"/>
      <c r="M179" s="121"/>
      <c r="N179" s="133"/>
      <c r="O179" s="121"/>
      <c r="P179" s="121"/>
      <c r="Q179" s="121"/>
      <c r="R179" s="121"/>
      <c r="S179" s="121"/>
      <c r="T179" s="121"/>
      <c r="U179" s="121"/>
    </row>
    <row r="180" spans="2:21" ht="13.5" thickBot="1">
      <c r="B180" s="229"/>
      <c r="C180" s="288" t="s">
        <v>78</v>
      </c>
      <c r="D180" s="288"/>
      <c r="E180" s="288"/>
      <c r="F180" s="288"/>
      <c r="G180" s="313"/>
      <c r="H180" s="313"/>
      <c r="I180" s="310"/>
      <c r="J180" s="310"/>
      <c r="K180" s="120"/>
    </row>
    <row r="181" spans="2:21" ht="13.5" customHeight="1" thickBot="1">
      <c r="B181" s="226"/>
      <c r="C181" s="122" t="s">
        <v>25</v>
      </c>
      <c r="D181" s="122"/>
      <c r="E181" s="122" t="s">
        <v>26</v>
      </c>
      <c r="F181" s="122"/>
      <c r="G181" s="122" t="s">
        <v>27</v>
      </c>
      <c r="H181" s="122"/>
      <c r="I181" s="122" t="s">
        <v>69</v>
      </c>
      <c r="J181" s="122"/>
    </row>
    <row r="182" spans="2:21">
      <c r="B182" s="225" t="s">
        <v>9</v>
      </c>
      <c r="C182" s="218">
        <f>COUNTIF(C14:O14,"&gt;0")</f>
        <v>13</v>
      </c>
      <c r="D182" s="218"/>
      <c r="E182" s="218">
        <f>COUNTIF(C54:O54,"&gt;0")</f>
        <v>13</v>
      </c>
      <c r="F182" s="218"/>
      <c r="G182" s="112">
        <f>COUNTIF(C93:O93,"&gt;0")</f>
        <v>13</v>
      </c>
      <c r="H182" s="112"/>
      <c r="I182" s="112">
        <f>COUNTIF(C132:O132,"&gt;0")</f>
        <v>13</v>
      </c>
      <c r="J182" s="112"/>
    </row>
    <row r="183" spans="2:21">
      <c r="B183" s="225" t="s">
        <v>10</v>
      </c>
      <c r="C183" s="217">
        <f>AVERAGE(C14:O14)</f>
        <v>20.538461538461533</v>
      </c>
      <c r="D183" s="217"/>
      <c r="E183" s="217">
        <f>AVERAGE(C54:O54)</f>
        <v>19.169230769230765</v>
      </c>
      <c r="F183" s="217"/>
      <c r="G183" s="108">
        <f>AVERAGE(C93:O93)</f>
        <v>19.630769230769232</v>
      </c>
      <c r="H183" s="108"/>
      <c r="I183" s="108">
        <f>AVERAGE(C132:O132)</f>
        <v>19.753846153846155</v>
      </c>
      <c r="J183" s="108"/>
    </row>
    <row r="184" spans="2:21">
      <c r="B184" s="225" t="s">
        <v>12</v>
      </c>
      <c r="C184" s="217">
        <f>STDEV(C14:O14)</f>
        <v>0.85199614781842514</v>
      </c>
      <c r="D184" s="217"/>
      <c r="E184" s="217">
        <f>STDEV(C54:O54)</f>
        <v>1.0135618838076399</v>
      </c>
      <c r="F184" s="217"/>
      <c r="G184" s="108">
        <f>STDEV(C93:O93)</f>
        <v>1.1018050458108997</v>
      </c>
      <c r="H184" s="108"/>
      <c r="I184" s="108">
        <f>STDEV(C132:O132)</f>
        <v>1.1730411932347651</v>
      </c>
      <c r="J184" s="108"/>
    </row>
    <row r="185" spans="2:21">
      <c r="B185" s="225" t="s">
        <v>11</v>
      </c>
      <c r="C185" s="217">
        <f>CONFIDENCE(0.05,C184,C182)</f>
        <v>0.46314187127350842</v>
      </c>
      <c r="D185" s="217"/>
      <c r="E185" s="217">
        <f>CONFIDENCE(0.05,E184,E182)</f>
        <v>0.55096839195828695</v>
      </c>
      <c r="F185" s="217"/>
      <c r="G185" s="108">
        <f>CONFIDENCE(0.05,G184,G182)</f>
        <v>0.59893703980009738</v>
      </c>
      <c r="H185" s="108"/>
      <c r="I185" s="108">
        <f>CONFIDENCE(0.05,I184,I182)</f>
        <v>0.63766073908522114</v>
      </c>
      <c r="J185" s="108"/>
    </row>
    <row r="186" spans="2:21">
      <c r="B186" s="225" t="s">
        <v>13</v>
      </c>
      <c r="C186" s="216">
        <f>MAX(C14:O14)</f>
        <v>21.7</v>
      </c>
      <c r="D186" s="216"/>
      <c r="E186" s="216">
        <f>MAX(C54:O54)</f>
        <v>20.2</v>
      </c>
      <c r="F186" s="216"/>
      <c r="G186" s="108">
        <f>MAX(C93:O93)</f>
        <v>21.1</v>
      </c>
      <c r="H186" s="108"/>
      <c r="I186" s="108">
        <f>MAX(C132:O132)</f>
        <v>21.1</v>
      </c>
      <c r="J186" s="108"/>
    </row>
    <row r="187" spans="2:21">
      <c r="B187" s="225" t="s">
        <v>14</v>
      </c>
      <c r="C187" s="216">
        <f>MIN(C14:O14)</f>
        <v>19.2</v>
      </c>
      <c r="D187" s="216"/>
      <c r="E187" s="216">
        <f>MIN(C54:O54)</f>
        <v>17.600000000000001</v>
      </c>
      <c r="F187" s="216"/>
      <c r="G187" s="108">
        <f>MIN(C93:O93)</f>
        <v>17.899999999999999</v>
      </c>
      <c r="H187" s="108"/>
      <c r="I187" s="108">
        <f>MIN(C132:O132)</f>
        <v>18.100000000000001</v>
      </c>
      <c r="J187" s="108"/>
    </row>
    <row r="188" spans="2:21" ht="13.5" thickBot="1">
      <c r="B188" s="226" t="s">
        <v>15</v>
      </c>
      <c r="C188" s="215">
        <f>C186-C187</f>
        <v>2.5</v>
      </c>
      <c r="D188" s="215"/>
      <c r="E188" s="215">
        <f>E186-E187</f>
        <v>2.5999999999999979</v>
      </c>
      <c r="F188" s="215"/>
      <c r="G188" s="105">
        <f>G186-G187</f>
        <v>3.2000000000000028</v>
      </c>
      <c r="H188" s="105"/>
      <c r="I188" s="105">
        <f>I186-I187</f>
        <v>3</v>
      </c>
      <c r="J188" s="105"/>
    </row>
    <row r="189" spans="2:21">
      <c r="B189" s="225"/>
      <c r="C189" s="243"/>
      <c r="D189" s="243"/>
      <c r="E189" s="243"/>
      <c r="F189" s="243"/>
      <c r="G189" s="242"/>
      <c r="H189" s="242"/>
      <c r="I189" s="121"/>
    </row>
    <row r="190" spans="2:21">
      <c r="B190" s="225"/>
      <c r="C190" s="243"/>
      <c r="D190" s="243"/>
      <c r="E190" s="243"/>
      <c r="F190" s="243"/>
      <c r="G190" s="242"/>
      <c r="H190" s="242"/>
      <c r="I190" s="121"/>
    </row>
    <row r="191" spans="2:21">
      <c r="B191" s="225"/>
      <c r="C191" s="243"/>
      <c r="D191" s="243"/>
      <c r="E191" s="243"/>
      <c r="F191" s="243"/>
      <c r="G191" s="242"/>
      <c r="H191" s="242"/>
      <c r="I191" s="121"/>
    </row>
    <row r="192" spans="2:21">
      <c r="B192" s="225"/>
      <c r="C192" s="243"/>
      <c r="D192" s="243"/>
      <c r="E192" s="243"/>
      <c r="F192" s="243"/>
      <c r="G192" s="242"/>
      <c r="H192" s="242"/>
      <c r="I192" s="121"/>
    </row>
    <row r="193" spans="2:11" ht="13.5" thickBot="1">
      <c r="C193" s="283"/>
      <c r="D193" s="283"/>
      <c r="E193" s="283"/>
      <c r="F193" s="283"/>
      <c r="G193" s="283"/>
      <c r="H193" s="283"/>
    </row>
    <row r="194" spans="2:11" ht="13.5" customHeight="1" thickBot="1">
      <c r="B194" s="229"/>
      <c r="C194" s="239" t="s">
        <v>77</v>
      </c>
      <c r="D194" s="239"/>
      <c r="E194" s="239"/>
      <c r="F194" s="239"/>
      <c r="G194" s="240"/>
      <c r="H194" s="240"/>
      <c r="I194" s="310"/>
      <c r="J194" s="310"/>
      <c r="K194" s="133"/>
    </row>
    <row r="195" spans="2:11" ht="13.5" customHeight="1" thickBot="1">
      <c r="B195" s="226"/>
      <c r="C195" s="122" t="s">
        <v>25</v>
      </c>
      <c r="D195" s="122"/>
      <c r="E195" s="122" t="s">
        <v>26</v>
      </c>
      <c r="F195" s="122"/>
      <c r="G195" s="122" t="s">
        <v>27</v>
      </c>
      <c r="H195" s="122"/>
      <c r="I195" s="122" t="s">
        <v>69</v>
      </c>
      <c r="J195" s="122"/>
      <c r="K195" s="121"/>
    </row>
    <row r="196" spans="2:11">
      <c r="B196" s="225" t="s">
        <v>9</v>
      </c>
      <c r="C196" s="113">
        <f>COUNTIF(C16:O16,"&gt;0")</f>
        <v>13</v>
      </c>
      <c r="D196" s="113"/>
      <c r="E196" s="113">
        <f>COUNTIF(C56:O56,"&gt;0")</f>
        <v>13</v>
      </c>
      <c r="F196" s="113"/>
      <c r="G196" s="112">
        <f>COUNTIF(C95:O95,"&gt;0")</f>
        <v>13</v>
      </c>
      <c r="H196" s="112"/>
      <c r="I196" s="112">
        <f>COUNTIF(C134:O134,"&gt;0")</f>
        <v>13</v>
      </c>
      <c r="J196" s="112"/>
      <c r="K196" s="121"/>
    </row>
    <row r="197" spans="2:11">
      <c r="B197" s="225" t="s">
        <v>10</v>
      </c>
      <c r="C197" s="111">
        <f>AVERAGE(C16:O16)</f>
        <v>45.361538461538458</v>
      </c>
      <c r="D197" s="111"/>
      <c r="E197" s="111">
        <f>AVERAGE(C56:O56)</f>
        <v>49.369230769230754</v>
      </c>
      <c r="F197" s="111"/>
      <c r="G197" s="111">
        <f>AVERAGE(C95:O95)</f>
        <v>48.961538461538453</v>
      </c>
      <c r="H197" s="111"/>
      <c r="I197" s="111">
        <f>AVERAGE(C134:O134)</f>
        <v>45.830769230769235</v>
      </c>
      <c r="J197" s="111"/>
    </row>
    <row r="198" spans="2:11">
      <c r="B198" s="225" t="s">
        <v>12</v>
      </c>
      <c r="C198" s="111">
        <f>STDEV(C16:O16)</f>
        <v>1.87862470153854</v>
      </c>
      <c r="D198" s="111"/>
      <c r="E198" s="111">
        <f>STDEV(C56:O56)</f>
        <v>0.11094003924504557</v>
      </c>
      <c r="F198" s="111"/>
      <c r="G198" s="108">
        <f>STDEV(C95:O95)</f>
        <v>0.61174403898261931</v>
      </c>
      <c r="H198" s="108"/>
      <c r="I198" s="108">
        <f>STDEV(C134:O134)</f>
        <v>7.5106761619881099E-2</v>
      </c>
      <c r="J198" s="108"/>
    </row>
    <row r="199" spans="2:11">
      <c r="B199" s="225" t="s">
        <v>11</v>
      </c>
      <c r="C199" s="111">
        <f>CONFIDENCE(0.05,C198,C196)</f>
        <v>1.0212132553874202</v>
      </c>
      <c r="D199" s="111"/>
      <c r="E199" s="111">
        <f>CONFIDENCE(0.05,E198,E196)</f>
        <v>6.0306584139693822E-2</v>
      </c>
      <c r="F199" s="111"/>
      <c r="G199" s="108">
        <f>CONFIDENCE(0.05,G198,G196)</f>
        <v>0.33254173704926848</v>
      </c>
      <c r="H199" s="108"/>
      <c r="I199" s="108">
        <f>CONFIDENCE(0.05,I198,I196)</f>
        <v>4.0827750466940316E-2</v>
      </c>
      <c r="J199" s="108"/>
    </row>
    <row r="200" spans="2:11">
      <c r="B200" s="225" t="s">
        <v>13</v>
      </c>
      <c r="C200" s="109">
        <f>MAX(C16:O16)</f>
        <v>47.6</v>
      </c>
      <c r="D200" s="109"/>
      <c r="E200" s="109">
        <f>MAX(C56:O56)</f>
        <v>49.6</v>
      </c>
      <c r="F200" s="109"/>
      <c r="G200" s="108">
        <f>MAX(C95:O95)</f>
        <v>49.5</v>
      </c>
      <c r="H200" s="108"/>
      <c r="I200" s="108">
        <f>MAX(C134:O134)</f>
        <v>46</v>
      </c>
      <c r="J200" s="108"/>
    </row>
    <row r="201" spans="2:11">
      <c r="B201" s="225" t="s">
        <v>14</v>
      </c>
      <c r="C201" s="109">
        <f>MIN(C16:O16)</f>
        <v>41.1</v>
      </c>
      <c r="D201" s="109"/>
      <c r="E201" s="109">
        <f>MIN(C56:O56)</f>
        <v>49.2</v>
      </c>
      <c r="F201" s="109"/>
      <c r="G201" s="108">
        <f>MIN(C95:O95)</f>
        <v>47.1</v>
      </c>
      <c r="H201" s="108"/>
      <c r="I201" s="108">
        <f>MIN(C134:O134)</f>
        <v>45.7</v>
      </c>
      <c r="J201" s="108"/>
    </row>
    <row r="202" spans="2:11" ht="13.5" thickBot="1">
      <c r="B202" s="226" t="s">
        <v>15</v>
      </c>
      <c r="C202" s="106">
        <f>C200-C201</f>
        <v>6.5</v>
      </c>
      <c r="D202" s="106"/>
      <c r="E202" s="106">
        <f>E200-E201</f>
        <v>0.39999999999999858</v>
      </c>
      <c r="F202" s="106"/>
      <c r="G202" s="105">
        <f>G200-G201</f>
        <v>2.3999999999999986</v>
      </c>
      <c r="H202" s="105"/>
      <c r="I202" s="105">
        <f>I200-I201</f>
        <v>0.29999999999999716</v>
      </c>
      <c r="J202" s="105"/>
    </row>
    <row r="203" spans="2:11" ht="13.5" thickBot="1"/>
    <row r="204" spans="2:11" ht="13.5" customHeight="1" thickBot="1">
      <c r="B204" s="229"/>
      <c r="C204" s="239" t="s">
        <v>76</v>
      </c>
      <c r="D204" s="239"/>
      <c r="E204" s="239"/>
      <c r="F204" s="239"/>
      <c r="G204" s="238"/>
      <c r="H204" s="238"/>
      <c r="I204" s="310"/>
      <c r="J204" s="310"/>
      <c r="K204" s="120"/>
    </row>
    <row r="205" spans="2:11" ht="13.5" thickBot="1">
      <c r="B205" s="226"/>
      <c r="C205" s="114" t="s">
        <v>25</v>
      </c>
      <c r="D205" s="114"/>
      <c r="E205" s="114" t="s">
        <v>26</v>
      </c>
      <c r="F205" s="114"/>
      <c r="G205" s="114" t="s">
        <v>27</v>
      </c>
      <c r="H205" s="114"/>
      <c r="I205" s="114" t="s">
        <v>69</v>
      </c>
      <c r="J205" s="114"/>
    </row>
    <row r="206" spans="2:11">
      <c r="B206" s="225" t="s">
        <v>9</v>
      </c>
      <c r="C206" s="113">
        <f>COUNTIF(C17:O17,"&gt;0")</f>
        <v>13</v>
      </c>
      <c r="D206" s="113"/>
      <c r="E206" s="113">
        <f>COUNTIF(C57:O57,"&gt;0")</f>
        <v>13</v>
      </c>
      <c r="F206" s="113"/>
      <c r="G206" s="112">
        <f>COUNTIF(C96:O96,"&gt;0")</f>
        <v>13</v>
      </c>
      <c r="H206" s="112"/>
      <c r="I206" s="112">
        <f>COUNTIF(C135:O135,"&gt;0")</f>
        <v>13</v>
      </c>
      <c r="J206" s="112"/>
    </row>
    <row r="207" spans="2:11">
      <c r="B207" s="225" t="s">
        <v>10</v>
      </c>
      <c r="C207" s="111">
        <f>AVERAGE(C17:O17)</f>
        <v>20.276923076923079</v>
      </c>
      <c r="D207" s="111"/>
      <c r="E207" s="111">
        <f>AVERAGE(C57:O57)</f>
        <v>18.738461538461539</v>
      </c>
      <c r="F207" s="111"/>
      <c r="G207" s="111">
        <f>AVERAGE(C96:O96)</f>
        <v>19.407692307692308</v>
      </c>
      <c r="H207" s="111"/>
      <c r="I207" s="111">
        <f>AVERAGE(C135:O135)</f>
        <v>19.584615384615383</v>
      </c>
      <c r="J207" s="111"/>
    </row>
    <row r="208" spans="2:11">
      <c r="B208" s="225" t="s">
        <v>12</v>
      </c>
      <c r="C208" s="111">
        <f>STDEV(C17:O17)</f>
        <v>0.82376558776738384</v>
      </c>
      <c r="D208" s="111"/>
      <c r="E208" s="111">
        <f>STDEV(C20:O20)</f>
        <v>1.2522287822426554</v>
      </c>
      <c r="F208" s="111"/>
      <c r="G208" s="108">
        <f>STDEV(C96:O96)</f>
        <v>1.1071446295625655</v>
      </c>
      <c r="H208" s="108"/>
      <c r="I208" s="108">
        <f>STDEV(C135:O135)</f>
        <v>1.1991984502478825</v>
      </c>
      <c r="J208" s="108"/>
    </row>
    <row r="209" spans="2:11">
      <c r="B209" s="225" t="s">
        <v>11</v>
      </c>
      <c r="C209" s="111">
        <f>CONFIDENCE(0.05,C208,C206)</f>
        <v>0.44779584600964201</v>
      </c>
      <c r="D209" s="111"/>
      <c r="E209" s="111">
        <f>CONFIDENCE(0.05,E208,E206)</f>
        <v>0.68070681182705228</v>
      </c>
      <c r="F209" s="111"/>
      <c r="G209" s="108">
        <f>CONFIDENCE(0.05,G208,G206)</f>
        <v>0.60183961725528945</v>
      </c>
      <c r="H209" s="108"/>
      <c r="I209" s="108">
        <f>CONFIDENCE(0.05,I208,I206)</f>
        <v>0.651879724689155</v>
      </c>
      <c r="J209" s="108"/>
    </row>
    <row r="210" spans="2:11">
      <c r="B210" s="225" t="s">
        <v>13</v>
      </c>
      <c r="C210" s="109">
        <f>MAX(C17:O17)</f>
        <v>21.3</v>
      </c>
      <c r="D210" s="109"/>
      <c r="E210" s="109">
        <f>MAX(C57:O57)</f>
        <v>19.8</v>
      </c>
      <c r="F210" s="109"/>
      <c r="G210" s="108">
        <f>MAX(C96:O96)</f>
        <v>20.9</v>
      </c>
      <c r="H210" s="108"/>
      <c r="I210" s="108">
        <f>MAX(C135:O135)</f>
        <v>20.8</v>
      </c>
      <c r="J210" s="108"/>
      <c r="K210" s="221"/>
    </row>
    <row r="211" spans="2:11">
      <c r="B211" s="225" t="s">
        <v>14</v>
      </c>
      <c r="C211" s="109">
        <f>MIN(C17:O17)</f>
        <v>19</v>
      </c>
      <c r="D211" s="109"/>
      <c r="E211" s="109">
        <f>MIN(C57:O57)</f>
        <v>17.399999999999999</v>
      </c>
      <c r="F211" s="109"/>
      <c r="G211" s="108">
        <f>MIN(C96:O96)</f>
        <v>17.7</v>
      </c>
      <c r="H211" s="108"/>
      <c r="I211" s="108">
        <f>MIN(C135:O135)</f>
        <v>17.899999999999999</v>
      </c>
      <c r="J211" s="108"/>
    </row>
    <row r="212" spans="2:11" ht="13.5" thickBot="1">
      <c r="B212" s="226" t="s">
        <v>15</v>
      </c>
      <c r="C212" s="106">
        <f>C210-C211</f>
        <v>2.3000000000000007</v>
      </c>
      <c r="D212" s="106"/>
      <c r="E212" s="106">
        <f>E210-E211</f>
        <v>2.4000000000000021</v>
      </c>
      <c r="F212" s="106"/>
      <c r="G212" s="105">
        <f>G210-G211</f>
        <v>3.1999999999999993</v>
      </c>
      <c r="H212" s="105"/>
      <c r="I212" s="105">
        <f>I210-I211</f>
        <v>2.9000000000000021</v>
      </c>
      <c r="J212" s="105"/>
    </row>
    <row r="213" spans="2:11">
      <c r="B213" s="225"/>
      <c r="C213" s="224"/>
      <c r="D213" s="224"/>
      <c r="E213" s="224"/>
      <c r="F213" s="224"/>
      <c r="G213" s="223"/>
      <c r="H213" s="223"/>
      <c r="I213" s="120"/>
    </row>
    <row r="214" spans="2:11" ht="13.5" thickBot="1">
      <c r="B214" s="225"/>
      <c r="C214" s="224"/>
      <c r="D214" s="224"/>
      <c r="E214" s="224"/>
      <c r="F214" s="224"/>
      <c r="G214" s="223"/>
      <c r="H214" s="223"/>
      <c r="I214" s="120"/>
    </row>
    <row r="215" spans="2:11" ht="13.5" thickBot="1">
      <c r="B215" s="229"/>
      <c r="C215" s="235" t="s">
        <v>75</v>
      </c>
      <c r="D215" s="235"/>
      <c r="E215" s="235"/>
      <c r="F215" s="235"/>
      <c r="G215" s="312"/>
      <c r="H215" s="312"/>
      <c r="I215" s="310"/>
      <c r="J215" s="310"/>
      <c r="K215" s="120"/>
    </row>
    <row r="216" spans="2:11" ht="13.5" thickBot="1">
      <c r="B216" s="226"/>
      <c r="C216" s="122" t="s">
        <v>25</v>
      </c>
      <c r="D216" s="122"/>
      <c r="E216" s="122" t="s">
        <v>26</v>
      </c>
      <c r="F216" s="122"/>
      <c r="G216" s="122" t="s">
        <v>27</v>
      </c>
      <c r="H216" s="122"/>
      <c r="I216" s="122" t="s">
        <v>69</v>
      </c>
      <c r="J216" s="122"/>
    </row>
    <row r="217" spans="2:11">
      <c r="B217" s="225" t="s">
        <v>9</v>
      </c>
      <c r="C217" s="113">
        <f>COUNTIF(C18:O18,"&gt;0")</f>
        <v>13</v>
      </c>
      <c r="D217" s="113"/>
      <c r="E217" s="113">
        <f>COUNTIF(C58:O58,"&gt;0")</f>
        <v>13</v>
      </c>
      <c r="F217" s="113"/>
      <c r="G217" s="112">
        <f>COUNTIF(C97:O97,"&gt;0")</f>
        <v>13</v>
      </c>
      <c r="H217" s="112"/>
      <c r="I217" s="112">
        <f>COUNTIF(C136:O136,"&gt;0")</f>
        <v>13</v>
      </c>
      <c r="J217" s="112"/>
    </row>
    <row r="218" spans="2:11">
      <c r="B218" s="225" t="s">
        <v>10</v>
      </c>
      <c r="C218" s="111">
        <f>AVERAGE(C18:O18)</f>
        <v>45.399999999999991</v>
      </c>
      <c r="D218" s="111"/>
      <c r="E218" s="111">
        <f>AVERAGE(C58:O58)</f>
        <v>49.33846153846153</v>
      </c>
      <c r="F218" s="111"/>
      <c r="G218" s="111">
        <f>AVERAGE(C97:O97)</f>
        <v>48.938461538461532</v>
      </c>
      <c r="H218" s="111"/>
      <c r="I218" s="111">
        <f>AVERAGE(C136:O136)</f>
        <v>45.807692307692307</v>
      </c>
      <c r="J218" s="111"/>
    </row>
    <row r="219" spans="2:11">
      <c r="B219" s="225" t="s">
        <v>12</v>
      </c>
      <c r="C219" s="111">
        <f>STDEV(C18:O18)</f>
        <v>1.7691806012954125</v>
      </c>
      <c r="D219" s="111"/>
      <c r="E219" s="111">
        <f>STDEV(C58:O58)</f>
        <v>0.15021352323976128</v>
      </c>
      <c r="F219" s="111"/>
      <c r="G219" s="108">
        <f>STDEV(C97:O97)</f>
        <v>0.62787798912748027</v>
      </c>
      <c r="H219" s="108"/>
      <c r="I219" s="108">
        <f>STDEV(C136:O136)</f>
        <v>9.540735874430159E-2</v>
      </c>
      <c r="J219" s="108"/>
    </row>
    <row r="220" spans="2:11">
      <c r="B220" s="225" t="s">
        <v>11</v>
      </c>
      <c r="C220" s="111">
        <f>CONFIDENCE(0.05,C219,C217)</f>
        <v>0.96171985800970117</v>
      </c>
      <c r="D220" s="111"/>
      <c r="E220" s="111">
        <f>CONFIDENCE(0.05,E219,E217)</f>
        <v>8.1655500933880132E-2</v>
      </c>
      <c r="F220" s="111"/>
      <c r="G220" s="108">
        <f>CONFIDENCE(0.05,G219,G217)</f>
        <v>0.34131209109401101</v>
      </c>
      <c r="H220" s="108"/>
      <c r="I220" s="108">
        <f>CONFIDENCE(0.05,I219,I217)</f>
        <v>5.1863077990718563E-2</v>
      </c>
      <c r="J220" s="108"/>
    </row>
    <row r="221" spans="2:11">
      <c r="B221" s="225" t="s">
        <v>13</v>
      </c>
      <c r="C221" s="109">
        <f>MAX(C18:O18)</f>
        <v>47.6</v>
      </c>
      <c r="D221" s="109"/>
      <c r="E221" s="109">
        <f>MAX(C58:O58)</f>
        <v>49.6</v>
      </c>
      <c r="F221" s="109"/>
      <c r="G221" s="108">
        <f>MAX(C97:O97)</f>
        <v>49.5</v>
      </c>
      <c r="H221" s="108"/>
      <c r="I221" s="108">
        <f>MAX(C136:O136)</f>
        <v>45.9</v>
      </c>
      <c r="J221" s="108"/>
    </row>
    <row r="222" spans="2:11">
      <c r="B222" s="225" t="s">
        <v>14</v>
      </c>
      <c r="C222" s="109">
        <f>MIN(C18:O18)</f>
        <v>41.2</v>
      </c>
      <c r="D222" s="109"/>
      <c r="E222" s="109">
        <f>MIN(C58:O58)</f>
        <v>49.1</v>
      </c>
      <c r="F222" s="109"/>
      <c r="G222" s="108">
        <f>MIN(C97:O97)</f>
        <v>47.1</v>
      </c>
      <c r="H222" s="108"/>
      <c r="I222" s="108">
        <f>MIN(C136:O136)</f>
        <v>45.6</v>
      </c>
      <c r="J222" s="108"/>
    </row>
    <row r="223" spans="2:11" ht="13.5" thickBot="1">
      <c r="B223" s="226" t="s">
        <v>15</v>
      </c>
      <c r="C223" s="106">
        <f>C221-C222</f>
        <v>6.3999999999999986</v>
      </c>
      <c r="D223" s="106"/>
      <c r="E223" s="106">
        <f>E221-E222</f>
        <v>0.5</v>
      </c>
      <c r="F223" s="106"/>
      <c r="G223" s="105">
        <f>G221-G222</f>
        <v>2.3999999999999986</v>
      </c>
      <c r="H223" s="105"/>
      <c r="I223" s="105">
        <f>I221-I222</f>
        <v>0.29999999999999716</v>
      </c>
      <c r="J223" s="105"/>
    </row>
    <row r="224" spans="2:11">
      <c r="B224" s="225"/>
      <c r="C224" s="224"/>
      <c r="D224" s="224"/>
      <c r="E224" s="224"/>
      <c r="F224" s="224"/>
      <c r="G224" s="223"/>
      <c r="H224" s="223"/>
      <c r="I224" s="120"/>
    </row>
    <row r="225" spans="2:11">
      <c r="B225" s="225"/>
      <c r="C225" s="224"/>
      <c r="D225" s="224"/>
      <c r="E225" s="224"/>
      <c r="F225" s="224"/>
      <c r="G225" s="223"/>
      <c r="H225" s="223"/>
      <c r="I225" s="120"/>
    </row>
    <row r="226" spans="2:11">
      <c r="B226" s="225"/>
      <c r="C226" s="224"/>
      <c r="D226" s="224"/>
      <c r="E226" s="224"/>
      <c r="F226" s="224"/>
      <c r="G226" s="223"/>
      <c r="H226" s="223"/>
      <c r="I226" s="120"/>
    </row>
    <row r="227" spans="2:11">
      <c r="B227" s="225"/>
      <c r="C227" s="224"/>
      <c r="D227" s="224"/>
      <c r="E227" s="224"/>
      <c r="F227" s="224"/>
      <c r="G227" s="223"/>
      <c r="H227" s="223"/>
      <c r="I227" s="120"/>
    </row>
    <row r="228" spans="2:11" ht="13.5" thickBot="1">
      <c r="B228" s="225"/>
      <c r="C228" s="224"/>
      <c r="D228" s="224"/>
      <c r="E228" s="224"/>
      <c r="F228" s="224"/>
      <c r="G228" s="223"/>
      <c r="H228" s="223"/>
      <c r="I228" s="120"/>
    </row>
    <row r="229" spans="2:11" ht="13.5" thickBot="1">
      <c r="B229" s="229"/>
      <c r="C229" s="235" t="s">
        <v>74</v>
      </c>
      <c r="D229" s="235"/>
      <c r="E229" s="235"/>
      <c r="F229" s="235"/>
      <c r="G229" s="234"/>
      <c r="H229" s="234"/>
      <c r="I229" s="310"/>
      <c r="J229" s="310"/>
      <c r="K229" s="120"/>
    </row>
    <row r="230" spans="2:11" ht="13.5" thickBot="1">
      <c r="B230" s="226"/>
      <c r="C230" s="114" t="s">
        <v>25</v>
      </c>
      <c r="D230" s="114"/>
      <c r="E230" s="114" t="s">
        <v>26</v>
      </c>
      <c r="F230" s="114"/>
      <c r="G230" s="114" t="s">
        <v>27</v>
      </c>
      <c r="H230" s="114"/>
      <c r="I230" s="114" t="s">
        <v>69</v>
      </c>
      <c r="J230" s="114"/>
    </row>
    <row r="231" spans="2:11">
      <c r="B231" s="225" t="s">
        <v>9</v>
      </c>
      <c r="C231" s="113">
        <f>COUNTIF(C19:O19,"&gt;0")</f>
        <v>13</v>
      </c>
      <c r="D231" s="113"/>
      <c r="E231" s="113">
        <f>COUNTIF(C59:O59,"&gt;0")</f>
        <v>13</v>
      </c>
      <c r="F231" s="113"/>
      <c r="G231" s="112">
        <f>COUNTIF(C98:O98,"&gt;0")</f>
        <v>13</v>
      </c>
      <c r="H231" s="112"/>
      <c r="I231" s="112">
        <f>COUNTIF(C137:O137,"&gt;0")</f>
        <v>13</v>
      </c>
      <c r="J231" s="112"/>
    </row>
    <row r="232" spans="2:11">
      <c r="B232" s="225" t="s">
        <v>10</v>
      </c>
      <c r="C232" s="111">
        <f>AVERAGE(C19:O19)</f>
        <v>20.307692307692307</v>
      </c>
      <c r="D232" s="111"/>
      <c r="E232" s="111">
        <f>AVERAGE(C59:O59)</f>
        <v>18.761538461538461</v>
      </c>
      <c r="F232" s="111"/>
      <c r="G232" s="111">
        <f>AVERAGE(C98:O98)</f>
        <v>19.430769230769229</v>
      </c>
      <c r="H232" s="111"/>
      <c r="I232" s="111">
        <f>AVERAGE(C137:O137)</f>
        <v>18.23076923076923</v>
      </c>
      <c r="J232" s="111"/>
    </row>
    <row r="233" spans="2:11">
      <c r="B233" s="225" t="s">
        <v>12</v>
      </c>
      <c r="C233" s="111">
        <f>STDEV(C19:O19)</f>
        <v>0.85971074443824624</v>
      </c>
      <c r="D233" s="111"/>
      <c r="E233" s="111">
        <f>STDEV(C59:O59)</f>
        <v>0.89492873230075487</v>
      </c>
      <c r="F233" s="111"/>
      <c r="G233" s="108">
        <f>STDEV(C98:O98)</f>
        <v>1.1375299376167463</v>
      </c>
      <c r="H233" s="108"/>
      <c r="I233" s="108">
        <f>STDEV(C137:O137)</f>
        <v>4.8054456288993261</v>
      </c>
      <c r="J233" s="108"/>
    </row>
    <row r="234" spans="2:11">
      <c r="B234" s="225" t="s">
        <v>11</v>
      </c>
      <c r="C234" s="111">
        <f>CONFIDENCE(0.05,C233,C231)</f>
        <v>0.46733549670687802</v>
      </c>
      <c r="D234" s="111"/>
      <c r="E234" s="111">
        <f>CONFIDENCE(0.05,E233,E231)</f>
        <v>0.48647986120065512</v>
      </c>
      <c r="F234" s="111"/>
      <c r="G234" s="108">
        <f>CONFIDENCE(0.05,G233,G231)</f>
        <v>0.61835695535296631</v>
      </c>
      <c r="H234" s="108"/>
      <c r="I234" s="108">
        <f>CONFIDENCE(0.05,I233,I231)</f>
        <v>2.6122219995598495</v>
      </c>
      <c r="J234" s="108"/>
    </row>
    <row r="235" spans="2:11">
      <c r="B235" s="225" t="s">
        <v>13</v>
      </c>
      <c r="C235" s="109">
        <f>MAX(C19:O19)</f>
        <v>21.4</v>
      </c>
      <c r="D235" s="109"/>
      <c r="E235" s="109">
        <f>MAX(C59:O59)</f>
        <v>19.7</v>
      </c>
      <c r="F235" s="109"/>
      <c r="G235" s="108">
        <f>MAX(C98:O98)</f>
        <v>21</v>
      </c>
      <c r="H235" s="108"/>
      <c r="I235" s="108">
        <f>MAX(C137:O137)</f>
        <v>20.8</v>
      </c>
      <c r="J235" s="108"/>
    </row>
    <row r="236" spans="2:11">
      <c r="B236" s="225" t="s">
        <v>14</v>
      </c>
      <c r="C236" s="109">
        <f>MIN(C19:O19)</f>
        <v>19</v>
      </c>
      <c r="D236" s="109"/>
      <c r="E236" s="109">
        <f>MIN(C59:O59)</f>
        <v>17.399999999999999</v>
      </c>
      <c r="F236" s="109"/>
      <c r="G236" s="108">
        <f>MIN(C98:O98)</f>
        <v>17.7</v>
      </c>
      <c r="H236" s="108"/>
      <c r="I236" s="108">
        <f>MIN(C137:O137)</f>
        <v>2.7</v>
      </c>
      <c r="J236" s="108"/>
    </row>
    <row r="237" spans="2:11" ht="13.5" thickBot="1">
      <c r="B237" s="226" t="s">
        <v>15</v>
      </c>
      <c r="C237" s="106">
        <f>C235-C236</f>
        <v>2.3999999999999986</v>
      </c>
      <c r="D237" s="106"/>
      <c r="E237" s="106">
        <f>E235-E236</f>
        <v>2.3000000000000007</v>
      </c>
      <c r="F237" s="106"/>
      <c r="G237" s="105">
        <f>G235-G236</f>
        <v>3.3000000000000007</v>
      </c>
      <c r="H237" s="105"/>
      <c r="I237" s="105">
        <f>I235-I236</f>
        <v>18.100000000000001</v>
      </c>
      <c r="J237" s="105"/>
    </row>
    <row r="238" spans="2:11">
      <c r="B238" s="225"/>
      <c r="C238" s="224"/>
      <c r="D238" s="224"/>
      <c r="E238" s="224"/>
      <c r="F238" s="224"/>
      <c r="G238" s="223"/>
      <c r="H238" s="223"/>
      <c r="I238" s="120"/>
    </row>
    <row r="239" spans="2:11" ht="13.5" thickBot="1">
      <c r="B239" s="225"/>
      <c r="C239" s="224"/>
      <c r="D239" s="224"/>
      <c r="E239" s="224"/>
      <c r="F239" s="224"/>
      <c r="G239" s="223"/>
      <c r="H239" s="223"/>
      <c r="I239" s="120"/>
    </row>
    <row r="240" spans="2:11" ht="13.5" customHeight="1" thickBot="1">
      <c r="B240" s="229"/>
      <c r="C240" s="228" t="s">
        <v>73</v>
      </c>
      <c r="D240" s="228"/>
      <c r="E240" s="228"/>
      <c r="F240" s="228"/>
      <c r="G240" s="228"/>
      <c r="H240" s="228"/>
      <c r="I240" s="310"/>
      <c r="J240" s="310"/>
      <c r="K240" s="311"/>
    </row>
    <row r="241" spans="2:12" ht="13.5" customHeight="1" thickBot="1">
      <c r="B241" s="226"/>
      <c r="C241" s="122" t="s">
        <v>25</v>
      </c>
      <c r="D241" s="122"/>
      <c r="E241" s="122" t="s">
        <v>26</v>
      </c>
      <c r="F241" s="122"/>
      <c r="G241" s="122" t="s">
        <v>27</v>
      </c>
      <c r="H241" s="122"/>
      <c r="I241" s="122" t="s">
        <v>69</v>
      </c>
      <c r="J241" s="122"/>
    </row>
    <row r="242" spans="2:12">
      <c r="B242" s="225" t="s">
        <v>9</v>
      </c>
      <c r="C242" s="113">
        <f>COUNTIF(C20:O20,"&gt;0")</f>
        <v>13</v>
      </c>
      <c r="D242" s="113"/>
      <c r="E242" s="113">
        <f>COUNTIF(C60:O60,"&gt;0")</f>
        <v>13</v>
      </c>
      <c r="F242" s="113"/>
      <c r="G242" s="112">
        <f>COUNTIF(C99:O99,"&gt;0")</f>
        <v>13</v>
      </c>
      <c r="H242" s="112"/>
      <c r="I242" s="112">
        <f>COUNTIF(C138:O138,"&gt;0")</f>
        <v>13</v>
      </c>
      <c r="J242" s="112"/>
    </row>
    <row r="243" spans="2:12">
      <c r="B243" s="225" t="s">
        <v>10</v>
      </c>
      <c r="C243" s="111">
        <f>AVERAGE(C20:O20)</f>
        <v>29.184615384615384</v>
      </c>
      <c r="D243" s="111"/>
      <c r="E243" s="111">
        <f>AVERAGE(C60:O60)</f>
        <v>31.992307692307694</v>
      </c>
      <c r="F243" s="111"/>
      <c r="G243" s="111">
        <f>AVERAGE(C99:O99)</f>
        <v>31.638461538461538</v>
      </c>
      <c r="H243" s="111"/>
      <c r="I243" s="111">
        <f>AVERAGE(C138:O138)</f>
        <v>29.46153846153846</v>
      </c>
      <c r="J243" s="111"/>
    </row>
    <row r="244" spans="2:12">
      <c r="B244" s="225" t="s">
        <v>12</v>
      </c>
      <c r="C244" s="111">
        <f>STDEV(C20:O20)</f>
        <v>1.2522287822426554</v>
      </c>
      <c r="D244" s="111"/>
      <c r="E244" s="111">
        <f>STDEV(C60:O60)</f>
        <v>0.12557559782549732</v>
      </c>
      <c r="F244" s="111"/>
      <c r="G244" s="108">
        <f>STDEV(C99:O99)</f>
        <v>0.44260302291945058</v>
      </c>
      <c r="H244" s="108"/>
      <c r="I244" s="108">
        <f>STDEV(C138:O138)</f>
        <v>5.0636968354184048E-2</v>
      </c>
      <c r="J244" s="108"/>
    </row>
    <row r="245" spans="2:12">
      <c r="B245" s="225" t="s">
        <v>11</v>
      </c>
      <c r="C245" s="111">
        <f>CONFIDENCE(0.05,C244,C242)</f>
        <v>0.68070681182705228</v>
      </c>
      <c r="D245" s="111"/>
      <c r="E245" s="111">
        <f>CONFIDENCE(0.05,E244,E242)</f>
        <v>6.8262418218802898E-2</v>
      </c>
      <c r="F245" s="111"/>
      <c r="G245" s="108">
        <f>CONFIDENCE(0.05,G244,G242)</f>
        <v>0.24059732287652585</v>
      </c>
      <c r="H245" s="108"/>
      <c r="I245" s="108">
        <f>CONFIDENCE(0.05,I244,I242)</f>
        <v>2.7526063749495108E-2</v>
      </c>
      <c r="J245" s="108"/>
      <c r="L245" s="120"/>
    </row>
    <row r="246" spans="2:12">
      <c r="B246" s="225" t="s">
        <v>13</v>
      </c>
      <c r="C246" s="109">
        <f>MAX(C20:O20)</f>
        <v>30.6</v>
      </c>
      <c r="D246" s="109"/>
      <c r="E246" s="109">
        <f>MAX(C60:O60)</f>
        <v>32.200000000000003</v>
      </c>
      <c r="F246" s="109"/>
      <c r="G246" s="108">
        <f>MAX(C99:O99)</f>
        <v>32.1</v>
      </c>
      <c r="H246" s="108"/>
      <c r="I246" s="108">
        <f>MAX(C138:O138)</f>
        <v>29.5</v>
      </c>
      <c r="J246" s="108"/>
    </row>
    <row r="247" spans="2:12">
      <c r="B247" s="225" t="s">
        <v>14</v>
      </c>
      <c r="C247" s="109">
        <f>MIN(C20:O20)</f>
        <v>26.3</v>
      </c>
      <c r="D247" s="109"/>
      <c r="E247" s="109">
        <f>MIN(C60:O60)</f>
        <v>31.7</v>
      </c>
      <c r="F247" s="109"/>
      <c r="G247" s="108">
        <f>MIN(C99:O99)</f>
        <v>30.3</v>
      </c>
      <c r="H247" s="108"/>
      <c r="I247" s="108">
        <f>MIN(C138:O138)</f>
        <v>29.4</v>
      </c>
      <c r="J247" s="108"/>
    </row>
    <row r="248" spans="2:12" ht="13.5" thickBot="1">
      <c r="B248" s="226" t="s">
        <v>15</v>
      </c>
      <c r="C248" s="106">
        <f>C246-C247</f>
        <v>4.3000000000000007</v>
      </c>
      <c r="D248" s="106"/>
      <c r="E248" s="106">
        <f>E246-E247</f>
        <v>0.50000000000000355</v>
      </c>
      <c r="F248" s="106"/>
      <c r="G248" s="105">
        <f>G246-G247</f>
        <v>1.8000000000000007</v>
      </c>
      <c r="H248" s="105"/>
      <c r="I248" s="105">
        <f>I246-I247</f>
        <v>0.10000000000000142</v>
      </c>
      <c r="J248" s="105"/>
    </row>
    <row r="249" spans="2:12" ht="13.5" thickBot="1"/>
    <row r="250" spans="2:12" ht="13.5" thickBot="1">
      <c r="B250" s="229"/>
      <c r="C250" s="228" t="s">
        <v>72</v>
      </c>
      <c r="D250" s="228"/>
      <c r="E250" s="228"/>
      <c r="F250" s="228"/>
      <c r="G250" s="227"/>
      <c r="H250" s="227"/>
      <c r="I250" s="310"/>
      <c r="J250" s="310"/>
      <c r="K250" s="120"/>
    </row>
    <row r="251" spans="2:12" ht="13.5" customHeight="1" thickBot="1">
      <c r="B251" s="226"/>
      <c r="C251" s="114" t="s">
        <v>25</v>
      </c>
      <c r="D251" s="114"/>
      <c r="E251" s="114" t="s">
        <v>26</v>
      </c>
      <c r="F251" s="114"/>
      <c r="G251" s="114" t="s">
        <v>27</v>
      </c>
      <c r="H251" s="114"/>
      <c r="I251" s="114" t="s">
        <v>69</v>
      </c>
      <c r="J251" s="114"/>
    </row>
    <row r="252" spans="2:12">
      <c r="B252" s="225" t="s">
        <v>9</v>
      </c>
      <c r="C252" s="113">
        <f>COUNTIF(C21:O21,"&gt;0")</f>
        <v>13</v>
      </c>
      <c r="D252" s="113"/>
      <c r="E252" s="113">
        <f>COUNTIF(C61:O61,"&gt;0")</f>
        <v>13</v>
      </c>
      <c r="F252" s="113"/>
      <c r="G252" s="112">
        <f>COUNTIF(C100:O100,"&gt;0")</f>
        <v>13</v>
      </c>
      <c r="H252" s="112"/>
      <c r="I252" s="112">
        <f>COUNTIF(C139:O139,"&gt;0")</f>
        <v>13</v>
      </c>
      <c r="J252" s="112"/>
    </row>
    <row r="253" spans="2:12">
      <c r="B253" s="225" t="s">
        <v>10</v>
      </c>
      <c r="C253" s="111">
        <f>AVERAGE(C21:O21)</f>
        <v>20.307692307692307</v>
      </c>
      <c r="D253" s="111"/>
      <c r="E253" s="111">
        <f>AVERAGE(C61:O61)</f>
        <v>18.776923076923076</v>
      </c>
      <c r="F253" s="111"/>
      <c r="G253" s="111">
        <f>AVERAGE(C100:O100)</f>
        <v>19.361538461538462</v>
      </c>
      <c r="H253" s="111"/>
      <c r="I253" s="111">
        <f>AVERAGE(C139:O139)</f>
        <v>19.553846153846152</v>
      </c>
      <c r="J253" s="111"/>
    </row>
    <row r="254" spans="2:12">
      <c r="B254" s="225" t="s">
        <v>12</v>
      </c>
      <c r="C254" s="111">
        <f>STDEV(C21:O21)</f>
        <v>0.85289852704521496</v>
      </c>
      <c r="D254" s="111"/>
      <c r="E254" s="111">
        <f>STDEV(C61:O61)</f>
        <v>0.93108704046564705</v>
      </c>
      <c r="F254" s="111"/>
      <c r="G254" s="108">
        <f>STDEV(C100:O100)</f>
        <v>1.0696872296287212</v>
      </c>
      <c r="H254" s="108"/>
      <c r="I254" s="108">
        <f>STDEV(C139:O139)</f>
        <v>1.183649289707742</v>
      </c>
      <c r="J254" s="108"/>
    </row>
    <row r="255" spans="2:12">
      <c r="B255" s="225" t="s">
        <v>11</v>
      </c>
      <c r="C255" s="111">
        <f>CONFIDENCE(0.05,C254,C252)</f>
        <v>0.46363240119522692</v>
      </c>
      <c r="D255" s="111"/>
      <c r="E255" s="111">
        <f>CONFIDENCE(0.05,E254,E252)</f>
        <v>0.50613538024079674</v>
      </c>
      <c r="F255" s="111"/>
      <c r="G255" s="108">
        <f>CONFIDENCE(0.05,G254,G252)</f>
        <v>0.58147791686166506</v>
      </c>
      <c r="H255" s="108"/>
      <c r="I255" s="108">
        <f>CONFIDENCE(0.05,I254,I252)</f>
        <v>0.64342726005333173</v>
      </c>
      <c r="J255" s="108"/>
    </row>
    <row r="256" spans="2:12">
      <c r="B256" s="225" t="s">
        <v>13</v>
      </c>
      <c r="C256" s="109">
        <f>MAX(C21:O21)</f>
        <v>21.4</v>
      </c>
      <c r="D256" s="109"/>
      <c r="E256" s="109">
        <f>MAX(C61:O61)</f>
        <v>19.8</v>
      </c>
      <c r="F256" s="109"/>
      <c r="G256" s="108">
        <f>MAX(C100:O100)</f>
        <v>20.9</v>
      </c>
      <c r="H256" s="108"/>
      <c r="I256" s="108">
        <f>MAX(C139:O139)</f>
        <v>20.8</v>
      </c>
      <c r="J256" s="108"/>
    </row>
    <row r="257" spans="2:10">
      <c r="B257" s="225" t="s">
        <v>14</v>
      </c>
      <c r="C257" s="109">
        <f>MIN(C21:O21)</f>
        <v>19</v>
      </c>
      <c r="D257" s="109"/>
      <c r="E257" s="109">
        <f>MIN(C61:O61)</f>
        <v>17.399999999999999</v>
      </c>
      <c r="F257" s="109"/>
      <c r="G257" s="108">
        <f>MIN(C100:O100)</f>
        <v>17.7</v>
      </c>
      <c r="H257" s="108"/>
      <c r="I257" s="108">
        <f>MIN(C139:O139)</f>
        <v>17.899999999999999</v>
      </c>
      <c r="J257" s="108"/>
    </row>
    <row r="258" spans="2:10" ht="13.5" thickBot="1">
      <c r="B258" s="226" t="s">
        <v>15</v>
      </c>
      <c r="C258" s="106">
        <f>C256-C257</f>
        <v>2.3999999999999986</v>
      </c>
      <c r="D258" s="106"/>
      <c r="E258" s="106">
        <f>E256-E257</f>
        <v>2.4000000000000021</v>
      </c>
      <c r="F258" s="106"/>
      <c r="G258" s="105">
        <f>G256-G257</f>
        <v>3.1999999999999993</v>
      </c>
      <c r="H258" s="105"/>
      <c r="I258" s="105">
        <f>I256-I257</f>
        <v>2.9000000000000021</v>
      </c>
      <c r="J258" s="105"/>
    </row>
    <row r="259" spans="2:10">
      <c r="B259" s="225"/>
      <c r="C259" s="224"/>
      <c r="D259" s="224"/>
      <c r="E259" s="224"/>
      <c r="F259" s="224"/>
      <c r="G259" s="223"/>
      <c r="H259" s="223"/>
    </row>
    <row r="260" spans="2:10">
      <c r="B260" s="225"/>
      <c r="C260" s="224"/>
      <c r="D260" s="224"/>
      <c r="E260" s="224"/>
      <c r="F260" s="224"/>
      <c r="G260" s="223"/>
      <c r="H260" s="223"/>
    </row>
    <row r="261" spans="2:10">
      <c r="B261" s="225"/>
      <c r="C261" s="224"/>
      <c r="D261" s="224"/>
      <c r="E261" s="224"/>
      <c r="F261" s="224"/>
      <c r="G261" s="223"/>
      <c r="H261" s="223"/>
    </row>
    <row r="262" spans="2:10">
      <c r="B262" s="225"/>
      <c r="C262" s="224"/>
      <c r="D262" s="224"/>
      <c r="E262" s="224"/>
      <c r="F262" s="224"/>
      <c r="G262" s="223"/>
      <c r="H262" s="223"/>
    </row>
    <row r="263" spans="2:10" ht="13.5" thickBot="1">
      <c r="B263" s="225"/>
      <c r="C263" s="224"/>
      <c r="D263" s="224"/>
      <c r="E263" s="224"/>
      <c r="F263" s="224"/>
      <c r="G263" s="223"/>
      <c r="H263" s="223"/>
    </row>
    <row r="264" spans="2:10" ht="13.5" thickBot="1">
      <c r="B264" s="229"/>
      <c r="C264" s="309" t="s">
        <v>71</v>
      </c>
      <c r="D264" s="309"/>
      <c r="E264" s="309"/>
      <c r="F264" s="309"/>
      <c r="G264" s="309"/>
      <c r="H264" s="309"/>
      <c r="I264" s="307"/>
      <c r="J264" s="307"/>
    </row>
    <row r="265" spans="2:10" ht="13.5" thickBot="1">
      <c r="B265" s="226"/>
      <c r="C265" s="122" t="s">
        <v>25</v>
      </c>
      <c r="D265" s="122"/>
      <c r="E265" s="122" t="s">
        <v>26</v>
      </c>
      <c r="F265" s="122"/>
      <c r="G265" s="122" t="s">
        <v>27</v>
      </c>
      <c r="H265" s="122"/>
      <c r="I265" s="122" t="s">
        <v>69</v>
      </c>
      <c r="J265" s="122"/>
    </row>
    <row r="266" spans="2:10">
      <c r="B266" s="225" t="s">
        <v>9</v>
      </c>
      <c r="C266" s="113">
        <f>COUNTIF(C23:O23,"&gt;0")</f>
        <v>12</v>
      </c>
      <c r="D266" s="113"/>
      <c r="E266" s="113">
        <f>COUNTIF(C63:O63,"&gt;0")</f>
        <v>13</v>
      </c>
      <c r="F266" s="113"/>
      <c r="G266" s="112">
        <f>COUNTIF(C102:O102,"&gt;0")</f>
        <v>13</v>
      </c>
      <c r="H266" s="112"/>
      <c r="I266" s="112">
        <f>COUNTIF(C141:O141,"&gt;0")</f>
        <v>13</v>
      </c>
      <c r="J266" s="112"/>
    </row>
    <row r="267" spans="2:10">
      <c r="B267" s="225" t="s">
        <v>10</v>
      </c>
      <c r="C267" s="111">
        <f>AVERAGE(C23:O23)</f>
        <v>15.028333333333334</v>
      </c>
      <c r="D267" s="111"/>
      <c r="E267" s="111">
        <f>AVERAGE(C63:O63)</f>
        <v>9.99</v>
      </c>
      <c r="F267" s="111"/>
      <c r="G267" s="111">
        <f>AVERAGE(C102:O102)</f>
        <v>9.3861538461538476</v>
      </c>
      <c r="H267" s="111"/>
      <c r="I267" s="111">
        <f>AVERAGE(C141:O141)</f>
        <v>9.3861538461538476</v>
      </c>
      <c r="J267" s="111"/>
    </row>
    <row r="268" spans="2:10">
      <c r="B268" s="225" t="s">
        <v>12</v>
      </c>
      <c r="C268" s="111">
        <f>STDEV(C23:O23)</f>
        <v>1.7019712279019512</v>
      </c>
      <c r="D268" s="111"/>
      <c r="E268" s="111">
        <f>STDEV(C63:O63)</f>
        <v>1.7293303135414435</v>
      </c>
      <c r="F268" s="111"/>
      <c r="G268" s="108">
        <f>STDEV(C102:O102)</f>
        <v>3.3501058153973218</v>
      </c>
      <c r="H268" s="108"/>
      <c r="I268" s="108">
        <f>STDEV(C141:O141)</f>
        <v>3.3501058153973218</v>
      </c>
      <c r="J268" s="108"/>
    </row>
    <row r="269" spans="2:10">
      <c r="B269" s="225" t="s">
        <v>11</v>
      </c>
      <c r="C269" s="111">
        <f>CONFIDENCE(0.05,C268,C266)</f>
        <v>0.96296318065097619</v>
      </c>
      <c r="D269" s="111"/>
      <c r="E269" s="111">
        <f>CONFIDENCE(0.05,E268,E266)</f>
        <v>0.94005739288187262</v>
      </c>
      <c r="F269" s="111"/>
      <c r="G269" s="108">
        <f>CONFIDENCE(0.05,G268,G266)</f>
        <v>1.8211048022696521</v>
      </c>
      <c r="H269" s="108"/>
      <c r="I269" s="108">
        <f>CONFIDENCE(0.05,I268,I266)</f>
        <v>1.8211048022696521</v>
      </c>
      <c r="J269" s="108"/>
    </row>
    <row r="270" spans="2:10">
      <c r="B270" s="225" t="s">
        <v>13</v>
      </c>
      <c r="C270" s="109">
        <f>MAX(C23:O23)</f>
        <v>17.489999999999998</v>
      </c>
      <c r="D270" s="109"/>
      <c r="E270" s="109">
        <f>MAX(C63:O63)</f>
        <v>12.66</v>
      </c>
      <c r="F270" s="109"/>
      <c r="G270" s="108">
        <f>MAX(C102:O102)</f>
        <v>14.77</v>
      </c>
      <c r="H270" s="108"/>
      <c r="I270" s="108">
        <f>MAX(C141:O141)</f>
        <v>14.77</v>
      </c>
      <c r="J270" s="108"/>
    </row>
    <row r="271" spans="2:10">
      <c r="B271" s="225" t="s">
        <v>14</v>
      </c>
      <c r="C271" s="109">
        <f>MIN(C23:O23)</f>
        <v>11.41</v>
      </c>
      <c r="D271" s="109"/>
      <c r="E271" s="109">
        <f>MIN(C63:O63)</f>
        <v>7.32</v>
      </c>
      <c r="F271" s="109"/>
      <c r="G271" s="108">
        <f>MIN(C102:O102)</f>
        <v>3.03</v>
      </c>
      <c r="H271" s="108"/>
      <c r="I271" s="108">
        <f>MIN(C141:O141)</f>
        <v>3.03</v>
      </c>
      <c r="J271" s="108"/>
    </row>
    <row r="272" spans="2:10" ht="13.5" thickBot="1">
      <c r="B272" s="226" t="s">
        <v>15</v>
      </c>
      <c r="C272" s="106">
        <f>C270-C271</f>
        <v>6.0799999999999983</v>
      </c>
      <c r="D272" s="106"/>
      <c r="E272" s="106">
        <f>E270-E271</f>
        <v>5.34</v>
      </c>
      <c r="F272" s="106"/>
      <c r="G272" s="105">
        <f>G270-G271</f>
        <v>11.74</v>
      </c>
      <c r="H272" s="105"/>
      <c r="I272" s="105">
        <f>I270-I271</f>
        <v>11.74</v>
      </c>
      <c r="J272" s="105"/>
    </row>
    <row r="273" spans="2:10" ht="13.5" thickBot="1"/>
    <row r="274" spans="2:10" ht="13.5" thickBot="1">
      <c r="B274" s="229"/>
      <c r="C274" s="309" t="s">
        <v>70</v>
      </c>
      <c r="D274" s="309"/>
      <c r="E274" s="309"/>
      <c r="F274" s="309"/>
      <c r="G274" s="308"/>
      <c r="H274" s="308"/>
      <c r="I274" s="307"/>
      <c r="J274" s="307"/>
    </row>
    <row r="275" spans="2:10" ht="13.5" thickBot="1">
      <c r="B275" s="226"/>
      <c r="C275" s="114" t="s">
        <v>25</v>
      </c>
      <c r="D275" s="114"/>
      <c r="E275" s="114" t="s">
        <v>26</v>
      </c>
      <c r="F275" s="114"/>
      <c r="G275" s="114" t="s">
        <v>27</v>
      </c>
      <c r="H275" s="114"/>
      <c r="I275" s="114" t="s">
        <v>69</v>
      </c>
      <c r="J275" s="114"/>
    </row>
    <row r="276" spans="2:10">
      <c r="B276" s="225" t="s">
        <v>9</v>
      </c>
      <c r="C276" s="113">
        <f>COUNTIF(C24:O24,"&gt;0")</f>
        <v>13</v>
      </c>
      <c r="D276" s="113"/>
      <c r="E276" s="113">
        <f>COUNTIF(C64:O64,"&gt;0")</f>
        <v>13</v>
      </c>
      <c r="F276" s="113"/>
      <c r="G276" s="112">
        <f>COUNTIF(C103:O103,"&gt;0")</f>
        <v>13</v>
      </c>
      <c r="H276" s="112"/>
      <c r="I276" s="112">
        <f>COUNTIF(C142:O142,"&gt;0")</f>
        <v>13</v>
      </c>
      <c r="J276" s="112"/>
    </row>
    <row r="277" spans="2:10">
      <c r="B277" s="225" t="s">
        <v>10</v>
      </c>
      <c r="C277" s="111">
        <f>AVERAGE(C24:O24)</f>
        <v>20.323076923076922</v>
      </c>
      <c r="D277" s="111"/>
      <c r="E277" s="111">
        <f>AVERAGE(C64:O64)</f>
        <v>18.81538461538462</v>
      </c>
      <c r="F277" s="111"/>
      <c r="G277" s="111">
        <f>AVERAGE(C103:O103)</f>
        <v>19.438461538461539</v>
      </c>
      <c r="H277" s="111"/>
      <c r="I277" s="111">
        <f>AVERAGE(C142:O142)</f>
        <v>19.438461538461539</v>
      </c>
      <c r="J277" s="111"/>
    </row>
    <row r="278" spans="2:10">
      <c r="B278" s="225" t="s">
        <v>12</v>
      </c>
      <c r="C278" s="111">
        <f>STDEV(C24:O24)</f>
        <v>0.94969630773372826</v>
      </c>
      <c r="D278" s="111"/>
      <c r="E278" s="111">
        <f>STDEV(C64:O64)</f>
        <v>0.99150235656650043</v>
      </c>
      <c r="F278" s="111"/>
      <c r="G278" s="108">
        <f>STDEV(C103:O103)</f>
        <v>1.1996794443645227</v>
      </c>
      <c r="H278" s="108"/>
      <c r="I278" s="108">
        <f>STDEV(C142:O142)</f>
        <v>1.1996794443645227</v>
      </c>
      <c r="J278" s="108"/>
    </row>
    <row r="279" spans="2:10">
      <c r="B279" s="225" t="s">
        <v>11</v>
      </c>
      <c r="C279" s="111">
        <f>CONFIDENCE(0.05,C278,C276)</f>
        <v>0.51625130727595603</v>
      </c>
      <c r="D279" s="111"/>
      <c r="E279" s="111">
        <f>CONFIDENCE(0.05,E278,E276)</f>
        <v>0.5389769167009979</v>
      </c>
      <c r="F279" s="111"/>
      <c r="G279" s="108">
        <f>CONFIDENCE(0.05,G278,G276)</f>
        <v>0.65214119126482284</v>
      </c>
      <c r="H279" s="108"/>
      <c r="I279" s="108">
        <f>CONFIDENCE(0.05,I278,I276)</f>
        <v>0.65214119126482284</v>
      </c>
      <c r="J279" s="108"/>
    </row>
    <row r="280" spans="2:10">
      <c r="B280" s="225" t="s">
        <v>13</v>
      </c>
      <c r="C280" s="109">
        <f>MAX(C24:O24)</f>
        <v>21.7</v>
      </c>
      <c r="D280" s="109"/>
      <c r="E280" s="109">
        <f>MAX(C64:O64)</f>
        <v>19.8</v>
      </c>
      <c r="F280" s="109"/>
      <c r="G280" s="108">
        <f>MAX(C103:O103)</f>
        <v>21.1</v>
      </c>
      <c r="H280" s="108"/>
      <c r="I280" s="108">
        <f>MAX(C142:O142)</f>
        <v>21.1</v>
      </c>
      <c r="J280" s="108"/>
    </row>
    <row r="281" spans="2:10">
      <c r="B281" s="225" t="s">
        <v>14</v>
      </c>
      <c r="C281" s="109">
        <f>MIN(C24:O24)</f>
        <v>18.8</v>
      </c>
      <c r="D281" s="109"/>
      <c r="E281" s="109">
        <f>MIN(C64:O64)</f>
        <v>17.399999999999999</v>
      </c>
      <c r="F281" s="109"/>
      <c r="G281" s="108">
        <f>MIN(C103:O103)</f>
        <v>17.600000000000001</v>
      </c>
      <c r="H281" s="108"/>
      <c r="I281" s="108">
        <f>MIN(C142:O142)</f>
        <v>17.600000000000001</v>
      </c>
      <c r="J281" s="108"/>
    </row>
    <row r="282" spans="2:10" ht="13.5" thickBot="1">
      <c r="B282" s="226" t="s">
        <v>15</v>
      </c>
      <c r="C282" s="106">
        <f>C280-C281</f>
        <v>2.8999999999999986</v>
      </c>
      <c r="D282" s="106"/>
      <c r="E282" s="106">
        <f>E280-E281</f>
        <v>2.4000000000000021</v>
      </c>
      <c r="F282" s="106"/>
      <c r="G282" s="105">
        <f>G280-G281</f>
        <v>3.5</v>
      </c>
      <c r="H282" s="105"/>
      <c r="I282" s="105">
        <f>I280-I281</f>
        <v>3.5</v>
      </c>
      <c r="J282" s="105"/>
    </row>
  </sheetData>
  <mergeCells count="416">
    <mergeCell ref="B81:C82"/>
    <mergeCell ref="C147:D147"/>
    <mergeCell ref="E147:F147"/>
    <mergeCell ref="B2:C3"/>
    <mergeCell ref="B42:C43"/>
    <mergeCell ref="J42:K43"/>
    <mergeCell ref="G146:H146"/>
    <mergeCell ref="J2:K3"/>
    <mergeCell ref="B120:C121"/>
    <mergeCell ref="D120:I121"/>
    <mergeCell ref="C151:D151"/>
    <mergeCell ref="C146:D146"/>
    <mergeCell ref="E146:F146"/>
    <mergeCell ref="C148:D148"/>
    <mergeCell ref="C149:D149"/>
    <mergeCell ref="E149:F149"/>
    <mergeCell ref="E150:F150"/>
    <mergeCell ref="C172:D172"/>
    <mergeCell ref="E172:F172"/>
    <mergeCell ref="C152:D152"/>
    <mergeCell ref="C153:D153"/>
    <mergeCell ref="E153:F153"/>
    <mergeCell ref="C160:D160"/>
    <mergeCell ref="E160:F160"/>
    <mergeCell ref="C162:D162"/>
    <mergeCell ref="E162:F162"/>
    <mergeCell ref="C171:D171"/>
    <mergeCell ref="C176:D176"/>
    <mergeCell ref="E176:F176"/>
    <mergeCell ref="C173:D173"/>
    <mergeCell ref="E173:F173"/>
    <mergeCell ref="C174:D174"/>
    <mergeCell ref="E174:F174"/>
    <mergeCell ref="E175:F175"/>
    <mergeCell ref="C175:D175"/>
    <mergeCell ref="C177:D177"/>
    <mergeCell ref="E177:F177"/>
    <mergeCell ref="C178:D178"/>
    <mergeCell ref="E178:F178"/>
    <mergeCell ref="C181:D181"/>
    <mergeCell ref="E181:F181"/>
    <mergeCell ref="C180:J180"/>
    <mergeCell ref="G181:H181"/>
    <mergeCell ref="I178:J178"/>
    <mergeCell ref="I181:J181"/>
    <mergeCell ref="G188:H188"/>
    <mergeCell ref="C182:D182"/>
    <mergeCell ref="E182:F182"/>
    <mergeCell ref="C183:D183"/>
    <mergeCell ref="E183:F183"/>
    <mergeCell ref="C184:D184"/>
    <mergeCell ref="E184:F184"/>
    <mergeCell ref="C185:D185"/>
    <mergeCell ref="E185:F185"/>
    <mergeCell ref="C186:D186"/>
    <mergeCell ref="E186:F186"/>
    <mergeCell ref="C187:D187"/>
    <mergeCell ref="E187:F187"/>
    <mergeCell ref="C195:D195"/>
    <mergeCell ref="E195:F195"/>
    <mergeCell ref="C188:D188"/>
    <mergeCell ref="E188:F188"/>
    <mergeCell ref="C196:D196"/>
    <mergeCell ref="E196:F196"/>
    <mergeCell ref="C197:D197"/>
    <mergeCell ref="E197:F197"/>
    <mergeCell ref="G201:H201"/>
    <mergeCell ref="G202:H202"/>
    <mergeCell ref="E202:F202"/>
    <mergeCell ref="G198:H198"/>
    <mergeCell ref="G199:H199"/>
    <mergeCell ref="G200:H200"/>
    <mergeCell ref="G241:H241"/>
    <mergeCell ref="C198:D198"/>
    <mergeCell ref="E198:F198"/>
    <mergeCell ref="C199:D199"/>
    <mergeCell ref="E199:F199"/>
    <mergeCell ref="C200:D200"/>
    <mergeCell ref="E200:F200"/>
    <mergeCell ref="C201:D201"/>
    <mergeCell ref="E201:F201"/>
    <mergeCell ref="C202:D202"/>
    <mergeCell ref="C241:D241"/>
    <mergeCell ref="E241:F241"/>
    <mergeCell ref="C248:D248"/>
    <mergeCell ref="E248:F248"/>
    <mergeCell ref="G248:H248"/>
    <mergeCell ref="C242:D242"/>
    <mergeCell ref="E242:F242"/>
    <mergeCell ref="C243:D243"/>
    <mergeCell ref="E243:F243"/>
    <mergeCell ref="C244:D244"/>
    <mergeCell ref="E244:F244"/>
    <mergeCell ref="C245:D245"/>
    <mergeCell ref="E245:F245"/>
    <mergeCell ref="C246:D246"/>
    <mergeCell ref="E246:F246"/>
    <mergeCell ref="C247:D247"/>
    <mergeCell ref="E247:F247"/>
    <mergeCell ref="C251:D251"/>
    <mergeCell ref="E251:F251"/>
    <mergeCell ref="C252:D252"/>
    <mergeCell ref="E252:F252"/>
    <mergeCell ref="C253:D253"/>
    <mergeCell ref="E253:F253"/>
    <mergeCell ref="C254:D254"/>
    <mergeCell ref="E254:F254"/>
    <mergeCell ref="C255:D255"/>
    <mergeCell ref="E255:F255"/>
    <mergeCell ref="C256:D256"/>
    <mergeCell ref="E256:F256"/>
    <mergeCell ref="C257:D257"/>
    <mergeCell ref="E257:F257"/>
    <mergeCell ref="C258:D258"/>
    <mergeCell ref="E258:F258"/>
    <mergeCell ref="L2:O2"/>
    <mergeCell ref="L3:O3"/>
    <mergeCell ref="G147:H147"/>
    <mergeCell ref="G148:H148"/>
    <mergeCell ref="D2:I3"/>
    <mergeCell ref="D42:I43"/>
    <mergeCell ref="I146:J146"/>
    <mergeCell ref="L42:O42"/>
    <mergeCell ref="L43:O43"/>
    <mergeCell ref="D81:I82"/>
    <mergeCell ref="J81:K82"/>
    <mergeCell ref="L81:O81"/>
    <mergeCell ref="L82:O82"/>
    <mergeCell ref="L120:O120"/>
    <mergeCell ref="L121:O121"/>
    <mergeCell ref="C145:J145"/>
    <mergeCell ref="G175:H175"/>
    <mergeCell ref="J120:K121"/>
    <mergeCell ref="G152:H152"/>
    <mergeCell ref="G153:H153"/>
    <mergeCell ref="G171:H171"/>
    <mergeCell ref="G149:H149"/>
    <mergeCell ref="G150:H150"/>
    <mergeCell ref="G151:H151"/>
    <mergeCell ref="G162:H162"/>
    <mergeCell ref="I162:J162"/>
    <mergeCell ref="G185:H185"/>
    <mergeCell ref="G186:H186"/>
    <mergeCell ref="G187:H187"/>
    <mergeCell ref="E171:F171"/>
    <mergeCell ref="G176:H176"/>
    <mergeCell ref="G177:H177"/>
    <mergeCell ref="G178:H178"/>
    <mergeCell ref="G172:H172"/>
    <mergeCell ref="G173:H173"/>
    <mergeCell ref="G174:H174"/>
    <mergeCell ref="G253:H253"/>
    <mergeCell ref="G254:H254"/>
    <mergeCell ref="G255:H255"/>
    <mergeCell ref="G256:H256"/>
    <mergeCell ref="G242:H242"/>
    <mergeCell ref="G243:H243"/>
    <mergeCell ref="G244:H244"/>
    <mergeCell ref="G245:H245"/>
    <mergeCell ref="G246:H246"/>
    <mergeCell ref="G247:H247"/>
    <mergeCell ref="C163:D163"/>
    <mergeCell ref="E163:F163"/>
    <mergeCell ref="G163:H163"/>
    <mergeCell ref="C164:D164"/>
    <mergeCell ref="E164:F164"/>
    <mergeCell ref="G164:H164"/>
    <mergeCell ref="G206:H206"/>
    <mergeCell ref="C166:D166"/>
    <mergeCell ref="E166:F166"/>
    <mergeCell ref="G166:H166"/>
    <mergeCell ref="C167:D167"/>
    <mergeCell ref="E167:F167"/>
    <mergeCell ref="G167:H167"/>
    <mergeCell ref="G182:H182"/>
    <mergeCell ref="G183:H183"/>
    <mergeCell ref="G184:H184"/>
    <mergeCell ref="G208:H208"/>
    <mergeCell ref="G217:H217"/>
    <mergeCell ref="C218:D218"/>
    <mergeCell ref="E218:F218"/>
    <mergeCell ref="G218:H218"/>
    <mergeCell ref="G195:H195"/>
    <mergeCell ref="G196:H196"/>
    <mergeCell ref="G197:H197"/>
    <mergeCell ref="C206:D206"/>
    <mergeCell ref="E206:F206"/>
    <mergeCell ref="I265:J265"/>
    <mergeCell ref="C209:D209"/>
    <mergeCell ref="E209:F209"/>
    <mergeCell ref="G209:H209"/>
    <mergeCell ref="G216:H216"/>
    <mergeCell ref="C217:D217"/>
    <mergeCell ref="E217:F217"/>
    <mergeCell ref="C210:D210"/>
    <mergeCell ref="E210:F210"/>
    <mergeCell ref="G210:H210"/>
    <mergeCell ref="C265:D265"/>
    <mergeCell ref="E265:F265"/>
    <mergeCell ref="G265:H265"/>
    <mergeCell ref="E211:F211"/>
    <mergeCell ref="G211:H211"/>
    <mergeCell ref="C205:D205"/>
    <mergeCell ref="E205:F205"/>
    <mergeCell ref="G205:H205"/>
    <mergeCell ref="C211:D211"/>
    <mergeCell ref="C207:D207"/>
    <mergeCell ref="C216:D216"/>
    <mergeCell ref="E216:F216"/>
    <mergeCell ref="C212:D212"/>
    <mergeCell ref="E212:F212"/>
    <mergeCell ref="G212:H212"/>
    <mergeCell ref="C215:J215"/>
    <mergeCell ref="G222:H222"/>
    <mergeCell ref="C219:D219"/>
    <mergeCell ref="E219:F219"/>
    <mergeCell ref="G219:H219"/>
    <mergeCell ref="C220:D220"/>
    <mergeCell ref="E220:F220"/>
    <mergeCell ref="G220:H220"/>
    <mergeCell ref="C232:D232"/>
    <mergeCell ref="E232:F232"/>
    <mergeCell ref="G232:H232"/>
    <mergeCell ref="C223:D223"/>
    <mergeCell ref="E223:F223"/>
    <mergeCell ref="G223:H223"/>
    <mergeCell ref="C230:D230"/>
    <mergeCell ref="E230:F230"/>
    <mergeCell ref="G230:H230"/>
    <mergeCell ref="G236:H236"/>
    <mergeCell ref="C233:D233"/>
    <mergeCell ref="E233:F233"/>
    <mergeCell ref="G233:H233"/>
    <mergeCell ref="C234:D234"/>
    <mergeCell ref="E234:F234"/>
    <mergeCell ref="G234:H234"/>
    <mergeCell ref="I153:J153"/>
    <mergeCell ref="C150:D150"/>
    <mergeCell ref="C237:D237"/>
    <mergeCell ref="E237:F237"/>
    <mergeCell ref="G237:H237"/>
    <mergeCell ref="C235:D235"/>
    <mergeCell ref="E235:F235"/>
    <mergeCell ref="G235:H235"/>
    <mergeCell ref="C236:D236"/>
    <mergeCell ref="E236:F236"/>
    <mergeCell ref="E148:F148"/>
    <mergeCell ref="E161:F161"/>
    <mergeCell ref="E151:F151"/>
    <mergeCell ref="G160:H160"/>
    <mergeCell ref="I147:J147"/>
    <mergeCell ref="I148:J148"/>
    <mergeCell ref="I149:J149"/>
    <mergeCell ref="I150:J150"/>
    <mergeCell ref="I151:J151"/>
    <mergeCell ref="C159:J159"/>
    <mergeCell ref="C161:D161"/>
    <mergeCell ref="E152:F152"/>
    <mergeCell ref="I163:J163"/>
    <mergeCell ref="I164:J164"/>
    <mergeCell ref="I165:J165"/>
    <mergeCell ref="I166:J166"/>
    <mergeCell ref="I160:J160"/>
    <mergeCell ref="I161:J161"/>
    <mergeCell ref="G161:H161"/>
    <mergeCell ref="I152:J152"/>
    <mergeCell ref="I167:J167"/>
    <mergeCell ref="I171:J171"/>
    <mergeCell ref="C170:J170"/>
    <mergeCell ref="C165:D165"/>
    <mergeCell ref="E165:F165"/>
    <mergeCell ref="G165:H165"/>
    <mergeCell ref="I182:J182"/>
    <mergeCell ref="I183:J183"/>
    <mergeCell ref="I184:J184"/>
    <mergeCell ref="I172:J172"/>
    <mergeCell ref="I173:J173"/>
    <mergeCell ref="I174:J174"/>
    <mergeCell ref="I175:J175"/>
    <mergeCell ref="I176:J176"/>
    <mergeCell ref="I177:J177"/>
    <mergeCell ref="I200:J200"/>
    <mergeCell ref="I201:J201"/>
    <mergeCell ref="I185:J185"/>
    <mergeCell ref="I186:J186"/>
    <mergeCell ref="I187:J187"/>
    <mergeCell ref="I188:J188"/>
    <mergeCell ref="I195:J195"/>
    <mergeCell ref="I202:J202"/>
    <mergeCell ref="C194:J194"/>
    <mergeCell ref="I205:J205"/>
    <mergeCell ref="I206:J206"/>
    <mergeCell ref="I207:J207"/>
    <mergeCell ref="C264:J264"/>
    <mergeCell ref="I196:J196"/>
    <mergeCell ref="I197:J197"/>
    <mergeCell ref="I198:J198"/>
    <mergeCell ref="I199:J199"/>
    <mergeCell ref="I208:J208"/>
    <mergeCell ref="I209:J209"/>
    <mergeCell ref="I210:J210"/>
    <mergeCell ref="I211:J211"/>
    <mergeCell ref="I212:J212"/>
    <mergeCell ref="C204:J204"/>
    <mergeCell ref="E207:F207"/>
    <mergeCell ref="G207:H207"/>
    <mergeCell ref="C208:D208"/>
    <mergeCell ref="E208:F208"/>
    <mergeCell ref="I232:J232"/>
    <mergeCell ref="I216:J216"/>
    <mergeCell ref="I217:J217"/>
    <mergeCell ref="I218:J218"/>
    <mergeCell ref="I219:J219"/>
    <mergeCell ref="I220:J220"/>
    <mergeCell ref="I221:J221"/>
    <mergeCell ref="C229:J229"/>
    <mergeCell ref="I222:J222"/>
    <mergeCell ref="I223:J223"/>
    <mergeCell ref="I230:J230"/>
    <mergeCell ref="I231:J231"/>
    <mergeCell ref="C231:D231"/>
    <mergeCell ref="E231:F231"/>
    <mergeCell ref="G231:H231"/>
    <mergeCell ref="C221:D221"/>
    <mergeCell ref="E221:F221"/>
    <mergeCell ref="G221:H221"/>
    <mergeCell ref="C222:D222"/>
    <mergeCell ref="E222:F222"/>
    <mergeCell ref="I245:J245"/>
    <mergeCell ref="I246:J246"/>
    <mergeCell ref="I233:J233"/>
    <mergeCell ref="I234:J234"/>
    <mergeCell ref="I235:J235"/>
    <mergeCell ref="I236:J236"/>
    <mergeCell ref="I237:J237"/>
    <mergeCell ref="I247:J247"/>
    <mergeCell ref="I248:J248"/>
    <mergeCell ref="C240:J240"/>
    <mergeCell ref="I251:J251"/>
    <mergeCell ref="I252:J252"/>
    <mergeCell ref="I253:J253"/>
    <mergeCell ref="I241:J241"/>
    <mergeCell ref="I242:J242"/>
    <mergeCell ref="I243:J243"/>
    <mergeCell ref="I244:J244"/>
    <mergeCell ref="I254:J254"/>
    <mergeCell ref="I255:J255"/>
    <mergeCell ref="I256:J256"/>
    <mergeCell ref="I257:J257"/>
    <mergeCell ref="I258:J258"/>
    <mergeCell ref="C250:J250"/>
    <mergeCell ref="G257:H257"/>
    <mergeCell ref="G258:H258"/>
    <mergeCell ref="G251:H251"/>
    <mergeCell ref="G252:H252"/>
    <mergeCell ref="C266:D266"/>
    <mergeCell ref="E266:F266"/>
    <mergeCell ref="G266:H266"/>
    <mergeCell ref="I266:J266"/>
    <mergeCell ref="C267:D267"/>
    <mergeCell ref="E267:F267"/>
    <mergeCell ref="G267:H267"/>
    <mergeCell ref="I267:J267"/>
    <mergeCell ref="C268:D268"/>
    <mergeCell ref="E268:F268"/>
    <mergeCell ref="G268:H268"/>
    <mergeCell ref="I268:J268"/>
    <mergeCell ref="C269:D269"/>
    <mergeCell ref="E269:F269"/>
    <mergeCell ref="G269:H269"/>
    <mergeCell ref="I269:J269"/>
    <mergeCell ref="C270:D270"/>
    <mergeCell ref="E270:F270"/>
    <mergeCell ref="G270:H270"/>
    <mergeCell ref="I270:J270"/>
    <mergeCell ref="C271:D271"/>
    <mergeCell ref="E271:F271"/>
    <mergeCell ref="G271:H271"/>
    <mergeCell ref="I271:J271"/>
    <mergeCell ref="C272:D272"/>
    <mergeCell ref="E272:F272"/>
    <mergeCell ref="G272:H272"/>
    <mergeCell ref="I272:J272"/>
    <mergeCell ref="C274:J274"/>
    <mergeCell ref="C275:D275"/>
    <mergeCell ref="E275:F275"/>
    <mergeCell ref="G275:H275"/>
    <mergeCell ref="I275:J275"/>
    <mergeCell ref="C276:D276"/>
    <mergeCell ref="E276:F276"/>
    <mergeCell ref="G276:H276"/>
    <mergeCell ref="I276:J276"/>
    <mergeCell ref="C277:D277"/>
    <mergeCell ref="E277:F277"/>
    <mergeCell ref="G277:H277"/>
    <mergeCell ref="I277:J277"/>
    <mergeCell ref="G281:H281"/>
    <mergeCell ref="I281:J281"/>
    <mergeCell ref="C278:D278"/>
    <mergeCell ref="E278:F278"/>
    <mergeCell ref="G278:H278"/>
    <mergeCell ref="I278:J278"/>
    <mergeCell ref="C279:D279"/>
    <mergeCell ref="E279:F279"/>
    <mergeCell ref="G279:H279"/>
    <mergeCell ref="I279:J279"/>
    <mergeCell ref="C282:D282"/>
    <mergeCell ref="E282:F282"/>
    <mergeCell ref="G282:H282"/>
    <mergeCell ref="I282:J282"/>
    <mergeCell ref="C280:D280"/>
    <mergeCell ref="E280:F280"/>
    <mergeCell ref="G280:H280"/>
    <mergeCell ref="I280:J280"/>
    <mergeCell ref="C281:D281"/>
    <mergeCell ref="E281:F281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99"/>
  <sheetViews>
    <sheetView zoomScale="98" zoomScaleNormal="98" workbookViewId="0">
      <selection activeCell="A2" sqref="A2"/>
    </sheetView>
  </sheetViews>
  <sheetFormatPr defaultRowHeight="12.75"/>
  <cols>
    <col min="1" max="1" width="3.85546875" style="104" customWidth="1"/>
    <col min="2" max="2" width="15.7109375" style="222" customWidth="1"/>
    <col min="3" max="15" width="7.7109375" style="104" customWidth="1"/>
    <col min="16" max="16384" width="9.140625" style="104"/>
  </cols>
  <sheetData>
    <row r="1" spans="2:18" ht="1.5" customHeight="1" thickBot="1">
      <c r="R1" s="199"/>
    </row>
    <row r="2" spans="2:18" ht="13.5" customHeight="1" thickBot="1">
      <c r="B2" s="188"/>
      <c r="C2" s="185"/>
      <c r="D2" s="186" t="s">
        <v>6</v>
      </c>
      <c r="E2" s="187"/>
      <c r="F2" s="187"/>
      <c r="G2" s="187"/>
      <c r="H2" s="187"/>
      <c r="I2" s="185"/>
      <c r="J2" s="319" t="s">
        <v>7</v>
      </c>
      <c r="K2" s="318"/>
      <c r="L2" s="184" t="s">
        <v>66</v>
      </c>
      <c r="M2" s="116"/>
      <c r="N2" s="116"/>
      <c r="O2" s="180"/>
    </row>
    <row r="3" spans="2:18" ht="13.5" customHeight="1" thickBot="1">
      <c r="B3" s="183"/>
      <c r="C3" s="182"/>
      <c r="D3" s="183"/>
      <c r="E3" s="123"/>
      <c r="F3" s="123"/>
      <c r="G3" s="123"/>
      <c r="H3" s="123"/>
      <c r="I3" s="182"/>
      <c r="J3" s="317"/>
      <c r="K3" s="316"/>
      <c r="L3" s="181" t="s">
        <v>90</v>
      </c>
      <c r="M3" s="116"/>
      <c r="N3" s="116"/>
      <c r="O3" s="180"/>
    </row>
    <row r="4" spans="2:18" ht="5.25" customHeight="1" thickBot="1">
      <c r="B4" s="257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7"/>
      <c r="N4" s="197"/>
      <c r="O4" s="196"/>
    </row>
    <row r="5" spans="2:18" ht="13.5" thickBot="1">
      <c r="B5" s="259" t="s">
        <v>28</v>
      </c>
      <c r="C5" s="195">
        <v>0.59986899999999999</v>
      </c>
      <c r="D5" s="194">
        <v>0.59973100000000001</v>
      </c>
      <c r="E5" s="194">
        <v>0.59954499999999999</v>
      </c>
      <c r="F5" s="194">
        <v>0.59931000000000001</v>
      </c>
      <c r="G5" s="194">
        <v>1.599996</v>
      </c>
      <c r="H5" s="194">
        <v>1.5999049999999999</v>
      </c>
      <c r="I5" s="194">
        <v>1.5996889999999999</v>
      </c>
      <c r="J5" s="194">
        <v>1.59935</v>
      </c>
      <c r="K5" s="194">
        <v>1.598886</v>
      </c>
      <c r="L5" s="274">
        <v>1.5982989999999999</v>
      </c>
      <c r="M5" s="274">
        <v>0.49999900000000003</v>
      </c>
      <c r="N5" s="274">
        <v>0.49997900000000001</v>
      </c>
      <c r="O5" s="273">
        <v>0.499919</v>
      </c>
    </row>
    <row r="6" spans="2:18" ht="5.25" customHeight="1" thickBot="1">
      <c r="B6" s="257"/>
      <c r="C6" s="172"/>
      <c r="D6" s="171"/>
      <c r="E6" s="171"/>
      <c r="F6" s="171"/>
      <c r="G6" s="171"/>
      <c r="H6" s="171"/>
      <c r="I6" s="171"/>
      <c r="J6" s="171"/>
      <c r="K6" s="171"/>
      <c r="L6" s="171"/>
      <c r="M6" s="170"/>
      <c r="N6" s="170">
        <v>0.1</v>
      </c>
      <c r="O6" s="169"/>
    </row>
    <row r="7" spans="2:18" ht="13.5" thickBot="1">
      <c r="B7" s="256" t="s">
        <v>0</v>
      </c>
      <c r="C7" s="167">
        <v>0.29166666666666669</v>
      </c>
      <c r="D7" s="166">
        <v>0.33333333333333331</v>
      </c>
      <c r="E7" s="166">
        <v>0.375</v>
      </c>
      <c r="F7" s="166">
        <v>0.41666666666666669</v>
      </c>
      <c r="G7" s="166">
        <v>0.45833333333333331</v>
      </c>
      <c r="H7" s="166">
        <v>0.5</v>
      </c>
      <c r="I7" s="166">
        <v>0.54166666666666663</v>
      </c>
      <c r="J7" s="166">
        <v>0.58333333333333337</v>
      </c>
      <c r="K7" s="166">
        <v>0.625</v>
      </c>
      <c r="L7" s="166">
        <v>0.66666666666666663</v>
      </c>
      <c r="M7" s="166">
        <v>0.70833333333333337</v>
      </c>
      <c r="N7" s="166">
        <v>0.75</v>
      </c>
      <c r="O7" s="165">
        <v>0.79166666666666663</v>
      </c>
    </row>
    <row r="8" spans="2:18" ht="4.5" customHeight="1" thickBot="1">
      <c r="B8" s="252"/>
      <c r="C8" s="160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8"/>
    </row>
    <row r="9" spans="2:18" ht="12.75" customHeight="1" thickBot="1">
      <c r="B9" s="272" t="s">
        <v>65</v>
      </c>
      <c r="C9" s="306" t="s">
        <v>2</v>
      </c>
      <c r="D9" s="298" t="s">
        <v>2</v>
      </c>
      <c r="E9" s="298" t="s">
        <v>2</v>
      </c>
      <c r="F9" s="298" t="s">
        <v>2</v>
      </c>
      <c r="G9" s="298" t="s">
        <v>2</v>
      </c>
      <c r="H9" s="306" t="s">
        <v>2</v>
      </c>
      <c r="I9" s="298" t="s">
        <v>2</v>
      </c>
      <c r="J9" s="298" t="s">
        <v>2</v>
      </c>
      <c r="K9" s="298" t="s">
        <v>2</v>
      </c>
      <c r="L9" s="298" t="s">
        <v>2</v>
      </c>
      <c r="M9" s="298" t="s">
        <v>2</v>
      </c>
      <c r="N9" s="298" t="s">
        <v>2</v>
      </c>
      <c r="O9" s="298" t="s">
        <v>2</v>
      </c>
    </row>
    <row r="10" spans="2:18" ht="5.25" customHeight="1" thickBot="1">
      <c r="B10" s="252"/>
      <c r="C10" s="160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8"/>
    </row>
    <row r="11" spans="2:18" ht="12.75" customHeight="1">
      <c r="B11" s="251" t="s">
        <v>3</v>
      </c>
      <c r="C11" s="149"/>
      <c r="D11" s="148"/>
      <c r="E11" s="148">
        <v>9.2899999999999991</v>
      </c>
      <c r="F11" s="148">
        <v>9.65</v>
      </c>
      <c r="G11" s="148">
        <v>9.64</v>
      </c>
      <c r="H11" s="148">
        <v>9.7100000000000009</v>
      </c>
      <c r="I11" s="148">
        <v>9.73</v>
      </c>
      <c r="J11" s="148">
        <v>9.6</v>
      </c>
      <c r="K11" s="148">
        <v>9.6999999999999993</v>
      </c>
      <c r="L11" s="148">
        <v>9.6</v>
      </c>
      <c r="M11" s="148"/>
      <c r="N11" s="148"/>
      <c r="O11" s="147"/>
    </row>
    <row r="12" spans="2:18" ht="12.75" customHeight="1">
      <c r="B12" s="250" t="s">
        <v>5</v>
      </c>
      <c r="C12" s="145"/>
      <c r="D12" s="144"/>
      <c r="E12" s="144">
        <v>19.100000000000001</v>
      </c>
      <c r="F12" s="144">
        <v>19.2</v>
      </c>
      <c r="G12" s="144">
        <v>19.8</v>
      </c>
      <c r="H12" s="144">
        <v>19.399999999999999</v>
      </c>
      <c r="I12" s="144">
        <v>19.3</v>
      </c>
      <c r="J12" s="144">
        <v>20.7</v>
      </c>
      <c r="K12" s="144">
        <v>21.4</v>
      </c>
      <c r="L12" s="144">
        <v>21.9</v>
      </c>
      <c r="M12" s="144"/>
      <c r="N12" s="144"/>
      <c r="O12" s="143"/>
    </row>
    <row r="13" spans="2:18">
      <c r="B13" s="250" t="s">
        <v>4</v>
      </c>
      <c r="C13" s="145"/>
      <c r="D13" s="144"/>
      <c r="E13" s="144">
        <v>-114.7</v>
      </c>
      <c r="F13" s="144">
        <v>-135.4</v>
      </c>
      <c r="G13" s="144">
        <v>-135.30000000000001</v>
      </c>
      <c r="H13" s="144">
        <v>-139</v>
      </c>
      <c r="I13" s="144">
        <v>-139.4</v>
      </c>
      <c r="J13" s="144">
        <v>-137.6</v>
      </c>
      <c r="K13" s="144">
        <v>-139.30000000000001</v>
      </c>
      <c r="L13" s="270">
        <v>-136.80000000000001</v>
      </c>
      <c r="M13" s="144"/>
      <c r="N13" s="144"/>
      <c r="O13" s="143"/>
    </row>
    <row r="14" spans="2:18" s="221" customFormat="1" ht="13.5" thickBot="1">
      <c r="B14" s="249" t="s">
        <v>5</v>
      </c>
      <c r="C14" s="141"/>
      <c r="D14" s="140"/>
      <c r="E14" s="140">
        <v>19.100000000000001</v>
      </c>
      <c r="F14" s="140">
        <v>19.2</v>
      </c>
      <c r="G14" s="140">
        <v>19.8</v>
      </c>
      <c r="H14" s="140">
        <v>19.399999999999999</v>
      </c>
      <c r="I14" s="140">
        <v>19.2</v>
      </c>
      <c r="J14" s="140">
        <v>20.7</v>
      </c>
      <c r="K14" s="140">
        <v>21.4</v>
      </c>
      <c r="L14" s="140">
        <v>21.9</v>
      </c>
      <c r="M14" s="140"/>
      <c r="N14" s="140"/>
      <c r="O14" s="139"/>
    </row>
    <row r="15" spans="2:18" ht="5.25" customHeight="1" thickBot="1">
      <c r="B15" s="252"/>
      <c r="C15" s="153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1"/>
    </row>
    <row r="16" spans="2:18" ht="12.75" customHeight="1">
      <c r="B16" s="251" t="s">
        <v>19</v>
      </c>
      <c r="C16" s="149"/>
      <c r="D16" s="148"/>
      <c r="E16" s="148">
        <v>41.2</v>
      </c>
      <c r="F16" s="148">
        <v>43.1</v>
      </c>
      <c r="G16" s="148">
        <v>40.5</v>
      </c>
      <c r="H16" s="148">
        <v>40.1</v>
      </c>
      <c r="I16" s="148">
        <v>40.200000000000003</v>
      </c>
      <c r="J16" s="148">
        <v>42.8</v>
      </c>
      <c r="K16" s="148">
        <v>43.3</v>
      </c>
      <c r="L16" s="148">
        <v>43.2</v>
      </c>
      <c r="M16" s="148"/>
      <c r="N16" s="148"/>
      <c r="O16" s="147"/>
    </row>
    <row r="17" spans="2:16" ht="12.75" customHeight="1">
      <c r="B17" s="250" t="s">
        <v>5</v>
      </c>
      <c r="C17" s="145"/>
      <c r="D17" s="144"/>
      <c r="E17" s="144">
        <v>18.8</v>
      </c>
      <c r="F17" s="144">
        <v>18.899999999999999</v>
      </c>
      <c r="G17" s="144">
        <v>19.3</v>
      </c>
      <c r="H17" s="144">
        <v>19.2</v>
      </c>
      <c r="I17" s="144">
        <v>19.100000000000001</v>
      </c>
      <c r="J17" s="144">
        <v>20.5</v>
      </c>
      <c r="K17" s="144">
        <v>21.3</v>
      </c>
      <c r="L17" s="144">
        <v>21.7</v>
      </c>
      <c r="M17" s="144"/>
      <c r="N17" s="144"/>
      <c r="O17" s="143"/>
    </row>
    <row r="18" spans="2:16" ht="12.75" customHeight="1">
      <c r="B18" s="250" t="s">
        <v>59</v>
      </c>
      <c r="C18" s="145"/>
      <c r="D18" s="144"/>
      <c r="E18" s="144">
        <v>41.2</v>
      </c>
      <c r="F18" s="144">
        <v>43</v>
      </c>
      <c r="G18" s="144">
        <v>40.6</v>
      </c>
      <c r="H18" s="144">
        <v>40</v>
      </c>
      <c r="I18" s="144">
        <v>40.200000000000003</v>
      </c>
      <c r="J18" s="144">
        <v>42.9</v>
      </c>
      <c r="K18" s="144">
        <v>43.4</v>
      </c>
      <c r="L18" s="144">
        <v>41.1</v>
      </c>
      <c r="M18" s="144"/>
      <c r="N18" s="144"/>
      <c r="O18" s="143"/>
    </row>
    <row r="19" spans="2:16" ht="12.75" customHeight="1">
      <c r="B19" s="250" t="s">
        <v>5</v>
      </c>
      <c r="C19" s="145"/>
      <c r="D19" s="144"/>
      <c r="E19" s="144">
        <v>18.8</v>
      </c>
      <c r="F19" s="144">
        <v>19</v>
      </c>
      <c r="G19" s="144">
        <v>19.3</v>
      </c>
      <c r="H19" s="144">
        <v>19.2</v>
      </c>
      <c r="I19" s="144">
        <v>19.100000000000001</v>
      </c>
      <c r="J19" s="144">
        <v>20.5</v>
      </c>
      <c r="K19" s="144">
        <v>21.3</v>
      </c>
      <c r="L19" s="144">
        <v>21.6</v>
      </c>
      <c r="M19" s="144"/>
      <c r="N19" s="144"/>
      <c r="O19" s="143"/>
    </row>
    <row r="20" spans="2:16">
      <c r="B20" s="250" t="s">
        <v>20</v>
      </c>
      <c r="C20" s="145"/>
      <c r="D20" s="144"/>
      <c r="E20" s="144">
        <v>26.2</v>
      </c>
      <c r="F20" s="144">
        <v>27.5</v>
      </c>
      <c r="G20" s="144">
        <v>25.7</v>
      </c>
      <c r="H20" s="144">
        <v>25.4</v>
      </c>
      <c r="I20" s="144">
        <v>25.3</v>
      </c>
      <c r="J20" s="144">
        <v>27.3</v>
      </c>
      <c r="K20" s="144">
        <v>27.8</v>
      </c>
      <c r="L20" s="144">
        <v>27.7</v>
      </c>
      <c r="M20" s="144"/>
      <c r="N20" s="144"/>
      <c r="O20" s="143"/>
    </row>
    <row r="21" spans="2:16" ht="13.5" thickBot="1">
      <c r="B21" s="249" t="s">
        <v>5</v>
      </c>
      <c r="C21" s="141"/>
      <c r="D21" s="140"/>
      <c r="E21" s="140">
        <v>18.8</v>
      </c>
      <c r="F21" s="140">
        <v>18.899999999999999</v>
      </c>
      <c r="G21" s="140">
        <v>19.399999999999999</v>
      </c>
      <c r="H21" s="140">
        <v>19.2</v>
      </c>
      <c r="I21" s="140">
        <v>19.100000000000001</v>
      </c>
      <c r="J21" s="140">
        <v>20.5</v>
      </c>
      <c r="K21" s="140">
        <v>21.3</v>
      </c>
      <c r="L21" s="140">
        <v>21.6</v>
      </c>
      <c r="M21" s="140"/>
      <c r="N21" s="140"/>
      <c r="O21" s="139"/>
      <c r="P21" s="269"/>
    </row>
    <row r="22" spans="2:16" ht="5.25" customHeight="1" thickBot="1">
      <c r="B22" s="252"/>
      <c r="C22" s="160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8"/>
      <c r="P22" s="269"/>
    </row>
    <row r="23" spans="2:16">
      <c r="B23" s="251" t="s">
        <v>82</v>
      </c>
      <c r="C23" s="149"/>
      <c r="D23" s="148"/>
      <c r="E23" s="148">
        <v>8.61</v>
      </c>
      <c r="F23" s="148">
        <v>12.13</v>
      </c>
      <c r="G23" s="148">
        <v>10.39</v>
      </c>
      <c r="H23" s="148">
        <v>9.7200000000000006</v>
      </c>
      <c r="I23" s="148">
        <v>9.75</v>
      </c>
      <c r="J23" s="148">
        <v>13.76</v>
      </c>
      <c r="K23" s="148">
        <v>18.39</v>
      </c>
      <c r="L23" s="148">
        <v>18.66</v>
      </c>
      <c r="M23" s="148"/>
      <c r="N23" s="148"/>
      <c r="O23" s="147"/>
      <c r="P23" s="269"/>
    </row>
    <row r="24" spans="2:16" ht="13.5" thickBot="1">
      <c r="B24" s="249" t="s">
        <v>5</v>
      </c>
      <c r="C24" s="141"/>
      <c r="D24" s="140"/>
      <c r="E24" s="140">
        <v>18.8</v>
      </c>
      <c r="F24" s="140">
        <v>19.2</v>
      </c>
      <c r="G24" s="140">
        <v>19.399999999999999</v>
      </c>
      <c r="H24" s="140">
        <v>19.3</v>
      </c>
      <c r="I24" s="140">
        <v>19.2</v>
      </c>
      <c r="J24" s="140">
        <v>20.5</v>
      </c>
      <c r="K24" s="140">
        <v>21.2</v>
      </c>
      <c r="L24" s="140">
        <v>21.7</v>
      </c>
      <c r="M24" s="140"/>
      <c r="N24" s="140"/>
      <c r="O24" s="139"/>
      <c r="P24" s="269"/>
    </row>
    <row r="25" spans="2:16">
      <c r="B25" s="248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269"/>
    </row>
    <row r="26" spans="2:16">
      <c r="B26" s="248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269"/>
    </row>
    <row r="27" spans="2:16">
      <c r="B27" s="248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269"/>
    </row>
    <row r="28" spans="2:16">
      <c r="B28" s="248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269"/>
    </row>
    <row r="29" spans="2:16">
      <c r="B29" s="248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269"/>
    </row>
    <row r="30" spans="2:16">
      <c r="B30" s="248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269"/>
    </row>
    <row r="31" spans="2:16">
      <c r="B31" s="248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269"/>
    </row>
    <row r="32" spans="2:16">
      <c r="B32" s="248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269"/>
    </row>
    <row r="33" spans="2:17">
      <c r="B33" s="248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269"/>
    </row>
    <row r="34" spans="2:17">
      <c r="B34" s="248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269"/>
    </row>
    <row r="35" spans="2:17">
      <c r="B35" s="248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269"/>
    </row>
    <row r="36" spans="2:17">
      <c r="B36" s="248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269"/>
    </row>
    <row r="37" spans="2:17">
      <c r="B37" s="248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269"/>
    </row>
    <row r="38" spans="2:17">
      <c r="B38" s="248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269"/>
    </row>
    <row r="39" spans="2:17">
      <c r="B39" s="248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269"/>
    </row>
    <row r="40" spans="2:17" ht="13.5" thickBot="1"/>
    <row r="41" spans="2:17" ht="13.5" customHeight="1" thickBot="1">
      <c r="B41" s="188"/>
      <c r="C41" s="185"/>
      <c r="D41" s="186" t="s">
        <v>6</v>
      </c>
      <c r="E41" s="187"/>
      <c r="F41" s="187"/>
      <c r="G41" s="187"/>
      <c r="H41" s="187"/>
      <c r="I41" s="185"/>
      <c r="J41" s="319" t="s">
        <v>16</v>
      </c>
      <c r="K41" s="318"/>
      <c r="L41" s="184" t="s">
        <v>66</v>
      </c>
      <c r="M41" s="116"/>
      <c r="N41" s="116"/>
      <c r="O41" s="180"/>
    </row>
    <row r="42" spans="2:17" ht="13.5" customHeight="1" thickBot="1">
      <c r="B42" s="183"/>
      <c r="C42" s="182"/>
      <c r="D42" s="183"/>
      <c r="E42" s="123"/>
      <c r="F42" s="123"/>
      <c r="G42" s="123"/>
      <c r="H42" s="123"/>
      <c r="I42" s="182"/>
      <c r="J42" s="317"/>
      <c r="K42" s="316"/>
      <c r="L42" s="181" t="s">
        <v>83</v>
      </c>
      <c r="M42" s="116"/>
      <c r="N42" s="116"/>
      <c r="O42" s="180"/>
      <c r="Q42" s="136"/>
    </row>
    <row r="43" spans="2:17" ht="5.25" customHeight="1" thickBot="1">
      <c r="B43" s="257"/>
      <c r="C43" s="172"/>
      <c r="D43" s="172"/>
      <c r="E43" s="172"/>
      <c r="F43" s="172"/>
      <c r="G43" s="172"/>
      <c r="H43" s="172"/>
      <c r="I43" s="172"/>
      <c r="J43" s="172"/>
      <c r="K43" s="172"/>
      <c r="L43" s="172"/>
      <c r="M43" s="179"/>
      <c r="N43" s="179"/>
      <c r="O43" s="178"/>
    </row>
    <row r="44" spans="2:17" ht="13.5" thickBot="1">
      <c r="B44" s="268" t="s">
        <v>28</v>
      </c>
      <c r="C44" s="303">
        <v>0.59985100000000002</v>
      </c>
      <c r="D44" s="301">
        <v>0.59970599999999996</v>
      </c>
      <c r="E44" s="302">
        <v>0.59951299999999996</v>
      </c>
      <c r="F44" s="302">
        <v>0.59926999999999997</v>
      </c>
      <c r="G44" s="302">
        <v>1.5999909999999999</v>
      </c>
      <c r="H44" s="301">
        <v>1.59988</v>
      </c>
      <c r="I44" s="301">
        <v>1.5996459999999999</v>
      </c>
      <c r="J44" s="301">
        <v>1.599288</v>
      </c>
      <c r="K44" s="301">
        <v>1.5988059999999999</v>
      </c>
      <c r="L44" s="301">
        <v>1.5982000000000001</v>
      </c>
      <c r="M44" s="301">
        <v>0.49999900000000003</v>
      </c>
      <c r="N44" s="301">
        <v>0.499973</v>
      </c>
      <c r="O44" s="300">
        <v>0.49990600000000002</v>
      </c>
    </row>
    <row r="45" spans="2:17" ht="5.25" customHeight="1" thickBot="1">
      <c r="B45" s="257"/>
      <c r="C45" s="172"/>
      <c r="D45" s="171"/>
      <c r="E45" s="171"/>
      <c r="F45" s="171"/>
      <c r="G45" s="171"/>
      <c r="H45" s="171"/>
      <c r="I45" s="171"/>
      <c r="J45" s="171"/>
      <c r="K45" s="171"/>
      <c r="L45" s="171"/>
      <c r="M45" s="170"/>
      <c r="N45" s="170"/>
      <c r="O45" s="169"/>
    </row>
    <row r="46" spans="2:17" ht="13.5" thickBot="1">
      <c r="B46" s="256" t="s">
        <v>0</v>
      </c>
      <c r="C46" s="262">
        <v>0.30208333333333331</v>
      </c>
      <c r="D46" s="261">
        <v>0.34375</v>
      </c>
      <c r="E46" s="261">
        <v>0.38541666666666669</v>
      </c>
      <c r="F46" s="261">
        <v>0.42708333333333331</v>
      </c>
      <c r="G46" s="261">
        <v>0.46875</v>
      </c>
      <c r="H46" s="261">
        <v>0.51041666666666663</v>
      </c>
      <c r="I46" s="261">
        <v>0.55208333333333337</v>
      </c>
      <c r="J46" s="261">
        <v>0.59375</v>
      </c>
      <c r="K46" s="261">
        <v>0.63541666666666663</v>
      </c>
      <c r="L46" s="261">
        <v>0.67708333333333337</v>
      </c>
      <c r="M46" s="261">
        <v>0.71875</v>
      </c>
      <c r="N46" s="261">
        <v>0.76041666666666663</v>
      </c>
      <c r="O46" s="260">
        <v>0.80208333333333337</v>
      </c>
    </row>
    <row r="47" spans="2:17" ht="5.25" customHeight="1" thickBot="1">
      <c r="B47" s="252"/>
      <c r="C47" s="160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8"/>
    </row>
    <row r="48" spans="2:17" ht="13.5" thickBot="1">
      <c r="B48" s="256" t="s">
        <v>65</v>
      </c>
      <c r="C48" s="299" t="s">
        <v>2</v>
      </c>
      <c r="D48" s="298" t="s">
        <v>2</v>
      </c>
      <c r="E48" s="298" t="s">
        <v>2</v>
      </c>
      <c r="F48" s="298" t="s">
        <v>2</v>
      </c>
      <c r="G48" s="298" t="s">
        <v>2</v>
      </c>
      <c r="H48" s="298" t="s">
        <v>2</v>
      </c>
      <c r="I48" s="298" t="s">
        <v>2</v>
      </c>
      <c r="J48" s="298" t="s">
        <v>2</v>
      </c>
      <c r="K48" s="298" t="s">
        <v>2</v>
      </c>
      <c r="L48" s="298" t="s">
        <v>2</v>
      </c>
      <c r="M48" s="298" t="s">
        <v>2</v>
      </c>
      <c r="N48" s="298" t="s">
        <v>2</v>
      </c>
      <c r="O48" s="297" t="s">
        <v>2</v>
      </c>
    </row>
    <row r="49" spans="2:15" ht="5.25" customHeight="1" thickBot="1">
      <c r="B49" s="252"/>
      <c r="C49" s="160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8"/>
    </row>
    <row r="50" spans="2:15">
      <c r="B50" s="251" t="s">
        <v>3</v>
      </c>
      <c r="C50" s="149"/>
      <c r="D50" s="148"/>
      <c r="E50" s="148">
        <v>9.42</v>
      </c>
      <c r="F50" s="148">
        <v>9.6</v>
      </c>
      <c r="G50" s="148">
        <v>9.65</v>
      </c>
      <c r="H50" s="148">
        <v>9.6999999999999993</v>
      </c>
      <c r="I50" s="148">
        <v>9.7200000000000006</v>
      </c>
      <c r="J50" s="148">
        <v>9.6</v>
      </c>
      <c r="K50" s="148">
        <v>9.6</v>
      </c>
      <c r="L50" s="148">
        <v>9.6999999999999993</v>
      </c>
      <c r="M50" s="148">
        <v>9.6</v>
      </c>
      <c r="N50" s="148"/>
      <c r="O50" s="147"/>
    </row>
    <row r="51" spans="2:15">
      <c r="B51" s="250" t="s">
        <v>5</v>
      </c>
      <c r="C51" s="145"/>
      <c r="D51" s="144"/>
      <c r="E51" s="144">
        <v>19.399999999999999</v>
      </c>
      <c r="F51" s="144">
        <v>19.5</v>
      </c>
      <c r="G51" s="144">
        <v>19.8</v>
      </c>
      <c r="H51" s="144">
        <v>20.100000000000001</v>
      </c>
      <c r="I51" s="144">
        <v>20</v>
      </c>
      <c r="J51" s="144">
        <v>20</v>
      </c>
      <c r="K51" s="144">
        <v>20.6</v>
      </c>
      <c r="L51" s="144">
        <v>21.3</v>
      </c>
      <c r="M51" s="144">
        <v>20.7</v>
      </c>
      <c r="N51" s="144"/>
      <c r="O51" s="143"/>
    </row>
    <row r="52" spans="2:15">
      <c r="B52" s="250" t="s">
        <v>4</v>
      </c>
      <c r="C52" s="145"/>
      <c r="D52" s="144"/>
      <c r="E52" s="144">
        <v>-122.4</v>
      </c>
      <c r="F52" s="144">
        <v>-132.69999999999999</v>
      </c>
      <c r="G52" s="144">
        <v>-136.19999999999999</v>
      </c>
      <c r="H52" s="144">
        <v>-139.19999999999999</v>
      </c>
      <c r="I52" s="144">
        <v>-139.30000000000001</v>
      </c>
      <c r="J52" s="144">
        <v>-137</v>
      </c>
      <c r="K52" s="144">
        <v>-137.80000000000001</v>
      </c>
      <c r="L52" s="144">
        <v>-142.1</v>
      </c>
      <c r="M52" s="144">
        <v>-137.30000000000001</v>
      </c>
      <c r="N52" s="144"/>
      <c r="O52" s="143"/>
    </row>
    <row r="53" spans="2:15" ht="13.5" thickBot="1">
      <c r="B53" s="249" t="s">
        <v>5</v>
      </c>
      <c r="C53" s="141"/>
      <c r="D53" s="140"/>
      <c r="E53" s="140">
        <v>19.399999999999999</v>
      </c>
      <c r="F53" s="140">
        <v>19.5</v>
      </c>
      <c r="G53" s="140">
        <v>19.8</v>
      </c>
      <c r="H53" s="140">
        <v>20.100000000000001</v>
      </c>
      <c r="I53" s="140">
        <v>20</v>
      </c>
      <c r="J53" s="140">
        <v>19.899999999999999</v>
      </c>
      <c r="K53" s="140">
        <v>20.6</v>
      </c>
      <c r="L53" s="140">
        <v>21.3</v>
      </c>
      <c r="M53" s="140">
        <v>20.6</v>
      </c>
      <c r="N53" s="140"/>
      <c r="O53" s="139"/>
    </row>
    <row r="54" spans="2:15" ht="5.25" customHeight="1" thickBot="1">
      <c r="B54" s="252"/>
      <c r="C54" s="153"/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1"/>
    </row>
    <row r="55" spans="2:15">
      <c r="B55" s="251" t="s">
        <v>19</v>
      </c>
      <c r="C55" s="149"/>
      <c r="D55" s="148"/>
      <c r="E55" s="148">
        <v>36.9</v>
      </c>
      <c r="F55" s="148">
        <v>37</v>
      </c>
      <c r="G55" s="148">
        <v>40.200000000000003</v>
      </c>
      <c r="H55" s="148">
        <v>40.700000000000003</v>
      </c>
      <c r="I55" s="148">
        <v>40.700000000000003</v>
      </c>
      <c r="J55" s="148">
        <v>39.5</v>
      </c>
      <c r="K55" s="148">
        <v>41.2</v>
      </c>
      <c r="L55" s="148">
        <v>41.6</v>
      </c>
      <c r="M55" s="148">
        <v>41.2</v>
      </c>
      <c r="N55" s="148"/>
      <c r="O55" s="147"/>
    </row>
    <row r="56" spans="2:15">
      <c r="B56" s="250" t="s">
        <v>5</v>
      </c>
      <c r="C56" s="145"/>
      <c r="D56" s="144"/>
      <c r="E56" s="144">
        <v>19.2</v>
      </c>
      <c r="F56" s="144">
        <v>19.2</v>
      </c>
      <c r="G56" s="144">
        <v>19.5</v>
      </c>
      <c r="H56" s="144">
        <v>19.899999999999999</v>
      </c>
      <c r="I56" s="144">
        <v>20</v>
      </c>
      <c r="J56" s="144">
        <v>19.8</v>
      </c>
      <c r="K56" s="144">
        <v>20.3</v>
      </c>
      <c r="L56" s="144">
        <v>21.1</v>
      </c>
      <c r="M56" s="144">
        <v>20.399999999999999</v>
      </c>
      <c r="N56" s="144"/>
      <c r="O56" s="143"/>
    </row>
    <row r="57" spans="2:15">
      <c r="B57" s="250" t="s">
        <v>59</v>
      </c>
      <c r="C57" s="145"/>
      <c r="D57" s="144"/>
      <c r="E57" s="144">
        <v>36.6</v>
      </c>
      <c r="F57" s="144">
        <v>37.299999999999997</v>
      </c>
      <c r="G57" s="144">
        <v>39.9</v>
      </c>
      <c r="H57" s="144">
        <v>40.700000000000003</v>
      </c>
      <c r="I57" s="144">
        <v>40.700000000000003</v>
      </c>
      <c r="J57" s="144">
        <v>39.5</v>
      </c>
      <c r="K57" s="144">
        <v>41.4</v>
      </c>
      <c r="L57" s="144">
        <v>41.6</v>
      </c>
      <c r="M57" s="144">
        <v>41.2</v>
      </c>
      <c r="N57" s="144"/>
      <c r="O57" s="143"/>
    </row>
    <row r="58" spans="2:15">
      <c r="B58" s="250" t="s">
        <v>5</v>
      </c>
      <c r="C58" s="145"/>
      <c r="D58" s="144"/>
      <c r="E58" s="144">
        <v>19.100000000000001</v>
      </c>
      <c r="F58" s="144">
        <v>19.100000000000001</v>
      </c>
      <c r="G58" s="144">
        <v>19.7</v>
      </c>
      <c r="H58" s="144">
        <v>19.899999999999999</v>
      </c>
      <c r="I58" s="144">
        <v>20</v>
      </c>
      <c r="J58" s="144">
        <v>19.8</v>
      </c>
      <c r="K58" s="144">
        <v>20.399999999999999</v>
      </c>
      <c r="L58" s="144">
        <v>21.1</v>
      </c>
      <c r="M58" s="144">
        <v>20.399999999999999</v>
      </c>
      <c r="N58" s="144"/>
      <c r="O58" s="143"/>
    </row>
    <row r="59" spans="2:15">
      <c r="B59" s="250" t="s">
        <v>20</v>
      </c>
      <c r="C59" s="145"/>
      <c r="D59" s="144"/>
      <c r="E59" s="144">
        <v>22.9</v>
      </c>
      <c r="F59" s="144">
        <v>23.8</v>
      </c>
      <c r="G59" s="144">
        <v>25.4</v>
      </c>
      <c r="H59" s="144">
        <v>25.8</v>
      </c>
      <c r="I59" s="144">
        <v>25.7</v>
      </c>
      <c r="J59" s="144">
        <v>25</v>
      </c>
      <c r="K59" s="144">
        <v>26.2</v>
      </c>
      <c r="L59" s="144">
        <v>26.5</v>
      </c>
      <c r="M59" s="144">
        <v>26.2</v>
      </c>
      <c r="N59" s="144"/>
      <c r="O59" s="143"/>
    </row>
    <row r="60" spans="2:15" ht="13.5" thickBot="1">
      <c r="B60" s="249" t="s">
        <v>5</v>
      </c>
      <c r="C60" s="326"/>
      <c r="D60" s="325"/>
      <c r="E60" s="325">
        <v>19.3</v>
      </c>
      <c r="F60" s="325">
        <v>19.100000000000001</v>
      </c>
      <c r="G60" s="325">
        <v>19.600000000000001</v>
      </c>
      <c r="H60" s="325">
        <v>20</v>
      </c>
      <c r="I60" s="325">
        <v>19.899999999999999</v>
      </c>
      <c r="J60" s="325">
        <v>19.8</v>
      </c>
      <c r="K60" s="325">
        <v>20.399999999999999</v>
      </c>
      <c r="L60" s="325">
        <v>21.1</v>
      </c>
      <c r="M60" s="325">
        <v>20.399999999999999</v>
      </c>
      <c r="N60" s="325"/>
      <c r="O60" s="324"/>
    </row>
    <row r="61" spans="2:15" ht="5.25" customHeight="1" thickBot="1">
      <c r="B61" s="323"/>
      <c r="C61" s="322"/>
      <c r="D61" s="321"/>
      <c r="E61" s="321"/>
      <c r="F61" s="321"/>
      <c r="G61" s="321"/>
      <c r="H61" s="321"/>
      <c r="I61" s="321"/>
      <c r="J61" s="321"/>
      <c r="K61" s="321"/>
      <c r="L61" s="321"/>
      <c r="M61" s="321"/>
      <c r="N61" s="321"/>
      <c r="O61" s="320"/>
    </row>
    <row r="62" spans="2:15">
      <c r="B62" s="251" t="s">
        <v>82</v>
      </c>
      <c r="C62" s="145"/>
      <c r="D62" s="144"/>
      <c r="E62" s="144">
        <v>10.210000000000001</v>
      </c>
      <c r="F62" s="144">
        <v>7.19</v>
      </c>
      <c r="G62" s="144">
        <v>9.5500000000000007</v>
      </c>
      <c r="H62" s="144">
        <v>11.41</v>
      </c>
      <c r="I62" s="144">
        <v>11.43</v>
      </c>
      <c r="J62" s="144">
        <v>11.68</v>
      </c>
      <c r="K62" s="144">
        <v>13.85</v>
      </c>
      <c r="L62" s="144">
        <v>16.8</v>
      </c>
      <c r="M62" s="144">
        <v>14.72</v>
      </c>
      <c r="N62" s="144"/>
      <c r="O62" s="143"/>
    </row>
    <row r="63" spans="2:15" ht="13.5" thickBot="1">
      <c r="B63" s="249" t="s">
        <v>5</v>
      </c>
      <c r="C63" s="141"/>
      <c r="D63" s="140"/>
      <c r="E63" s="140">
        <v>19.8</v>
      </c>
      <c r="F63" s="140">
        <v>18.899999999999999</v>
      </c>
      <c r="G63" s="140">
        <v>20</v>
      </c>
      <c r="H63" s="140">
        <v>19.8</v>
      </c>
      <c r="I63" s="140">
        <v>19.899999999999999</v>
      </c>
      <c r="J63" s="140">
        <v>19.7</v>
      </c>
      <c r="K63" s="140">
        <v>20.3</v>
      </c>
      <c r="L63" s="140">
        <v>20.9</v>
      </c>
      <c r="M63" s="140">
        <v>20.3</v>
      </c>
      <c r="N63" s="140"/>
      <c r="O63" s="139"/>
    </row>
    <row r="64" spans="2:15">
      <c r="B64" s="248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</row>
    <row r="65" spans="2:24" ht="13.5" thickBot="1">
      <c r="B65" s="248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</row>
    <row r="66" spans="2:24" ht="13.5" thickBot="1">
      <c r="B66" s="118"/>
      <c r="C66" s="117" t="s">
        <v>81</v>
      </c>
      <c r="D66" s="117"/>
      <c r="E66" s="117"/>
      <c r="F66" s="117"/>
      <c r="G66" s="137"/>
      <c r="H66" s="137"/>
      <c r="I66" s="137"/>
      <c r="J66" s="137"/>
      <c r="K66" s="137"/>
      <c r="L66" s="137"/>
      <c r="M66" s="137"/>
      <c r="N66" s="137"/>
      <c r="O66" s="137"/>
    </row>
    <row r="67" spans="2:24" ht="13.5" thickBot="1">
      <c r="B67" s="115"/>
      <c r="C67" s="122" t="s">
        <v>17</v>
      </c>
      <c r="D67" s="122"/>
      <c r="E67" s="122" t="s">
        <v>18</v>
      </c>
      <c r="F67" s="122"/>
      <c r="G67" s="269"/>
      <c r="H67" s="269"/>
      <c r="I67" s="269"/>
      <c r="J67" s="269"/>
      <c r="K67" s="269"/>
      <c r="L67" s="269"/>
      <c r="M67" s="269"/>
      <c r="N67" s="269"/>
      <c r="O67" s="269"/>
      <c r="P67" s="133"/>
    </row>
    <row r="68" spans="2:24">
      <c r="B68" s="201" t="s">
        <v>9</v>
      </c>
      <c r="C68" s="113">
        <f>COUNTIF(C11:O11,"&gt;0")</f>
        <v>8</v>
      </c>
      <c r="D68" s="113"/>
      <c r="E68" s="113">
        <f>COUNTIF(C50:O50,"&gt;0")</f>
        <v>9</v>
      </c>
      <c r="F68" s="113"/>
      <c r="G68" s="295"/>
      <c r="H68" s="295"/>
      <c r="I68" s="295"/>
      <c r="J68" s="295"/>
      <c r="K68" s="295"/>
      <c r="L68" s="296"/>
      <c r="M68" s="296"/>
      <c r="N68" s="296"/>
      <c r="O68" s="296"/>
      <c r="P68" s="133"/>
    </row>
    <row r="69" spans="2:24">
      <c r="B69" s="201" t="s">
        <v>10</v>
      </c>
      <c r="C69" s="111">
        <f>AVERAGE(C11:O11)</f>
        <v>9.6149999999999984</v>
      </c>
      <c r="D69" s="111"/>
      <c r="E69" s="111">
        <f>AVERAGE(C50:O50)</f>
        <v>9.6211111111111123</v>
      </c>
      <c r="F69" s="111"/>
      <c r="G69" s="295"/>
      <c r="H69" s="295"/>
      <c r="I69" s="295"/>
      <c r="J69" s="295"/>
      <c r="X69" s="290"/>
    </row>
    <row r="70" spans="2:24">
      <c r="B70" s="201" t="s">
        <v>12</v>
      </c>
      <c r="C70" s="111">
        <f>STDEV(C11:O11)</f>
        <v>0.14010200365652001</v>
      </c>
      <c r="D70" s="111"/>
      <c r="E70" s="111">
        <f>STDEV(C50:O50)</f>
        <v>9.0338868219117685E-2</v>
      </c>
      <c r="F70" s="111"/>
      <c r="G70" s="294"/>
      <c r="H70" s="294"/>
      <c r="I70" s="294"/>
      <c r="J70" s="294"/>
      <c r="X70" s="269"/>
    </row>
    <row r="71" spans="2:24">
      <c r="B71" s="201" t="s">
        <v>11</v>
      </c>
      <c r="C71" s="111">
        <f>CONFIDENCE(0.05,C70,C68)</f>
        <v>9.7083951333311783E-2</v>
      </c>
      <c r="D71" s="111"/>
      <c r="E71" s="111">
        <f>CONFIDENCE(0.05,E70,E68)</f>
        <v>5.9020309371193569E-2</v>
      </c>
      <c r="F71" s="111"/>
      <c r="G71" s="293"/>
      <c r="H71" s="293"/>
      <c r="I71" s="293"/>
      <c r="J71" s="293"/>
      <c r="X71" s="269"/>
    </row>
    <row r="72" spans="2:24">
      <c r="B72" s="201" t="s">
        <v>13</v>
      </c>
      <c r="C72" s="109">
        <f>MAX(C11:O11)</f>
        <v>9.73</v>
      </c>
      <c r="D72" s="109"/>
      <c r="E72" s="109">
        <f>MAX(C50:O50)</f>
        <v>9.7200000000000006</v>
      </c>
      <c r="F72" s="109"/>
      <c r="G72" s="243"/>
      <c r="H72" s="243"/>
      <c r="I72" s="243"/>
      <c r="J72" s="243"/>
      <c r="K72" s="243"/>
      <c r="L72" s="243"/>
      <c r="M72" s="293"/>
      <c r="N72" s="293"/>
      <c r="O72" s="293"/>
      <c r="P72" s="133"/>
    </row>
    <row r="73" spans="2:24">
      <c r="B73" s="201" t="s">
        <v>14</v>
      </c>
      <c r="C73" s="109">
        <f>MIN(C11:O11)</f>
        <v>9.2899999999999991</v>
      </c>
      <c r="D73" s="109"/>
      <c r="E73" s="109">
        <f>MIN(C50:O50)</f>
        <v>9.42</v>
      </c>
      <c r="F73" s="109"/>
      <c r="G73" s="291"/>
      <c r="H73" s="292"/>
      <c r="I73" s="291"/>
      <c r="J73" s="291"/>
      <c r="K73" s="291"/>
      <c r="L73" s="291"/>
      <c r="M73" s="291"/>
      <c r="N73" s="291"/>
      <c r="O73" s="291"/>
      <c r="P73" s="133"/>
    </row>
    <row r="74" spans="2:24" ht="13.5" thickBot="1">
      <c r="B74" s="200" t="s">
        <v>15</v>
      </c>
      <c r="C74" s="106">
        <f>C72-C73</f>
        <v>0.44000000000000128</v>
      </c>
      <c r="D74" s="106"/>
      <c r="E74" s="106">
        <f>E72-E73</f>
        <v>0.30000000000000071</v>
      </c>
      <c r="F74" s="106"/>
      <c r="G74" s="290"/>
      <c r="H74" s="290"/>
      <c r="I74" s="290"/>
      <c r="J74" s="290"/>
      <c r="K74" s="290"/>
      <c r="L74" s="290"/>
      <c r="M74" s="290"/>
      <c r="N74" s="290"/>
      <c r="O74" s="290"/>
      <c r="P74" s="133"/>
    </row>
    <row r="75" spans="2:24">
      <c r="B75" s="201"/>
      <c r="C75" s="224"/>
      <c r="D75" s="224"/>
      <c r="E75" s="224"/>
      <c r="F75" s="224"/>
      <c r="G75" s="290"/>
      <c r="H75" s="290"/>
      <c r="I75" s="290"/>
      <c r="J75" s="290"/>
      <c r="K75" s="290"/>
      <c r="L75" s="290"/>
      <c r="M75" s="290"/>
      <c r="N75" s="290"/>
      <c r="O75" s="290"/>
      <c r="P75" s="133"/>
    </row>
    <row r="76" spans="2:24">
      <c r="B76" s="201"/>
      <c r="C76" s="224"/>
      <c r="D76" s="224"/>
      <c r="E76" s="224"/>
      <c r="F76" s="224"/>
      <c r="G76" s="290"/>
      <c r="H76" s="290"/>
      <c r="I76" s="290"/>
      <c r="J76" s="290"/>
      <c r="K76" s="290"/>
      <c r="L76" s="290"/>
      <c r="M76" s="290"/>
      <c r="N76" s="290"/>
      <c r="O76" s="290"/>
      <c r="P76" s="133"/>
    </row>
    <row r="77" spans="2:24">
      <c r="B77" s="201"/>
      <c r="C77" s="224"/>
      <c r="D77" s="224"/>
      <c r="E77" s="224"/>
      <c r="F77" s="224"/>
      <c r="G77" s="290"/>
      <c r="H77" s="290"/>
      <c r="I77" s="290"/>
      <c r="J77" s="290"/>
      <c r="K77" s="290"/>
      <c r="L77" s="290"/>
      <c r="M77" s="290"/>
      <c r="N77" s="290"/>
      <c r="O77" s="290"/>
      <c r="P77" s="133"/>
    </row>
    <row r="78" spans="2:24">
      <c r="B78" s="201"/>
      <c r="C78" s="224"/>
      <c r="D78" s="224"/>
      <c r="E78" s="224"/>
      <c r="F78" s="224"/>
      <c r="G78" s="290"/>
      <c r="H78" s="290"/>
      <c r="I78" s="290"/>
      <c r="J78" s="290"/>
      <c r="K78" s="290"/>
      <c r="L78" s="290"/>
      <c r="M78" s="290"/>
      <c r="N78" s="290"/>
      <c r="O78" s="290"/>
      <c r="P78" s="133"/>
    </row>
    <row r="79" spans="2:24" ht="13.5" thickBot="1">
      <c r="B79" s="276"/>
      <c r="C79" s="275"/>
      <c r="D79" s="275"/>
      <c r="E79" s="275"/>
      <c r="F79" s="275"/>
      <c r="G79" s="275"/>
      <c r="H79" s="275"/>
      <c r="I79" s="275"/>
      <c r="J79" s="275"/>
      <c r="K79" s="275"/>
      <c r="L79" s="275"/>
      <c r="M79" s="275"/>
      <c r="N79" s="275"/>
      <c r="O79" s="275"/>
      <c r="P79" s="133"/>
    </row>
    <row r="80" spans="2:24" ht="22.5" customHeight="1" thickBot="1">
      <c r="B80" s="118"/>
      <c r="C80" s="117" t="s">
        <v>80</v>
      </c>
      <c r="D80" s="117"/>
      <c r="E80" s="117"/>
      <c r="F80" s="117"/>
      <c r="G80" s="290"/>
      <c r="H80" s="290"/>
      <c r="I80" s="290"/>
      <c r="J80" s="290"/>
      <c r="K80" s="290"/>
      <c r="L80" s="290"/>
      <c r="M80" s="290"/>
      <c r="N80" s="290"/>
      <c r="O80" s="290"/>
      <c r="P80" s="133"/>
    </row>
    <row r="81" spans="2:16" ht="13.5" customHeight="1" thickBot="1">
      <c r="B81" s="115"/>
      <c r="C81" s="122" t="s">
        <v>17</v>
      </c>
      <c r="D81" s="122"/>
      <c r="E81" s="122" t="s">
        <v>18</v>
      </c>
      <c r="F81" s="122"/>
      <c r="G81" s="269"/>
      <c r="H81" s="269"/>
      <c r="I81" s="269"/>
      <c r="J81" s="269"/>
      <c r="K81" s="269"/>
      <c r="L81" s="269"/>
      <c r="M81" s="269"/>
      <c r="N81" s="269"/>
      <c r="O81" s="269"/>
      <c r="P81" s="133"/>
    </row>
    <row r="82" spans="2:16">
      <c r="B82" s="201" t="s">
        <v>9</v>
      </c>
      <c r="C82" s="113">
        <f>COUNTIF(C12:O12,"&gt;0")</f>
        <v>8</v>
      </c>
      <c r="D82" s="113"/>
      <c r="E82" s="113">
        <f>COUNTIF(C50:O50,"&gt;0")</f>
        <v>9</v>
      </c>
      <c r="F82" s="113"/>
      <c r="G82" s="269"/>
      <c r="H82" s="269"/>
      <c r="I82" s="269"/>
      <c r="J82" s="269"/>
      <c r="K82" s="269"/>
      <c r="L82" s="269"/>
      <c r="M82" s="269"/>
      <c r="N82" s="269"/>
      <c r="O82" s="269"/>
      <c r="P82" s="133"/>
    </row>
    <row r="83" spans="2:16">
      <c r="B83" s="201" t="s">
        <v>10</v>
      </c>
      <c r="C83" s="111">
        <f>AVERAGE(C12:O12)</f>
        <v>20.100000000000001</v>
      </c>
      <c r="D83" s="111"/>
      <c r="E83" s="111">
        <f>AVERAGE(I51:O51)</f>
        <v>20.520000000000003</v>
      </c>
      <c r="F83" s="111"/>
      <c r="G83" s="269"/>
      <c r="H83" s="269"/>
      <c r="I83" s="269"/>
      <c r="J83" s="269"/>
      <c r="K83" s="269"/>
      <c r="L83" s="269"/>
      <c r="M83" s="269"/>
      <c r="N83" s="269"/>
      <c r="O83" s="269"/>
      <c r="P83" s="133"/>
    </row>
    <row r="84" spans="2:16">
      <c r="B84" s="201" t="s">
        <v>12</v>
      </c>
      <c r="C84" s="111">
        <f>STDEV(C12:O12)</f>
        <v>1.0902162301907943</v>
      </c>
      <c r="D84" s="111"/>
      <c r="E84" s="111">
        <f>STDEV(I51:O51)</f>
        <v>0.54497706373754873</v>
      </c>
      <c r="F84" s="111"/>
      <c r="G84" s="269"/>
      <c r="H84" s="269"/>
      <c r="I84" s="269"/>
      <c r="J84" s="269"/>
      <c r="K84" s="269"/>
      <c r="L84" s="269"/>
      <c r="M84" s="269"/>
      <c r="N84" s="269"/>
      <c r="O84" s="269"/>
      <c r="P84" s="133"/>
    </row>
    <row r="85" spans="2:16">
      <c r="B85" s="201" t="s">
        <v>11</v>
      </c>
      <c r="C85" s="111">
        <f>CONFIDENCE(0.05,C84,C82)</f>
        <v>0.75546742139475498</v>
      </c>
      <c r="D85" s="111"/>
      <c r="E85" s="111">
        <f>CONFIDENCE(0.05,E84,E82)</f>
        <v>0.35604513910866159</v>
      </c>
      <c r="F85" s="111"/>
      <c r="G85" s="269"/>
      <c r="H85" s="269"/>
      <c r="I85" s="269"/>
      <c r="J85" s="269"/>
      <c r="K85" s="269"/>
      <c r="L85" s="269"/>
      <c r="M85" s="269"/>
      <c r="N85" s="269"/>
      <c r="O85" s="269"/>
      <c r="P85" s="133"/>
    </row>
    <row r="86" spans="2:16">
      <c r="B86" s="201" t="s">
        <v>13</v>
      </c>
      <c r="C86" s="109">
        <f>MAX(C12:O12)</f>
        <v>21.9</v>
      </c>
      <c r="D86" s="109"/>
      <c r="E86" s="109">
        <f>MAX(I51:O51)</f>
        <v>21.3</v>
      </c>
      <c r="F86" s="109"/>
      <c r="G86" s="269"/>
      <c r="H86" s="269"/>
      <c r="I86" s="269"/>
      <c r="J86" s="269"/>
      <c r="K86" s="269"/>
      <c r="L86" s="269"/>
      <c r="M86" s="269"/>
      <c r="N86" s="269"/>
      <c r="O86" s="269"/>
      <c r="P86" s="133"/>
    </row>
    <row r="87" spans="2:16">
      <c r="B87" s="201" t="s">
        <v>14</v>
      </c>
      <c r="C87" s="109">
        <f>MIN(C12:O12)</f>
        <v>19.100000000000001</v>
      </c>
      <c r="D87" s="109"/>
      <c r="E87" s="109">
        <f>MIN(I51:O51)</f>
        <v>20</v>
      </c>
      <c r="F87" s="109"/>
      <c r="G87" s="269"/>
      <c r="H87" s="269"/>
      <c r="I87" s="269"/>
      <c r="J87" s="269"/>
      <c r="K87" s="269"/>
      <c r="L87" s="269"/>
      <c r="M87" s="269"/>
      <c r="N87" s="269"/>
      <c r="O87" s="269"/>
      <c r="P87" s="133"/>
    </row>
    <row r="88" spans="2:16" ht="13.5" thickBot="1">
      <c r="B88" s="200" t="s">
        <v>15</v>
      </c>
      <c r="C88" s="106">
        <f>C86-C87</f>
        <v>2.7999999999999972</v>
      </c>
      <c r="D88" s="106"/>
      <c r="E88" s="106">
        <f>E86-E87</f>
        <v>1.3000000000000007</v>
      </c>
      <c r="F88" s="106"/>
      <c r="G88" s="269"/>
      <c r="H88" s="269"/>
      <c r="I88" s="269"/>
      <c r="J88" s="269"/>
      <c r="K88" s="269"/>
      <c r="L88" s="269"/>
      <c r="M88" s="269"/>
      <c r="N88" s="269"/>
      <c r="O88" s="269"/>
      <c r="P88" s="133"/>
    </row>
    <row r="89" spans="2:16" ht="13.5" thickBot="1">
      <c r="B89" s="276"/>
      <c r="C89" s="269"/>
      <c r="D89" s="269"/>
      <c r="E89" s="269"/>
      <c r="F89" s="269"/>
      <c r="G89" s="269"/>
      <c r="H89" s="269"/>
      <c r="I89" s="269"/>
      <c r="J89" s="269"/>
      <c r="K89" s="269"/>
      <c r="L89" s="269"/>
      <c r="M89" s="269"/>
      <c r="N89" s="269"/>
      <c r="O89" s="269"/>
      <c r="P89" s="133"/>
    </row>
    <row r="90" spans="2:16" ht="13.5" customHeight="1" thickBot="1">
      <c r="B90" s="118"/>
      <c r="C90" s="288" t="s">
        <v>89</v>
      </c>
      <c r="D90" s="288"/>
      <c r="E90" s="288"/>
      <c r="F90" s="288"/>
      <c r="G90" s="269"/>
      <c r="H90" s="269"/>
      <c r="I90" s="269"/>
      <c r="J90" s="269"/>
      <c r="K90" s="269"/>
      <c r="L90" s="269"/>
      <c r="M90" s="269"/>
      <c r="N90" s="269"/>
      <c r="O90" s="269"/>
      <c r="P90" s="133"/>
    </row>
    <row r="91" spans="2:16" ht="13.5" thickBot="1">
      <c r="B91" s="115"/>
      <c r="C91" s="122" t="s">
        <v>17</v>
      </c>
      <c r="D91" s="122"/>
      <c r="E91" s="122" t="s">
        <v>18</v>
      </c>
      <c r="F91" s="122"/>
      <c r="G91" s="289"/>
      <c r="H91" s="289"/>
      <c r="I91" s="269"/>
      <c r="J91" s="269"/>
      <c r="K91" s="269"/>
      <c r="L91" s="269"/>
      <c r="M91" s="269"/>
      <c r="N91" s="269"/>
      <c r="O91" s="269"/>
      <c r="P91" s="133"/>
    </row>
    <row r="92" spans="2:16">
      <c r="B92" s="201" t="s">
        <v>9</v>
      </c>
      <c r="C92" s="113">
        <v>8</v>
      </c>
      <c r="D92" s="113"/>
      <c r="E92" s="113">
        <v>7</v>
      </c>
      <c r="F92" s="113"/>
      <c r="G92" s="282"/>
      <c r="H92" s="282"/>
    </row>
    <row r="93" spans="2:16" ht="13.5" customHeight="1">
      <c r="B93" s="201" t="s">
        <v>10</v>
      </c>
      <c r="C93" s="111">
        <f>AVERAGE(C13:O13)</f>
        <v>-134.6875</v>
      </c>
      <c r="D93" s="111"/>
      <c r="E93" s="111">
        <f>AVERAGE(I52:O52)</f>
        <v>-138.69999999999999</v>
      </c>
      <c r="F93" s="111"/>
      <c r="G93" s="281"/>
      <c r="H93" s="281"/>
    </row>
    <row r="94" spans="2:16" ht="13.5" customHeight="1">
      <c r="B94" s="201" t="s">
        <v>12</v>
      </c>
      <c r="C94" s="111">
        <f>STDEV(C13:O13)</f>
        <v>8.2410882603140312</v>
      </c>
      <c r="D94" s="111"/>
      <c r="E94" s="111">
        <f>STDEV(I52:O52)</f>
        <v>2.0964255293236582</v>
      </c>
      <c r="F94" s="111"/>
      <c r="G94" s="280"/>
      <c r="H94" s="280"/>
    </row>
    <row r="95" spans="2:16">
      <c r="B95" s="201" t="s">
        <v>11</v>
      </c>
      <c r="C95" s="111">
        <f>CONFIDENCE(0.05,C94,C92)</f>
        <v>5.7106778683862229</v>
      </c>
      <c r="D95" s="111"/>
      <c r="E95" s="111">
        <f>CONFIDENCE(0.05,E94,E92)</f>
        <v>1.5530252282446577</v>
      </c>
      <c r="F95" s="111"/>
      <c r="G95" s="278"/>
      <c r="H95" s="278"/>
      <c r="M95" s="136"/>
    </row>
    <row r="96" spans="2:16" ht="14.25" customHeight="1">
      <c r="B96" s="201" t="s">
        <v>13</v>
      </c>
      <c r="C96" s="109">
        <f>MAX(C13:O13)</f>
        <v>-114.7</v>
      </c>
      <c r="D96" s="109"/>
      <c r="E96" s="109">
        <f>MAX(I52:O52)</f>
        <v>-137</v>
      </c>
      <c r="F96" s="109"/>
      <c r="G96" s="279"/>
      <c r="H96" s="279"/>
      <c r="I96" s="136"/>
    </row>
    <row r="97" spans="2:21">
      <c r="B97" s="201" t="s">
        <v>14</v>
      </c>
      <c r="C97" s="109">
        <f>MIN(C13:O13)</f>
        <v>-139.4</v>
      </c>
      <c r="D97" s="109"/>
      <c r="E97" s="109">
        <f>MIN(I52:O52)</f>
        <v>-142.1</v>
      </c>
      <c r="F97" s="109"/>
      <c r="G97" s="279"/>
      <c r="H97" s="279"/>
      <c r="I97" s="120"/>
      <c r="J97" s="120"/>
      <c r="K97" s="120"/>
      <c r="L97" s="120"/>
      <c r="M97" s="120"/>
    </row>
    <row r="98" spans="2:21" ht="13.5" thickBot="1">
      <c r="B98" s="200" t="s">
        <v>15</v>
      </c>
      <c r="C98" s="106">
        <f>C96-C97</f>
        <v>24.700000000000003</v>
      </c>
      <c r="D98" s="106"/>
      <c r="E98" s="106">
        <f>E96-E97</f>
        <v>5.0999999999999943</v>
      </c>
      <c r="F98" s="106"/>
      <c r="G98" s="279"/>
      <c r="H98" s="279"/>
      <c r="I98" s="120"/>
      <c r="J98" s="120"/>
      <c r="K98" s="120"/>
      <c r="L98" s="120"/>
      <c r="M98" s="120"/>
    </row>
    <row r="99" spans="2:21" ht="13.5" thickBot="1">
      <c r="B99" s="225"/>
      <c r="C99" s="278"/>
      <c r="D99" s="278"/>
      <c r="E99" s="278"/>
      <c r="F99" s="278"/>
      <c r="G99" s="278"/>
      <c r="H99" s="278"/>
      <c r="I99" s="135"/>
      <c r="J99" s="135"/>
      <c r="K99" s="135"/>
      <c r="L99" s="120"/>
      <c r="M99" s="120"/>
    </row>
    <row r="100" spans="2:21" ht="22.5" customHeight="1" thickBot="1">
      <c r="B100" s="118"/>
      <c r="C100" s="288" t="s">
        <v>88</v>
      </c>
      <c r="D100" s="288"/>
      <c r="E100" s="288"/>
      <c r="F100" s="288"/>
      <c r="G100" s="278"/>
      <c r="H100" s="278"/>
      <c r="I100" s="120"/>
      <c r="J100" s="120"/>
      <c r="K100" s="120"/>
      <c r="L100" s="133"/>
      <c r="M100" s="133"/>
      <c r="N100" s="121"/>
      <c r="O100" s="121"/>
      <c r="P100" s="121"/>
      <c r="Q100" s="121"/>
      <c r="R100" s="121"/>
      <c r="S100" s="121"/>
      <c r="T100" s="121"/>
      <c r="U100" s="121"/>
    </row>
    <row r="101" spans="2:21" ht="13.5" thickBot="1">
      <c r="B101" s="115"/>
      <c r="C101" s="122" t="s">
        <v>17</v>
      </c>
      <c r="D101" s="122"/>
      <c r="E101" s="122" t="s">
        <v>18</v>
      </c>
      <c r="F101" s="122"/>
      <c r="G101" s="278"/>
      <c r="H101" s="278"/>
      <c r="I101" s="120"/>
      <c r="J101" s="120"/>
      <c r="K101" s="120"/>
      <c r="L101" s="133"/>
      <c r="M101" s="133"/>
      <c r="N101" s="121"/>
      <c r="O101" s="121"/>
      <c r="P101" s="121"/>
      <c r="Q101" s="121"/>
      <c r="R101" s="121"/>
      <c r="S101" s="121"/>
      <c r="T101" s="121"/>
      <c r="U101" s="121"/>
    </row>
    <row r="102" spans="2:21">
      <c r="B102" s="201" t="s">
        <v>9</v>
      </c>
      <c r="C102" s="113">
        <f>COUNTIF(H14:O14,"&gt;0")</f>
        <v>5</v>
      </c>
      <c r="D102" s="113"/>
      <c r="E102" s="113">
        <f>COUNTIF(I53:O53,"&gt;0")</f>
        <v>5</v>
      </c>
      <c r="F102" s="113"/>
      <c r="G102" s="278"/>
      <c r="H102" s="278"/>
      <c r="I102" s="120"/>
      <c r="J102" s="120"/>
      <c r="K102" s="120"/>
      <c r="L102" s="133"/>
      <c r="M102" s="133"/>
      <c r="N102" s="121"/>
      <c r="O102" s="121"/>
      <c r="P102" s="121"/>
      <c r="Q102" s="121"/>
      <c r="R102" s="121"/>
      <c r="S102" s="121"/>
      <c r="T102" s="121"/>
      <c r="U102" s="121"/>
    </row>
    <row r="103" spans="2:21">
      <c r="B103" s="201" t="s">
        <v>10</v>
      </c>
      <c r="C103" s="111">
        <f>AVERAGE(H14:O14)</f>
        <v>20.52</v>
      </c>
      <c r="D103" s="111"/>
      <c r="E103" s="111">
        <f>AVERAGE(I53:O53)</f>
        <v>20.48</v>
      </c>
      <c r="F103" s="111"/>
      <c r="G103" s="287"/>
      <c r="H103" s="287"/>
      <c r="I103" s="120"/>
      <c r="J103" s="120"/>
      <c r="K103" s="120"/>
      <c r="L103" s="133"/>
      <c r="M103" s="133"/>
      <c r="N103" s="121"/>
      <c r="O103" s="121"/>
      <c r="P103" s="121"/>
      <c r="Q103" s="121"/>
      <c r="R103" s="121"/>
      <c r="S103" s="121"/>
      <c r="T103" s="121"/>
      <c r="U103" s="121"/>
    </row>
    <row r="104" spans="2:21">
      <c r="B104" s="201" t="s">
        <v>12</v>
      </c>
      <c r="C104" s="111">
        <f>STDEV(H14:O14)</f>
        <v>1.1945710527214359</v>
      </c>
      <c r="D104" s="111"/>
      <c r="E104" s="111">
        <f>STDEV(I53:O53)</f>
        <v>0.56302753041037068</v>
      </c>
      <c r="F104" s="111"/>
      <c r="G104" s="280"/>
      <c r="H104" s="280"/>
      <c r="I104" s="120"/>
      <c r="J104" s="120"/>
      <c r="K104" s="120"/>
      <c r="L104" s="133"/>
      <c r="M104" s="133"/>
      <c r="N104" s="121"/>
      <c r="O104" s="121"/>
      <c r="P104" s="121"/>
      <c r="Q104" s="121"/>
      <c r="R104" s="121"/>
      <c r="S104" s="121"/>
      <c r="T104" s="121"/>
      <c r="U104" s="121"/>
    </row>
    <row r="105" spans="2:21">
      <c r="B105" s="201" t="s">
        <v>11</v>
      </c>
      <c r="C105" s="111">
        <f>CONFIDENCE(0.05,C104,C102)</f>
        <v>1.0470684540306343</v>
      </c>
      <c r="D105" s="111"/>
      <c r="E105" s="111">
        <f>CONFIDENCE(0.05,E104,E102)</f>
        <v>0.4935063213698565</v>
      </c>
      <c r="F105" s="111"/>
      <c r="G105" s="278"/>
      <c r="H105" s="278"/>
      <c r="I105" s="120"/>
      <c r="J105" s="120"/>
      <c r="K105" s="120"/>
      <c r="L105" s="133"/>
      <c r="M105" s="133"/>
      <c r="N105" s="121"/>
      <c r="O105" s="121"/>
      <c r="P105" s="121"/>
      <c r="Q105" s="121"/>
      <c r="R105" s="121"/>
      <c r="S105" s="121"/>
      <c r="T105" s="121"/>
      <c r="U105" s="121"/>
    </row>
    <row r="106" spans="2:21">
      <c r="B106" s="201" t="s">
        <v>13</v>
      </c>
      <c r="C106" s="109">
        <f>MAX(H14:O14)</f>
        <v>21.9</v>
      </c>
      <c r="D106" s="109"/>
      <c r="E106" s="109">
        <f>MAX(I53:O53)</f>
        <v>21.3</v>
      </c>
      <c r="F106" s="109"/>
      <c r="G106" s="279"/>
      <c r="H106" s="279"/>
      <c r="I106" s="120"/>
      <c r="J106" s="120"/>
      <c r="K106" s="120"/>
      <c r="L106" s="133"/>
      <c r="M106" s="133"/>
      <c r="N106" s="121"/>
      <c r="O106" s="121"/>
      <c r="P106" s="121"/>
      <c r="Q106" s="121"/>
      <c r="R106" s="121"/>
      <c r="S106" s="121"/>
      <c r="T106" s="121"/>
      <c r="U106" s="121"/>
    </row>
    <row r="107" spans="2:21">
      <c r="B107" s="201" t="s">
        <v>14</v>
      </c>
      <c r="C107" s="109">
        <f>MIN(H14:O14)</f>
        <v>19.2</v>
      </c>
      <c r="D107" s="109"/>
      <c r="E107" s="109">
        <f>MIN(I53:O53)</f>
        <v>19.899999999999999</v>
      </c>
      <c r="F107" s="109"/>
      <c r="G107" s="279"/>
      <c r="H107" s="279"/>
      <c r="I107" s="120"/>
      <c r="J107" s="120"/>
      <c r="K107" s="120"/>
      <c r="L107" s="133"/>
      <c r="M107" s="133"/>
      <c r="N107" s="121"/>
      <c r="O107" s="121"/>
      <c r="P107" s="121"/>
      <c r="Q107" s="121"/>
      <c r="R107" s="121"/>
      <c r="S107" s="121"/>
      <c r="T107" s="121"/>
      <c r="U107" s="121"/>
    </row>
    <row r="108" spans="2:21" ht="13.5" thickBot="1">
      <c r="B108" s="200" t="s">
        <v>15</v>
      </c>
      <c r="C108" s="106">
        <f>C106-C107</f>
        <v>2.6999999999999993</v>
      </c>
      <c r="D108" s="106"/>
      <c r="E108" s="106">
        <f>E106-E107</f>
        <v>1.4000000000000021</v>
      </c>
      <c r="F108" s="106"/>
      <c r="G108" s="279"/>
      <c r="H108" s="279"/>
      <c r="I108" s="120"/>
      <c r="J108" s="120"/>
      <c r="K108" s="120"/>
      <c r="L108" s="133"/>
      <c r="M108" s="133"/>
      <c r="N108" s="121"/>
      <c r="O108" s="121"/>
      <c r="P108" s="121"/>
      <c r="Q108" s="121"/>
      <c r="R108" s="121"/>
      <c r="S108" s="121"/>
      <c r="T108" s="121"/>
      <c r="U108" s="121"/>
    </row>
    <row r="109" spans="2:21">
      <c r="B109" s="225"/>
      <c r="C109" s="278"/>
      <c r="D109" s="278"/>
      <c r="E109" s="278"/>
      <c r="F109" s="278"/>
      <c r="G109" s="278"/>
      <c r="H109" s="278"/>
      <c r="I109" s="120"/>
      <c r="J109" s="120"/>
      <c r="K109" s="120"/>
      <c r="L109" s="133"/>
      <c r="M109" s="133"/>
      <c r="N109" s="121"/>
      <c r="O109" s="121"/>
      <c r="P109" s="121"/>
      <c r="Q109" s="121"/>
      <c r="R109" s="121"/>
      <c r="S109" s="121"/>
      <c r="T109" s="121"/>
      <c r="U109" s="121"/>
    </row>
    <row r="110" spans="2:21">
      <c r="B110" s="225"/>
      <c r="C110" s="278"/>
      <c r="D110" s="278"/>
      <c r="E110" s="278"/>
      <c r="F110" s="278"/>
      <c r="G110" s="278"/>
      <c r="H110" s="278"/>
      <c r="I110" s="120"/>
      <c r="J110" s="120"/>
      <c r="K110" s="120"/>
      <c r="L110" s="133"/>
      <c r="M110" s="133"/>
      <c r="N110" s="121"/>
      <c r="O110" s="121"/>
      <c r="P110" s="121"/>
      <c r="Q110" s="121"/>
      <c r="R110" s="121"/>
      <c r="S110" s="121"/>
      <c r="T110" s="121"/>
      <c r="U110" s="121"/>
    </row>
    <row r="111" spans="2:21">
      <c r="B111" s="225"/>
      <c r="C111" s="278"/>
      <c r="D111" s="278"/>
      <c r="E111" s="278"/>
      <c r="F111" s="278"/>
      <c r="G111" s="278"/>
      <c r="H111" s="278"/>
      <c r="I111" s="120"/>
      <c r="J111" s="120"/>
      <c r="K111" s="120"/>
      <c r="L111" s="133"/>
      <c r="M111" s="133"/>
      <c r="N111" s="121"/>
      <c r="O111" s="121"/>
      <c r="P111" s="121"/>
      <c r="Q111" s="121"/>
      <c r="R111" s="121"/>
      <c r="S111" s="121"/>
      <c r="T111" s="121"/>
      <c r="U111" s="121"/>
    </row>
    <row r="112" spans="2:21" ht="13.5" thickBot="1">
      <c r="B112" s="225"/>
      <c r="C112" s="278"/>
      <c r="D112" s="278"/>
      <c r="E112" s="278"/>
      <c r="F112" s="278"/>
      <c r="G112" s="278"/>
      <c r="H112" s="278"/>
      <c r="I112" s="120"/>
      <c r="J112" s="120"/>
      <c r="K112" s="120"/>
      <c r="L112" s="133"/>
      <c r="M112" s="133"/>
      <c r="N112" s="121"/>
      <c r="O112" s="121"/>
      <c r="P112" s="121"/>
      <c r="Q112" s="121"/>
      <c r="R112" s="121"/>
      <c r="S112" s="121"/>
      <c r="T112" s="121"/>
      <c r="U112" s="121"/>
    </row>
    <row r="113" spans="2:21" ht="22.5" customHeight="1" thickBot="1">
      <c r="B113" s="118"/>
      <c r="C113" s="239" t="s">
        <v>77</v>
      </c>
      <c r="D113" s="239"/>
      <c r="E113" s="239"/>
      <c r="F113" s="239"/>
      <c r="G113" s="278"/>
      <c r="H113" s="278"/>
      <c r="I113" s="120"/>
      <c r="J113" s="120"/>
      <c r="K113" s="120"/>
      <c r="L113" s="133"/>
      <c r="M113" s="133"/>
      <c r="N113" s="121"/>
      <c r="O113" s="121"/>
      <c r="P113" s="121"/>
      <c r="Q113" s="121"/>
      <c r="R113" s="121"/>
      <c r="S113" s="121"/>
      <c r="T113" s="121"/>
      <c r="U113" s="121"/>
    </row>
    <row r="114" spans="2:21" ht="13.5" thickBot="1">
      <c r="B114" s="115"/>
      <c r="C114" s="122" t="s">
        <v>17</v>
      </c>
      <c r="D114" s="122"/>
      <c r="E114" s="122" t="s">
        <v>18</v>
      </c>
      <c r="F114" s="122"/>
      <c r="G114" s="224"/>
      <c r="H114" s="224"/>
      <c r="I114" s="120"/>
      <c r="J114" s="120"/>
      <c r="K114" s="120"/>
      <c r="L114" s="133"/>
      <c r="M114" s="133"/>
      <c r="N114" s="121"/>
      <c r="O114" s="121"/>
      <c r="P114" s="121"/>
      <c r="Q114" s="121"/>
      <c r="R114" s="121"/>
      <c r="S114" s="121"/>
      <c r="T114" s="121"/>
      <c r="U114" s="121"/>
    </row>
    <row r="115" spans="2:21">
      <c r="B115" s="201" t="s">
        <v>9</v>
      </c>
      <c r="C115" s="113">
        <f>COUNTIF(H16:O16,"&gt;0")</f>
        <v>5</v>
      </c>
      <c r="D115" s="113"/>
      <c r="E115" s="113">
        <f>COUNTIF(H16:O16,"&gt;0")</f>
        <v>5</v>
      </c>
      <c r="F115" s="113"/>
      <c r="G115" s="278"/>
      <c r="H115" s="278"/>
      <c r="I115" s="285"/>
      <c r="J115" s="120"/>
      <c r="K115" s="120"/>
      <c r="L115" s="133"/>
      <c r="M115" s="133"/>
      <c r="N115" s="121"/>
      <c r="O115" s="121"/>
      <c r="P115" s="121"/>
      <c r="Q115" s="121"/>
      <c r="R115" s="121"/>
      <c r="S115" s="121"/>
      <c r="T115" s="121"/>
      <c r="U115" s="121"/>
    </row>
    <row r="116" spans="2:21">
      <c r="B116" s="201" t="s">
        <v>10</v>
      </c>
      <c r="C116" s="111">
        <f>AVERAGE(H16:O16)</f>
        <v>41.92</v>
      </c>
      <c r="D116" s="111"/>
      <c r="E116" s="111">
        <f>AVERAGE(I55:O55)</f>
        <v>40.839999999999996</v>
      </c>
      <c r="F116" s="111"/>
      <c r="G116" s="281"/>
      <c r="H116" s="281"/>
      <c r="I116" s="285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</row>
    <row r="117" spans="2:21" ht="13.5" customHeight="1">
      <c r="B117" s="201" t="s">
        <v>12</v>
      </c>
      <c r="C117" s="111">
        <f>STDEV(H16:O16)</f>
        <v>1.6269603560013364</v>
      </c>
      <c r="D117" s="111"/>
      <c r="E117" s="111">
        <f>STDEV(I55:O55)</f>
        <v>0.8142481194328921</v>
      </c>
      <c r="F117" s="111"/>
      <c r="G117" s="280"/>
      <c r="H117" s="280"/>
      <c r="I117" s="285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</row>
    <row r="118" spans="2:21">
      <c r="B118" s="201" t="s">
        <v>11</v>
      </c>
      <c r="C118" s="111">
        <f>CONFIDENCE(0.05,C117,C115)</f>
        <v>1.4260674246596705</v>
      </c>
      <c r="D118" s="111"/>
      <c r="E118" s="111">
        <f>CONFIDENCE(0.05,E117,E115)</f>
        <v>0.71370683030502213</v>
      </c>
      <c r="F118" s="111"/>
      <c r="G118" s="278"/>
      <c r="H118" s="278"/>
      <c r="I118" s="285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</row>
    <row r="119" spans="2:21">
      <c r="B119" s="201" t="s">
        <v>13</v>
      </c>
      <c r="C119" s="109">
        <f>MAX(H16:O16)</f>
        <v>43.3</v>
      </c>
      <c r="D119" s="109"/>
      <c r="E119" s="109">
        <f>MAX(I55:O55)</f>
        <v>41.6</v>
      </c>
      <c r="F119" s="109"/>
      <c r="G119" s="279"/>
      <c r="H119" s="279"/>
      <c r="I119" s="285"/>
      <c r="L119" s="246"/>
      <c r="M119" s="121"/>
      <c r="N119" s="121"/>
      <c r="O119" s="121"/>
      <c r="P119" s="121"/>
      <c r="Q119" s="121"/>
      <c r="R119" s="121"/>
      <c r="S119" s="121"/>
      <c r="T119" s="121"/>
      <c r="U119" s="121"/>
    </row>
    <row r="120" spans="2:21">
      <c r="B120" s="201" t="s">
        <v>14</v>
      </c>
      <c r="C120" s="109">
        <f>MIN(H16:O16)</f>
        <v>40.1</v>
      </c>
      <c r="D120" s="109"/>
      <c r="E120" s="109">
        <f>MIN(I55:O55)</f>
        <v>39.5</v>
      </c>
      <c r="F120" s="109"/>
      <c r="G120" s="279"/>
      <c r="H120" s="279"/>
      <c r="I120" s="285"/>
      <c r="L120" s="121"/>
      <c r="M120" s="121"/>
      <c r="N120" s="121"/>
      <c r="O120" s="121"/>
      <c r="P120" s="121"/>
      <c r="Q120" s="121"/>
      <c r="R120" s="121"/>
      <c r="S120" s="121"/>
      <c r="T120" s="121"/>
      <c r="U120" s="121"/>
    </row>
    <row r="121" spans="2:21" ht="13.5" thickBot="1">
      <c r="B121" s="200" t="s">
        <v>15</v>
      </c>
      <c r="C121" s="106">
        <f>C119-C120</f>
        <v>3.1999999999999957</v>
      </c>
      <c r="D121" s="106"/>
      <c r="E121" s="106">
        <f>E119-E120</f>
        <v>2.1000000000000014</v>
      </c>
      <c r="F121" s="106"/>
      <c r="G121" s="279"/>
      <c r="H121" s="279"/>
      <c r="I121" s="285"/>
      <c r="L121" s="121"/>
      <c r="M121" s="121"/>
      <c r="N121" s="121"/>
      <c r="O121" s="121"/>
      <c r="P121" s="121"/>
      <c r="Q121" s="121"/>
      <c r="R121" s="121"/>
      <c r="S121" s="121"/>
      <c r="T121" s="121"/>
      <c r="U121" s="121"/>
    </row>
    <row r="122" spans="2:21" ht="13.5" thickBot="1">
      <c r="B122" s="276"/>
      <c r="C122" s="275"/>
      <c r="D122" s="275"/>
      <c r="E122" s="275"/>
      <c r="F122" s="275"/>
      <c r="G122" s="278"/>
      <c r="H122" s="278"/>
      <c r="I122" s="285"/>
      <c r="L122" s="121"/>
      <c r="M122" s="121"/>
      <c r="N122" s="121"/>
      <c r="O122" s="121"/>
      <c r="P122" s="121"/>
      <c r="Q122" s="121"/>
      <c r="R122" s="121"/>
      <c r="S122" s="121"/>
      <c r="T122" s="121"/>
      <c r="U122" s="121"/>
    </row>
    <row r="123" spans="2:21" ht="22.5" customHeight="1" thickBot="1">
      <c r="B123" s="118"/>
      <c r="C123" s="239" t="s">
        <v>87</v>
      </c>
      <c r="D123" s="239"/>
      <c r="E123" s="239"/>
      <c r="F123" s="239"/>
      <c r="G123" s="278"/>
      <c r="H123" s="278"/>
      <c r="I123" s="285"/>
      <c r="L123" s="121"/>
      <c r="M123" s="121"/>
      <c r="N123" s="121"/>
      <c r="O123" s="121"/>
      <c r="P123" s="121"/>
      <c r="Q123" s="121"/>
      <c r="R123" s="121"/>
      <c r="S123" s="121"/>
      <c r="T123" s="121"/>
      <c r="U123" s="121"/>
    </row>
    <row r="124" spans="2:21" ht="13.5" thickBot="1">
      <c r="B124" s="115"/>
      <c r="C124" s="122" t="s">
        <v>17</v>
      </c>
      <c r="D124" s="122"/>
      <c r="E124" s="122" t="s">
        <v>18</v>
      </c>
      <c r="F124" s="122"/>
      <c r="G124" s="278"/>
      <c r="H124" s="278"/>
      <c r="I124" s="285"/>
      <c r="L124" s="121"/>
      <c r="M124" s="121"/>
      <c r="N124" s="121"/>
      <c r="O124" s="121"/>
      <c r="P124" s="121"/>
      <c r="Q124" s="121"/>
      <c r="R124" s="121"/>
      <c r="S124" s="121"/>
      <c r="T124" s="121"/>
      <c r="U124" s="121"/>
    </row>
    <row r="125" spans="2:21">
      <c r="B125" s="201" t="s">
        <v>9</v>
      </c>
      <c r="C125" s="113">
        <f>COUNTIF(H17:O17,"&gt;0")</f>
        <v>5</v>
      </c>
      <c r="D125" s="113"/>
      <c r="E125" s="113">
        <f>COUNTIF(I56:O56,"&gt;0")</f>
        <v>5</v>
      </c>
      <c r="F125" s="113"/>
      <c r="G125" s="282"/>
      <c r="H125" s="282"/>
      <c r="I125" s="285"/>
      <c r="L125" s="121"/>
      <c r="M125" s="121"/>
      <c r="N125" s="121"/>
      <c r="O125" s="121"/>
      <c r="P125" s="121"/>
      <c r="Q125" s="121"/>
      <c r="R125" s="121"/>
      <c r="S125" s="121"/>
      <c r="T125" s="121"/>
      <c r="U125" s="121"/>
    </row>
    <row r="126" spans="2:21">
      <c r="B126" s="201" t="s">
        <v>10</v>
      </c>
      <c r="C126" s="111">
        <f>AVERAGE(H17:O17)</f>
        <v>20.36</v>
      </c>
      <c r="D126" s="111"/>
      <c r="E126" s="111">
        <f>AVERAGE(I56:O56)</f>
        <v>20.32</v>
      </c>
      <c r="F126" s="111"/>
      <c r="G126" s="281"/>
      <c r="H126" s="281"/>
      <c r="I126" s="285"/>
    </row>
    <row r="127" spans="2:21" ht="13.5" customHeight="1">
      <c r="B127" s="201" t="s">
        <v>12</v>
      </c>
      <c r="C127" s="111">
        <f>STDEV(H17:O17)</f>
        <v>1.1865917579353058</v>
      </c>
      <c r="D127" s="111"/>
      <c r="E127" s="111">
        <f>STDEV(I56:O56)</f>
        <v>0.49699094559156737</v>
      </c>
      <c r="F127" s="111"/>
      <c r="G127" s="280"/>
      <c r="H127" s="280"/>
      <c r="I127" s="285"/>
    </row>
    <row r="128" spans="2:21">
      <c r="B128" s="201" t="s">
        <v>11</v>
      </c>
      <c r="C128" s="111">
        <f>CONFIDENCE(0.05,C127,C125)</f>
        <v>1.0400744222926861</v>
      </c>
      <c r="D128" s="111"/>
      <c r="E128" s="111">
        <f>CONFIDENCE(0.05,E127,E125)</f>
        <v>0.4356237662734781</v>
      </c>
      <c r="F128" s="111"/>
      <c r="G128" s="277"/>
      <c r="H128" s="277"/>
      <c r="I128" s="285"/>
    </row>
    <row r="129" spans="2:11">
      <c r="B129" s="201" t="s">
        <v>13</v>
      </c>
      <c r="C129" s="109">
        <f>MAX(H17:O17)</f>
        <v>21.7</v>
      </c>
      <c r="D129" s="109"/>
      <c r="E129" s="109">
        <f>MAX(I56:O56)</f>
        <v>21.1</v>
      </c>
      <c r="F129" s="109"/>
      <c r="G129" s="277"/>
      <c r="H129" s="277"/>
      <c r="I129" s="285"/>
    </row>
    <row r="130" spans="2:11">
      <c r="B130" s="201" t="s">
        <v>14</v>
      </c>
      <c r="C130" s="109">
        <f>MIN(H17:O17)</f>
        <v>19.100000000000001</v>
      </c>
      <c r="D130" s="109"/>
      <c r="E130" s="109">
        <f>MIN(C56:O56)</f>
        <v>19.2</v>
      </c>
      <c r="F130" s="109"/>
      <c r="G130" s="277"/>
      <c r="H130" s="277"/>
      <c r="I130" s="285"/>
    </row>
    <row r="131" spans="2:11" ht="13.5" thickBot="1">
      <c r="B131" s="200" t="s">
        <v>15</v>
      </c>
      <c r="C131" s="106">
        <f>C129-C130</f>
        <v>2.5999999999999979</v>
      </c>
      <c r="D131" s="106"/>
      <c r="E131" s="106">
        <f>E129-E130</f>
        <v>1.9000000000000021</v>
      </c>
      <c r="F131" s="106"/>
      <c r="G131" s="277"/>
      <c r="H131" s="277"/>
      <c r="I131" s="285"/>
    </row>
    <row r="132" spans="2:11">
      <c r="B132" s="225"/>
      <c r="C132" s="286"/>
      <c r="D132" s="286"/>
      <c r="E132" s="286"/>
      <c r="F132" s="286"/>
      <c r="G132" s="277"/>
      <c r="H132" s="277"/>
      <c r="I132" s="285"/>
    </row>
    <row r="133" spans="2:11" ht="13.5" thickBot="1">
      <c r="B133" s="225"/>
      <c r="C133" s="286"/>
      <c r="D133" s="286"/>
      <c r="E133" s="286"/>
      <c r="F133" s="286"/>
      <c r="G133" s="277"/>
      <c r="H133" s="277"/>
      <c r="I133" s="285"/>
    </row>
    <row r="134" spans="2:11" ht="22.5" customHeight="1" thickBot="1">
      <c r="B134" s="118"/>
      <c r="C134" s="235" t="s">
        <v>75</v>
      </c>
      <c r="D134" s="235"/>
      <c r="E134" s="235"/>
      <c r="F134" s="235"/>
      <c r="G134" s="277"/>
      <c r="H134" s="277"/>
      <c r="I134" s="282"/>
    </row>
    <row r="135" spans="2:11" ht="13.5" thickBot="1">
      <c r="B135" s="115"/>
      <c r="C135" s="122" t="s">
        <v>17</v>
      </c>
      <c r="D135" s="122"/>
      <c r="E135" s="122" t="s">
        <v>18</v>
      </c>
      <c r="F135" s="122"/>
      <c r="G135" s="284"/>
      <c r="H135" s="284"/>
      <c r="I135" s="282"/>
    </row>
    <row r="136" spans="2:11">
      <c r="B136" s="201" t="s">
        <v>9</v>
      </c>
      <c r="C136" s="113">
        <f>COUNTIF(H18:O18,"&gt;0")</f>
        <v>5</v>
      </c>
      <c r="D136" s="113"/>
      <c r="E136" s="113">
        <f>COUNTIF(I57:O57,"&gt;0")</f>
        <v>5</v>
      </c>
      <c r="F136" s="113"/>
      <c r="G136" s="283"/>
      <c r="H136" s="283"/>
    </row>
    <row r="137" spans="2:11" ht="13.5" customHeight="1">
      <c r="B137" s="201" t="s">
        <v>10</v>
      </c>
      <c r="C137" s="111">
        <f>AVERAGE(H18:O18)</f>
        <v>41.519999999999996</v>
      </c>
      <c r="D137" s="111"/>
      <c r="E137" s="111">
        <f>AVERAGE(I57:O57)</f>
        <v>40.879999999999995</v>
      </c>
      <c r="F137" s="111"/>
      <c r="G137" s="282"/>
      <c r="H137" s="282"/>
      <c r="K137" s="121"/>
    </row>
    <row r="138" spans="2:11" ht="13.5" customHeight="1">
      <c r="B138" s="201" t="s">
        <v>12</v>
      </c>
      <c r="C138" s="111">
        <f>STDEV(H18:O18)</f>
        <v>1.5546703830716002</v>
      </c>
      <c r="D138" s="111"/>
      <c r="E138" s="111">
        <f>STDEV(I57:O57)</f>
        <v>0.84083292038311652</v>
      </c>
      <c r="F138" s="111"/>
      <c r="G138" s="280"/>
      <c r="H138" s="280"/>
      <c r="K138" s="121"/>
    </row>
    <row r="139" spans="2:11">
      <c r="B139" s="201" t="s">
        <v>11</v>
      </c>
      <c r="C139" s="111">
        <f>CONFIDENCE(0.05,C138,C136)</f>
        <v>1.3627036339290859</v>
      </c>
      <c r="D139" s="111"/>
      <c r="E139" s="111">
        <f>CONFIDENCE(0.05,E138,E136)</f>
        <v>0.73700900757463561</v>
      </c>
      <c r="F139" s="111"/>
      <c r="G139" s="277"/>
      <c r="H139" s="277"/>
      <c r="K139" s="121"/>
    </row>
    <row r="140" spans="2:11">
      <c r="B140" s="201" t="s">
        <v>13</v>
      </c>
      <c r="C140" s="109">
        <f>MAX(H18:O18)</f>
        <v>43.4</v>
      </c>
      <c r="D140" s="109"/>
      <c r="E140" s="109">
        <f>MAX(I57:O57)</f>
        <v>41.6</v>
      </c>
      <c r="F140" s="109"/>
      <c r="G140" s="279"/>
      <c r="H140" s="279"/>
    </row>
    <row r="141" spans="2:11">
      <c r="B141" s="201" t="s">
        <v>14</v>
      </c>
      <c r="C141" s="109">
        <f>MIN(H18:O18)</f>
        <v>40</v>
      </c>
      <c r="D141" s="109"/>
      <c r="E141" s="109">
        <f>MIN(I57:O57)</f>
        <v>39.5</v>
      </c>
      <c r="F141" s="109"/>
      <c r="G141" s="277"/>
      <c r="H141" s="277"/>
    </row>
    <row r="142" spans="2:11" ht="13.5" thickBot="1">
      <c r="B142" s="200" t="s">
        <v>15</v>
      </c>
      <c r="C142" s="106">
        <f>C140-C141</f>
        <v>3.3999999999999986</v>
      </c>
      <c r="D142" s="106"/>
      <c r="E142" s="106">
        <f>E140-E141</f>
        <v>2.1000000000000014</v>
      </c>
      <c r="F142" s="106"/>
      <c r="G142" s="277"/>
      <c r="H142" s="277"/>
    </row>
    <row r="143" spans="2:11">
      <c r="B143" s="201"/>
      <c r="C143" s="224"/>
      <c r="D143" s="224"/>
      <c r="E143" s="224"/>
      <c r="F143" s="224"/>
      <c r="G143" s="277"/>
      <c r="H143" s="277"/>
    </row>
    <row r="144" spans="2:11" ht="13.5" thickBot="1">
      <c r="B144" s="276"/>
      <c r="C144" s="275"/>
      <c r="D144" s="275"/>
      <c r="E144" s="275"/>
      <c r="F144" s="275"/>
      <c r="G144" s="277"/>
      <c r="H144" s="277"/>
    </row>
    <row r="145" spans="2:11" ht="22.5" customHeight="1" thickBot="1">
      <c r="B145" s="118"/>
      <c r="C145" s="235" t="s">
        <v>86</v>
      </c>
      <c r="D145" s="235"/>
      <c r="E145" s="235"/>
      <c r="F145" s="235"/>
      <c r="G145" s="277"/>
      <c r="H145" s="277"/>
    </row>
    <row r="146" spans="2:11" ht="13.5" thickBot="1">
      <c r="B146" s="115"/>
      <c r="C146" s="122" t="s">
        <v>17</v>
      </c>
      <c r="D146" s="122"/>
      <c r="E146" s="122" t="s">
        <v>18</v>
      </c>
      <c r="F146" s="122"/>
      <c r="G146" s="277"/>
      <c r="H146" s="277"/>
      <c r="I146" s="121"/>
    </row>
    <row r="147" spans="2:11">
      <c r="B147" s="201" t="s">
        <v>9</v>
      </c>
      <c r="C147" s="113">
        <f>COUNTIF(H19:O19,"&gt;0")</f>
        <v>5</v>
      </c>
      <c r="D147" s="113"/>
      <c r="E147" s="113">
        <f>COUNTIF(I58:O58,"&gt;0")</f>
        <v>5</v>
      </c>
      <c r="F147" s="113"/>
      <c r="G147" s="282"/>
      <c r="H147" s="282"/>
    </row>
    <row r="148" spans="2:11" ht="13.5" customHeight="1">
      <c r="B148" s="201" t="s">
        <v>10</v>
      </c>
      <c r="C148" s="111">
        <f>AVERAGE(H19:O19)</f>
        <v>20.339999999999996</v>
      </c>
      <c r="D148" s="111"/>
      <c r="E148" s="111">
        <f>AVERAGE(I58:O58)</f>
        <v>20.339999999999996</v>
      </c>
      <c r="F148" s="111"/>
      <c r="G148" s="281"/>
      <c r="H148" s="281"/>
    </row>
    <row r="149" spans="2:11">
      <c r="B149" s="201" t="s">
        <v>12</v>
      </c>
      <c r="C149" s="111">
        <f>STDEV(H19:O19)</f>
        <v>1.1588787684654511</v>
      </c>
      <c r="D149" s="111"/>
      <c r="E149" s="111">
        <f>STDEV(I58:O58)</f>
        <v>0.49799598391954958</v>
      </c>
      <c r="F149" s="111"/>
      <c r="G149" s="280"/>
      <c r="H149" s="280"/>
    </row>
    <row r="150" spans="2:11">
      <c r="B150" s="201" t="s">
        <v>11</v>
      </c>
      <c r="C150" s="111">
        <f>CONFIDENCE(0.05,C149,C147)</f>
        <v>1.015783362355597</v>
      </c>
      <c r="D150" s="111"/>
      <c r="E150" s="111">
        <f>CONFIDENCE(0.05,E149,E147)</f>
        <v>0.43650470502209793</v>
      </c>
      <c r="F150" s="111"/>
      <c r="G150" s="277"/>
      <c r="H150" s="277"/>
    </row>
    <row r="151" spans="2:11">
      <c r="B151" s="201" t="s">
        <v>13</v>
      </c>
      <c r="C151" s="109">
        <f>MAX(H19:O19)</f>
        <v>21.6</v>
      </c>
      <c r="D151" s="109"/>
      <c r="E151" s="109">
        <f>MAX(I58:O58)</f>
        <v>21.1</v>
      </c>
      <c r="F151" s="109"/>
      <c r="G151" s="279"/>
      <c r="H151" s="279"/>
    </row>
    <row r="152" spans="2:11">
      <c r="B152" s="201" t="s">
        <v>14</v>
      </c>
      <c r="C152" s="109">
        <f>MIN(H19:O19)</f>
        <v>19.100000000000001</v>
      </c>
      <c r="D152" s="109"/>
      <c r="E152" s="109">
        <f>MIN(I58:O58)</f>
        <v>19.8</v>
      </c>
      <c r="F152" s="109"/>
      <c r="G152" s="277"/>
      <c r="H152" s="277"/>
    </row>
    <row r="153" spans="2:11" ht="13.5" thickBot="1">
      <c r="B153" s="200" t="s">
        <v>15</v>
      </c>
      <c r="C153" s="106">
        <f>C151-C152</f>
        <v>2.5</v>
      </c>
      <c r="D153" s="106"/>
      <c r="E153" s="106">
        <f>E151-E152</f>
        <v>1.3000000000000007</v>
      </c>
      <c r="F153" s="106"/>
      <c r="G153" s="277"/>
      <c r="H153" s="277"/>
    </row>
    <row r="154" spans="2:11">
      <c r="B154" s="225"/>
      <c r="C154" s="278"/>
      <c r="D154" s="278"/>
      <c r="E154" s="278"/>
      <c r="F154" s="278"/>
      <c r="G154" s="277"/>
      <c r="H154" s="277"/>
      <c r="K154" s="221"/>
    </row>
    <row r="155" spans="2:11" ht="13.5" thickBot="1">
      <c r="B155" s="225"/>
      <c r="C155" s="278"/>
      <c r="D155" s="278"/>
      <c r="E155" s="278"/>
      <c r="F155" s="278"/>
      <c r="G155" s="277"/>
      <c r="H155" s="277"/>
    </row>
    <row r="156" spans="2:11" ht="22.5" customHeight="1" thickBot="1">
      <c r="B156" s="118"/>
      <c r="C156" s="228" t="s">
        <v>73</v>
      </c>
      <c r="D156" s="228"/>
      <c r="E156" s="228"/>
      <c r="F156" s="228"/>
      <c r="G156" s="277"/>
      <c r="H156" s="277"/>
    </row>
    <row r="157" spans="2:11" ht="13.5" thickBot="1">
      <c r="B157" s="115"/>
      <c r="C157" s="122" t="s">
        <v>17</v>
      </c>
      <c r="D157" s="122"/>
      <c r="E157" s="122" t="s">
        <v>18</v>
      </c>
      <c r="F157" s="122"/>
      <c r="G157" s="223"/>
      <c r="H157" s="223"/>
      <c r="I157" s="120"/>
    </row>
    <row r="158" spans="2:11">
      <c r="B158" s="201" t="s">
        <v>9</v>
      </c>
      <c r="C158" s="113">
        <f>COUNTIF(I59:O59,"&gt;0")</f>
        <v>5</v>
      </c>
      <c r="D158" s="113"/>
      <c r="E158" s="113">
        <f>COUNTIF(I59:O59,"&gt;0")</f>
        <v>5</v>
      </c>
      <c r="F158" s="113"/>
      <c r="G158" s="223"/>
      <c r="H158" s="223"/>
      <c r="I158" s="120"/>
    </row>
    <row r="159" spans="2:11">
      <c r="B159" s="201" t="s">
        <v>10</v>
      </c>
      <c r="C159" s="111">
        <f>AVERAGE(H20:O20)</f>
        <v>26.7</v>
      </c>
      <c r="D159" s="111"/>
      <c r="E159" s="111">
        <f>AVERAGE(I59:O59)</f>
        <v>25.919999999999998</v>
      </c>
      <c r="F159" s="111"/>
      <c r="G159" s="223"/>
      <c r="H159" s="223"/>
      <c r="I159" s="120"/>
    </row>
    <row r="160" spans="2:11">
      <c r="B160" s="201" t="s">
        <v>12</v>
      </c>
      <c r="C160" s="111">
        <f>STDEV(I59:O59)</f>
        <v>0.58906705900092549</v>
      </c>
      <c r="D160" s="111"/>
      <c r="E160" s="111">
        <f>STDEV(I59:O59)</f>
        <v>0.58906705900092549</v>
      </c>
      <c r="F160" s="111"/>
      <c r="G160" s="223"/>
      <c r="H160" s="223"/>
      <c r="I160" s="120"/>
    </row>
    <row r="161" spans="2:9">
      <c r="B161" s="201" t="s">
        <v>11</v>
      </c>
      <c r="C161" s="111">
        <f>CONFIDENCE(0.05,C160,C158)</f>
        <v>0.51633055512546622</v>
      </c>
      <c r="D161" s="111"/>
      <c r="E161" s="111">
        <f>CONFIDENCE(0.05,E160,E158)</f>
        <v>0.51633055512546622</v>
      </c>
      <c r="F161" s="111"/>
      <c r="G161" s="223"/>
      <c r="H161" s="223"/>
      <c r="I161" s="120"/>
    </row>
    <row r="162" spans="2:9">
      <c r="B162" s="201" t="s">
        <v>13</v>
      </c>
      <c r="C162" s="109">
        <f>MAX(H20:O20)</f>
        <v>27.8</v>
      </c>
      <c r="D162" s="109"/>
      <c r="E162" s="109">
        <f>MAX(I59:O59)</f>
        <v>26.5</v>
      </c>
      <c r="F162" s="109"/>
      <c r="G162" s="223"/>
      <c r="H162" s="223"/>
      <c r="I162" s="120"/>
    </row>
    <row r="163" spans="2:9">
      <c r="B163" s="201" t="s">
        <v>14</v>
      </c>
      <c r="C163" s="109">
        <f>MIN(H20:O20)</f>
        <v>25.3</v>
      </c>
      <c r="D163" s="109"/>
      <c r="E163" s="109">
        <f>MIN(I59:O59)</f>
        <v>25</v>
      </c>
      <c r="F163" s="109"/>
      <c r="G163" s="223"/>
      <c r="H163" s="223"/>
      <c r="I163" s="120"/>
    </row>
    <row r="164" spans="2:9" ht="13.5" thickBot="1">
      <c r="B164" s="200" t="s">
        <v>15</v>
      </c>
      <c r="C164" s="106">
        <f>C162-C163</f>
        <v>2.5</v>
      </c>
      <c r="D164" s="106"/>
      <c r="E164" s="106">
        <f>E162-E163</f>
        <v>1.5</v>
      </c>
      <c r="F164" s="106"/>
      <c r="G164" s="223"/>
      <c r="H164" s="223"/>
      <c r="I164" s="120"/>
    </row>
    <row r="165" spans="2:9">
      <c r="B165" s="201"/>
      <c r="C165" s="224"/>
      <c r="D165" s="224"/>
      <c r="E165" s="224"/>
      <c r="F165" s="224"/>
      <c r="G165" s="223"/>
      <c r="H165" s="223"/>
      <c r="I165" s="120"/>
    </row>
    <row r="166" spans="2:9">
      <c r="B166" s="201"/>
      <c r="C166" s="224"/>
      <c r="D166" s="224"/>
      <c r="E166" s="224"/>
      <c r="F166" s="224"/>
      <c r="G166" s="223"/>
      <c r="H166" s="223"/>
      <c r="I166" s="120"/>
    </row>
    <row r="167" spans="2:9" ht="13.5" thickBot="1">
      <c r="B167" s="276"/>
      <c r="C167" s="275"/>
      <c r="D167" s="275"/>
      <c r="E167" s="275"/>
      <c r="F167" s="275"/>
      <c r="G167" s="223"/>
      <c r="H167" s="223"/>
      <c r="I167" s="120"/>
    </row>
    <row r="168" spans="2:9" ht="22.5" customHeight="1" thickBot="1">
      <c r="B168" s="118"/>
      <c r="C168" s="228" t="s">
        <v>72</v>
      </c>
      <c r="D168" s="228"/>
      <c r="E168" s="228"/>
      <c r="F168" s="228"/>
      <c r="G168" s="223"/>
      <c r="H168" s="223"/>
      <c r="I168" s="120"/>
    </row>
    <row r="169" spans="2:9" ht="13.5" thickBot="1">
      <c r="B169" s="115"/>
      <c r="C169" s="122" t="s">
        <v>17</v>
      </c>
      <c r="D169" s="122"/>
      <c r="E169" s="122" t="s">
        <v>18</v>
      </c>
      <c r="F169" s="122"/>
      <c r="G169" s="223"/>
      <c r="H169" s="223"/>
      <c r="I169" s="120"/>
    </row>
    <row r="170" spans="2:9">
      <c r="B170" s="201" t="s">
        <v>9</v>
      </c>
      <c r="C170" s="113">
        <f>COUNTIF(H21:O21,"&gt;0")</f>
        <v>5</v>
      </c>
      <c r="D170" s="113"/>
      <c r="E170" s="113">
        <f>COUNTIF(I60:O60,"&gt;0")</f>
        <v>5</v>
      </c>
      <c r="F170" s="113"/>
      <c r="G170" s="223"/>
      <c r="H170" s="223"/>
      <c r="I170" s="120"/>
    </row>
    <row r="171" spans="2:9">
      <c r="B171" s="201" t="s">
        <v>10</v>
      </c>
      <c r="C171" s="111">
        <f>AVERAGE(H21:O21)</f>
        <v>20.339999999999996</v>
      </c>
      <c r="D171" s="111"/>
      <c r="E171" s="111">
        <f>AVERAGE(I60:O60)</f>
        <v>20.32</v>
      </c>
      <c r="F171" s="111"/>
      <c r="G171" s="223"/>
      <c r="H171" s="223"/>
      <c r="I171" s="120"/>
    </row>
    <row r="172" spans="2:9">
      <c r="B172" s="201" t="s">
        <v>12</v>
      </c>
      <c r="C172" s="111">
        <f>STDEV(H21:O21)</f>
        <v>1.1588787684654511</v>
      </c>
      <c r="D172" s="111"/>
      <c r="E172" s="111">
        <f>STDEV(I60:O60)</f>
        <v>0.51672042731055312</v>
      </c>
      <c r="F172" s="111"/>
      <c r="G172" s="223"/>
      <c r="H172" s="223"/>
      <c r="I172" s="120"/>
    </row>
    <row r="173" spans="2:9">
      <c r="B173" s="201" t="s">
        <v>11</v>
      </c>
      <c r="C173" s="111">
        <f>CONFIDENCE(0.05,C172,C170)</f>
        <v>1.015783362355597</v>
      </c>
      <c r="D173" s="111"/>
      <c r="E173" s="111">
        <f>CONFIDENCE(0.05,E172,E170)</f>
        <v>0.45291710171406274</v>
      </c>
      <c r="F173" s="111"/>
      <c r="G173" s="223"/>
      <c r="H173" s="223"/>
      <c r="I173" s="120"/>
    </row>
    <row r="174" spans="2:9">
      <c r="B174" s="201" t="s">
        <v>13</v>
      </c>
      <c r="C174" s="109">
        <f>MAX(H21:O21)</f>
        <v>21.6</v>
      </c>
      <c r="D174" s="109"/>
      <c r="E174" s="109">
        <f>MAX(I60:O60)</f>
        <v>21.1</v>
      </c>
      <c r="F174" s="109"/>
      <c r="G174" s="223"/>
      <c r="H174" s="223"/>
      <c r="I174" s="120"/>
    </row>
    <row r="175" spans="2:9">
      <c r="B175" s="201" t="s">
        <v>14</v>
      </c>
      <c r="C175" s="109">
        <f>MIN(H21:O21)</f>
        <v>19.100000000000001</v>
      </c>
      <c r="D175" s="109"/>
      <c r="E175" s="109">
        <f>MIN(I60:O60)</f>
        <v>19.8</v>
      </c>
      <c r="F175" s="109"/>
      <c r="G175" s="223"/>
      <c r="H175" s="223"/>
      <c r="I175" s="120"/>
    </row>
    <row r="176" spans="2:9" ht="13.5" thickBot="1">
      <c r="B176" s="200" t="s">
        <v>15</v>
      </c>
      <c r="C176" s="106">
        <f>C174-C175</f>
        <v>2.5</v>
      </c>
      <c r="D176" s="106"/>
      <c r="E176" s="106">
        <f>E174-E175</f>
        <v>1.3000000000000007</v>
      </c>
      <c r="F176" s="106"/>
      <c r="G176" s="223"/>
      <c r="H176" s="223"/>
      <c r="I176" s="120"/>
    </row>
    <row r="177" spans="2:9">
      <c r="B177" s="225"/>
      <c r="C177" s="224"/>
      <c r="D177" s="224"/>
      <c r="E177" s="224"/>
      <c r="F177" s="224"/>
      <c r="G177" s="223"/>
      <c r="H177" s="223"/>
      <c r="I177" s="120"/>
    </row>
    <row r="178" spans="2:9" ht="13.5" thickBot="1">
      <c r="B178" s="225"/>
      <c r="C178" s="224"/>
      <c r="D178" s="224"/>
      <c r="E178" s="224"/>
      <c r="F178" s="224"/>
      <c r="G178" s="223"/>
      <c r="H178" s="223"/>
      <c r="I178" s="120"/>
    </row>
    <row r="179" spans="2:9" ht="13.5" thickBot="1">
      <c r="B179" s="118"/>
      <c r="C179" s="309" t="s">
        <v>71</v>
      </c>
      <c r="D179" s="309"/>
      <c r="E179" s="309"/>
      <c r="F179" s="309"/>
      <c r="G179" s="223"/>
      <c r="H179" s="223"/>
      <c r="I179" s="120"/>
    </row>
    <row r="180" spans="2:9" ht="13.5" thickBot="1">
      <c r="B180" s="115"/>
      <c r="C180" s="122" t="s">
        <v>17</v>
      </c>
      <c r="D180" s="122"/>
      <c r="E180" s="122" t="s">
        <v>18</v>
      </c>
      <c r="F180" s="122"/>
      <c r="G180" s="223"/>
      <c r="H180" s="223"/>
    </row>
    <row r="181" spans="2:9">
      <c r="B181" s="201" t="s">
        <v>9</v>
      </c>
      <c r="C181" s="113">
        <f>COUNTIF(C23:O23,"&gt;0")</f>
        <v>8</v>
      </c>
      <c r="D181" s="113"/>
      <c r="E181" s="113">
        <f>COUNTIF(C62:O62,"&gt;0")</f>
        <v>9</v>
      </c>
      <c r="F181" s="113"/>
      <c r="G181" s="223"/>
      <c r="H181" s="223"/>
    </row>
    <row r="182" spans="2:9">
      <c r="B182" s="201" t="s">
        <v>10</v>
      </c>
      <c r="C182" s="111">
        <f>AVERAGE(C23:O23)</f>
        <v>12.67625</v>
      </c>
      <c r="D182" s="111"/>
      <c r="E182" s="111">
        <f>AVERAGE(C62:O62)</f>
        <v>11.871111111111111</v>
      </c>
      <c r="F182" s="111"/>
      <c r="G182" s="223"/>
      <c r="H182" s="223"/>
    </row>
    <row r="183" spans="2:9">
      <c r="B183" s="201" t="s">
        <v>12</v>
      </c>
      <c r="C183" s="111">
        <f>STDEV(C23:O23)</f>
        <v>3.9458619825982648</v>
      </c>
      <c r="D183" s="111"/>
      <c r="E183" s="111">
        <f>STDEV(C62:O62)</f>
        <v>2.8902744006601102</v>
      </c>
      <c r="F183" s="111"/>
      <c r="G183" s="223"/>
      <c r="H183" s="223"/>
    </row>
    <row r="184" spans="2:9">
      <c r="B184" s="201" t="s">
        <v>11</v>
      </c>
      <c r="C184" s="111">
        <f>CONFIDENCE(0.05,C183,C181)</f>
        <v>2.7342926060194674</v>
      </c>
      <c r="D184" s="111"/>
      <c r="E184" s="111">
        <f>CONFIDENCE(0.05,E183,E181)</f>
        <v>1.8882779102439684</v>
      </c>
      <c r="F184" s="111"/>
      <c r="G184" s="223"/>
      <c r="H184" s="223"/>
    </row>
    <row r="185" spans="2:9">
      <c r="B185" s="201" t="s">
        <v>13</v>
      </c>
      <c r="C185" s="109">
        <f>MAX(C23:O23)</f>
        <v>18.66</v>
      </c>
      <c r="D185" s="109"/>
      <c r="E185" s="109">
        <f>MAX(C62:O62)</f>
        <v>16.8</v>
      </c>
      <c r="F185" s="109"/>
      <c r="G185" s="223"/>
      <c r="H185" s="223"/>
    </row>
    <row r="186" spans="2:9">
      <c r="B186" s="201" t="s">
        <v>14</v>
      </c>
      <c r="C186" s="109">
        <f>MIN(C23:O23)</f>
        <v>8.61</v>
      </c>
      <c r="D186" s="109"/>
      <c r="E186" s="109">
        <f>MIN(C62:O62)</f>
        <v>7.19</v>
      </c>
      <c r="F186" s="109"/>
      <c r="G186" s="223"/>
      <c r="H186" s="223"/>
    </row>
    <row r="187" spans="2:9" ht="13.5" thickBot="1">
      <c r="B187" s="200" t="s">
        <v>15</v>
      </c>
      <c r="C187" s="106">
        <f>C185-C186</f>
        <v>10.050000000000001</v>
      </c>
      <c r="D187" s="106"/>
      <c r="E187" s="106">
        <f>E185-E186</f>
        <v>9.61</v>
      </c>
      <c r="F187" s="106"/>
      <c r="G187" s="223"/>
      <c r="H187" s="223"/>
    </row>
    <row r="188" spans="2:9">
      <c r="B188" s="201"/>
      <c r="C188" s="224"/>
      <c r="D188" s="224"/>
      <c r="E188" s="224"/>
      <c r="F188" s="224"/>
      <c r="G188" s="223"/>
      <c r="H188" s="223"/>
    </row>
    <row r="189" spans="2:9">
      <c r="B189" s="201"/>
      <c r="C189" s="224"/>
      <c r="D189" s="224"/>
      <c r="E189" s="224"/>
      <c r="F189" s="224"/>
      <c r="G189" s="223"/>
      <c r="H189" s="223"/>
    </row>
    <row r="190" spans="2:9" ht="13.5" thickBot="1">
      <c r="B190" s="276"/>
      <c r="C190" s="275"/>
      <c r="D190" s="275"/>
      <c r="E190" s="275"/>
      <c r="F190" s="275"/>
      <c r="G190" s="223"/>
      <c r="H190" s="223"/>
    </row>
    <row r="191" spans="2:9" ht="13.5" thickBot="1">
      <c r="B191" s="118"/>
      <c r="C191" s="309" t="s">
        <v>70</v>
      </c>
      <c r="D191" s="309"/>
      <c r="E191" s="309"/>
      <c r="F191" s="309"/>
    </row>
    <row r="192" spans="2:9" ht="13.5" thickBot="1">
      <c r="B192" s="115"/>
      <c r="C192" s="122" t="s">
        <v>17</v>
      </c>
      <c r="D192" s="122"/>
      <c r="E192" s="122" t="s">
        <v>18</v>
      </c>
      <c r="F192" s="122"/>
    </row>
    <row r="193" spans="2:6">
      <c r="B193" s="201" t="s">
        <v>9</v>
      </c>
      <c r="C193" s="113">
        <f>COUNTIF(C24:O24,"&gt;0")</f>
        <v>8</v>
      </c>
      <c r="D193" s="113"/>
      <c r="E193" s="113">
        <f>COUNTIF(C63:O63,"&gt;0")</f>
        <v>9</v>
      </c>
      <c r="F193" s="113"/>
    </row>
    <row r="194" spans="2:6">
      <c r="B194" s="201" t="s">
        <v>10</v>
      </c>
      <c r="C194" s="111">
        <f>AVERAGE(C24:O24)</f>
        <v>19.912499999999998</v>
      </c>
      <c r="D194" s="111"/>
      <c r="E194" s="111">
        <f>AVERAGE(C63:O63)</f>
        <v>19.955555555555559</v>
      </c>
      <c r="F194" s="111"/>
    </row>
    <row r="195" spans="2:6">
      <c r="B195" s="201" t="s">
        <v>12</v>
      </c>
      <c r="C195" s="111">
        <f>STDEV(C24:O24)</f>
        <v>1.0749584709586291</v>
      </c>
      <c r="D195" s="111"/>
      <c r="E195" s="111">
        <f>STDEV(C63:O63)</f>
        <v>0.54339467956337029</v>
      </c>
      <c r="F195" s="111"/>
    </row>
    <row r="196" spans="2:6">
      <c r="B196" s="201" t="s">
        <v>11</v>
      </c>
      <c r="C196" s="111">
        <f>CONFIDENCE(0.05,C195,C193)</f>
        <v>0.74489452795932287</v>
      </c>
      <c r="D196" s="111"/>
      <c r="E196" s="111">
        <f>CONFIDENCE(0.05,E195,E193)</f>
        <v>0.35501133377829625</v>
      </c>
      <c r="F196" s="111"/>
    </row>
    <row r="197" spans="2:6">
      <c r="B197" s="201" t="s">
        <v>13</v>
      </c>
      <c r="C197" s="109">
        <f>MAX(C24:O24)</f>
        <v>21.7</v>
      </c>
      <c r="D197" s="109"/>
      <c r="E197" s="109">
        <f>MAX(C63:O63)</f>
        <v>20.9</v>
      </c>
      <c r="F197" s="109"/>
    </row>
    <row r="198" spans="2:6">
      <c r="B198" s="201" t="s">
        <v>14</v>
      </c>
      <c r="C198" s="109">
        <f>MIN(C24:O24)</f>
        <v>18.8</v>
      </c>
      <c r="D198" s="109"/>
      <c r="E198" s="109">
        <f>MIN(C63:O63)</f>
        <v>18.899999999999999</v>
      </c>
      <c r="F198" s="109"/>
    </row>
    <row r="199" spans="2:6" ht="13.5" thickBot="1">
      <c r="B199" s="200" t="s">
        <v>15</v>
      </c>
      <c r="C199" s="106">
        <f>C197-C198</f>
        <v>2.8999999999999986</v>
      </c>
      <c r="D199" s="106"/>
      <c r="E199" s="106">
        <f>E197-E198</f>
        <v>2</v>
      </c>
      <c r="F199" s="106"/>
    </row>
  </sheetData>
  <mergeCells count="215">
    <mergeCell ref="C176:D176"/>
    <mergeCell ref="E176:F176"/>
    <mergeCell ref="C138:D138"/>
    <mergeCell ref="E138:F138"/>
    <mergeCell ref="C139:D139"/>
    <mergeCell ref="E139:F139"/>
    <mergeCell ref="C140:D140"/>
    <mergeCell ref="E140:F140"/>
    <mergeCell ref="C141:D141"/>
    <mergeCell ref="E141:F141"/>
    <mergeCell ref="C173:D173"/>
    <mergeCell ref="E173:F173"/>
    <mergeCell ref="C174:D174"/>
    <mergeCell ref="E174:F174"/>
    <mergeCell ref="C175:D175"/>
    <mergeCell ref="E175:F175"/>
    <mergeCell ref="C171:D171"/>
    <mergeCell ref="E171:F171"/>
    <mergeCell ref="C131:D131"/>
    <mergeCell ref="E131:F131"/>
    <mergeCell ref="C172:D172"/>
    <mergeCell ref="E172:F172"/>
    <mergeCell ref="C142:D142"/>
    <mergeCell ref="E142:F142"/>
    <mergeCell ref="C146:D146"/>
    <mergeCell ref="E146:F146"/>
    <mergeCell ref="C170:D170"/>
    <mergeCell ref="E170:F170"/>
    <mergeCell ref="C129:D129"/>
    <mergeCell ref="E129:F129"/>
    <mergeCell ref="C130:D130"/>
    <mergeCell ref="E130:F130"/>
    <mergeCell ref="C149:D149"/>
    <mergeCell ref="E149:F149"/>
    <mergeCell ref="C150:D150"/>
    <mergeCell ref="E150:F150"/>
    <mergeCell ref="C168:F168"/>
    <mergeCell ref="C169:D169"/>
    <mergeCell ref="E169:F169"/>
    <mergeCell ref="C127:D127"/>
    <mergeCell ref="E127:F127"/>
    <mergeCell ref="C128:D128"/>
    <mergeCell ref="E128:F128"/>
    <mergeCell ref="C151:D151"/>
    <mergeCell ref="E151:F151"/>
    <mergeCell ref="C152:D152"/>
    <mergeCell ref="C163:D163"/>
    <mergeCell ref="E163:F163"/>
    <mergeCell ref="C124:D124"/>
    <mergeCell ref="E124:F124"/>
    <mergeCell ref="C164:D164"/>
    <mergeCell ref="E164:F164"/>
    <mergeCell ref="E152:F152"/>
    <mergeCell ref="C153:D153"/>
    <mergeCell ref="E153:F153"/>
    <mergeCell ref="C161:D161"/>
    <mergeCell ref="E161:F161"/>
    <mergeCell ref="C121:D121"/>
    <mergeCell ref="E121:F121"/>
    <mergeCell ref="C162:D162"/>
    <mergeCell ref="E162:F162"/>
    <mergeCell ref="C160:D160"/>
    <mergeCell ref="E160:F160"/>
    <mergeCell ref="E158:F158"/>
    <mergeCell ref="C159:D159"/>
    <mergeCell ref="E136:F136"/>
    <mergeCell ref="C137:D137"/>
    <mergeCell ref="E137:F137"/>
    <mergeCell ref="E135:F135"/>
    <mergeCell ref="C120:D120"/>
    <mergeCell ref="E120:F120"/>
    <mergeCell ref="C135:D135"/>
    <mergeCell ref="C136:D136"/>
    <mergeCell ref="E159:F159"/>
    <mergeCell ref="C156:F156"/>
    <mergeCell ref="C157:D157"/>
    <mergeCell ref="E157:F157"/>
    <mergeCell ref="C158:D158"/>
    <mergeCell ref="C145:F145"/>
    <mergeCell ref="C147:D147"/>
    <mergeCell ref="E147:F147"/>
    <mergeCell ref="C148:D148"/>
    <mergeCell ref="E148:F148"/>
    <mergeCell ref="E119:F119"/>
    <mergeCell ref="C104:D104"/>
    <mergeCell ref="E104:F104"/>
    <mergeCell ref="C105:D105"/>
    <mergeCell ref="E105:F105"/>
    <mergeCell ref="C108:D108"/>
    <mergeCell ref="E108:F108"/>
    <mergeCell ref="E118:F118"/>
    <mergeCell ref="C126:D126"/>
    <mergeCell ref="E126:F126"/>
    <mergeCell ref="C106:D106"/>
    <mergeCell ref="E106:F106"/>
    <mergeCell ref="C107:D107"/>
    <mergeCell ref="E107:F107"/>
    <mergeCell ref="C117:D117"/>
    <mergeCell ref="E117:F117"/>
    <mergeCell ref="C118:D118"/>
    <mergeCell ref="C119:D119"/>
    <mergeCell ref="C101:D101"/>
    <mergeCell ref="E101:F101"/>
    <mergeCell ref="C100:F100"/>
    <mergeCell ref="C134:F134"/>
    <mergeCell ref="C116:D116"/>
    <mergeCell ref="E116:F116"/>
    <mergeCell ref="E115:F115"/>
    <mergeCell ref="C102:D102"/>
    <mergeCell ref="E102:F102"/>
    <mergeCell ref="C103:D103"/>
    <mergeCell ref="C98:D98"/>
    <mergeCell ref="E98:F98"/>
    <mergeCell ref="C123:F123"/>
    <mergeCell ref="C125:D125"/>
    <mergeCell ref="E125:F125"/>
    <mergeCell ref="C94:D94"/>
    <mergeCell ref="E94:F94"/>
    <mergeCell ref="C95:D95"/>
    <mergeCell ref="E95:F95"/>
    <mergeCell ref="C115:D115"/>
    <mergeCell ref="L42:O42"/>
    <mergeCell ref="C96:D96"/>
    <mergeCell ref="E96:F96"/>
    <mergeCell ref="C97:D97"/>
    <mergeCell ref="E97:F97"/>
    <mergeCell ref="L68:O68"/>
    <mergeCell ref="C71:D71"/>
    <mergeCell ref="E71:F71"/>
    <mergeCell ref="C72:D72"/>
    <mergeCell ref="E72:F72"/>
    <mergeCell ref="C92:D92"/>
    <mergeCell ref="B2:C3"/>
    <mergeCell ref="D2:I3"/>
    <mergeCell ref="J2:K3"/>
    <mergeCell ref="L2:O2"/>
    <mergeCell ref="L3:O3"/>
    <mergeCell ref="B41:C42"/>
    <mergeCell ref="D41:I42"/>
    <mergeCell ref="J41:K42"/>
    <mergeCell ref="L41:O41"/>
    <mergeCell ref="E84:F84"/>
    <mergeCell ref="C93:D93"/>
    <mergeCell ref="E93:F93"/>
    <mergeCell ref="C68:D68"/>
    <mergeCell ref="E68:F68"/>
    <mergeCell ref="C69:D69"/>
    <mergeCell ref="E69:F69"/>
    <mergeCell ref="C70:D70"/>
    <mergeCell ref="E70:F70"/>
    <mergeCell ref="C88:D88"/>
    <mergeCell ref="C83:D83"/>
    <mergeCell ref="E83:F83"/>
    <mergeCell ref="C84:D84"/>
    <mergeCell ref="E92:F92"/>
    <mergeCell ref="C73:D73"/>
    <mergeCell ref="E73:F73"/>
    <mergeCell ref="C74:D74"/>
    <mergeCell ref="E74:F74"/>
    <mergeCell ref="E85:F85"/>
    <mergeCell ref="C87:D87"/>
    <mergeCell ref="C80:F80"/>
    <mergeCell ref="C81:D81"/>
    <mergeCell ref="E81:F81"/>
    <mergeCell ref="C90:F90"/>
    <mergeCell ref="C91:D91"/>
    <mergeCell ref="C66:F66"/>
    <mergeCell ref="C67:D67"/>
    <mergeCell ref="E67:F67"/>
    <mergeCell ref="C82:D82"/>
    <mergeCell ref="E82:F82"/>
    <mergeCell ref="E91:F91"/>
    <mergeCell ref="C85:D85"/>
    <mergeCell ref="E103:F103"/>
    <mergeCell ref="C113:F113"/>
    <mergeCell ref="C114:D114"/>
    <mergeCell ref="E114:F114"/>
    <mergeCell ref="C86:D86"/>
    <mergeCell ref="E86:F86"/>
    <mergeCell ref="E87:F87"/>
    <mergeCell ref="E88:F88"/>
    <mergeCell ref="C179:F179"/>
    <mergeCell ref="C180:D180"/>
    <mergeCell ref="E180:F180"/>
    <mergeCell ref="C181:D181"/>
    <mergeCell ref="E181:F181"/>
    <mergeCell ref="C182:D182"/>
    <mergeCell ref="E182:F182"/>
    <mergeCell ref="C183:D183"/>
    <mergeCell ref="E183:F183"/>
    <mergeCell ref="C184:D184"/>
    <mergeCell ref="E184:F184"/>
    <mergeCell ref="C185:D185"/>
    <mergeCell ref="E185:F185"/>
    <mergeCell ref="C186:D186"/>
    <mergeCell ref="E186:F186"/>
    <mergeCell ref="C187:D187"/>
    <mergeCell ref="E187:F187"/>
    <mergeCell ref="C191:F191"/>
    <mergeCell ref="C192:D192"/>
    <mergeCell ref="E192:F192"/>
    <mergeCell ref="C193:D193"/>
    <mergeCell ref="E193:F193"/>
    <mergeCell ref="C194:D194"/>
    <mergeCell ref="E194:F194"/>
    <mergeCell ref="C195:D195"/>
    <mergeCell ref="E195:F195"/>
    <mergeCell ref="C199:D199"/>
    <mergeCell ref="E199:F199"/>
    <mergeCell ref="C196:D196"/>
    <mergeCell ref="E196:F196"/>
    <mergeCell ref="C197:D197"/>
    <mergeCell ref="E197:F197"/>
    <mergeCell ref="C198:D198"/>
    <mergeCell ref="E198:F19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89"/>
  <sheetViews>
    <sheetView zoomScale="98" zoomScaleNormal="98" workbookViewId="0">
      <selection activeCell="A2" sqref="A2"/>
    </sheetView>
  </sheetViews>
  <sheetFormatPr defaultRowHeight="12.75"/>
  <cols>
    <col min="1" max="1" width="3.85546875" style="104" customWidth="1"/>
    <col min="2" max="2" width="15.7109375" style="222" customWidth="1"/>
    <col min="3" max="15" width="7.7109375" style="104" customWidth="1"/>
    <col min="16" max="16384" width="9.140625" style="104"/>
  </cols>
  <sheetData>
    <row r="1" spans="2:18" ht="1.5" customHeight="1" thickBot="1">
      <c r="R1" s="199"/>
    </row>
    <row r="2" spans="2:18" ht="13.5" customHeight="1" thickBot="1">
      <c r="B2" s="188"/>
      <c r="C2" s="185"/>
      <c r="D2" s="186" t="s">
        <v>6</v>
      </c>
      <c r="E2" s="187"/>
      <c r="F2" s="187"/>
      <c r="G2" s="187"/>
      <c r="H2" s="187"/>
      <c r="I2" s="185"/>
      <c r="J2" s="319" t="s">
        <v>7</v>
      </c>
      <c r="K2" s="318"/>
      <c r="L2" s="184" t="s">
        <v>91</v>
      </c>
      <c r="M2" s="116"/>
      <c r="N2" s="116"/>
      <c r="O2" s="180"/>
    </row>
    <row r="3" spans="2:18" ht="13.5" customHeight="1" thickBot="1">
      <c r="B3" s="183"/>
      <c r="C3" s="182"/>
      <c r="D3" s="183"/>
      <c r="E3" s="123"/>
      <c r="F3" s="123"/>
      <c r="G3" s="123"/>
      <c r="H3" s="123"/>
      <c r="I3" s="182"/>
      <c r="J3" s="317"/>
      <c r="K3" s="316"/>
      <c r="L3" s="181" t="s">
        <v>90</v>
      </c>
      <c r="M3" s="116"/>
      <c r="N3" s="116"/>
      <c r="O3" s="180"/>
    </row>
    <row r="4" spans="2:18" ht="5.25" customHeight="1" thickBot="1">
      <c r="B4" s="257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7"/>
      <c r="N4" s="197"/>
      <c r="O4" s="196"/>
    </row>
    <row r="5" spans="2:18" ht="13.5" thickBot="1">
      <c r="B5" s="259" t="s">
        <v>28</v>
      </c>
      <c r="C5" s="195">
        <v>1.7982100000000001</v>
      </c>
      <c r="D5" s="194">
        <v>1.7974250000000001</v>
      </c>
      <c r="E5" s="194">
        <v>0.29999799999999999</v>
      </c>
      <c r="F5" s="194">
        <v>0.29997400000000002</v>
      </c>
      <c r="G5" s="194">
        <v>0.29992600000000003</v>
      </c>
      <c r="H5" s="194">
        <v>0.29985299999999998</v>
      </c>
      <c r="I5" s="194">
        <v>0.29975600000000002</v>
      </c>
      <c r="J5" s="194">
        <v>0.29963400000000001</v>
      </c>
      <c r="K5" s="194">
        <v>1.699989</v>
      </c>
      <c r="L5" s="274">
        <v>1.699865</v>
      </c>
      <c r="M5" s="274">
        <v>1.699603</v>
      </c>
      <c r="N5" s="274">
        <v>1.699203</v>
      </c>
      <c r="O5" s="273">
        <v>1.6956659999999999</v>
      </c>
    </row>
    <row r="6" spans="2:18" ht="5.25" customHeight="1" thickBot="1">
      <c r="B6" s="257"/>
      <c r="C6" s="172"/>
      <c r="D6" s="171"/>
      <c r="E6" s="171"/>
      <c r="F6" s="171"/>
      <c r="G6" s="171"/>
      <c r="H6" s="171"/>
      <c r="I6" s="171"/>
      <c r="J6" s="171"/>
      <c r="K6" s="171"/>
      <c r="L6" s="171"/>
      <c r="M6" s="170"/>
      <c r="N6" s="170">
        <v>0.1</v>
      </c>
      <c r="O6" s="169"/>
    </row>
    <row r="7" spans="2:18" ht="13.5" thickBot="1">
      <c r="B7" s="256" t="s">
        <v>0</v>
      </c>
      <c r="C7" s="167">
        <v>0.29166666666666669</v>
      </c>
      <c r="D7" s="166">
        <v>0.33333333333333331</v>
      </c>
      <c r="E7" s="166">
        <v>0.375</v>
      </c>
      <c r="F7" s="166">
        <v>0.41666666666666669</v>
      </c>
      <c r="G7" s="166">
        <v>0.45833333333333331</v>
      </c>
      <c r="H7" s="166">
        <v>0.5</v>
      </c>
      <c r="I7" s="166">
        <v>0.54166666666666663</v>
      </c>
      <c r="J7" s="166">
        <v>0.58333333333333337</v>
      </c>
      <c r="K7" s="166">
        <v>0.625</v>
      </c>
      <c r="L7" s="166">
        <v>0.66666666666666663</v>
      </c>
      <c r="M7" s="166">
        <v>0.70833333333333337</v>
      </c>
      <c r="N7" s="166">
        <v>0.75</v>
      </c>
      <c r="O7" s="165">
        <v>0.79166666666666663</v>
      </c>
    </row>
    <row r="8" spans="2:18" ht="4.5" customHeight="1" thickBot="1">
      <c r="B8" s="252"/>
      <c r="C8" s="160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8"/>
    </row>
    <row r="9" spans="2:18" ht="12.75" customHeight="1" thickBot="1">
      <c r="B9" s="272" t="s">
        <v>65</v>
      </c>
      <c r="C9" s="306" t="s">
        <v>2</v>
      </c>
      <c r="D9" s="298" t="s">
        <v>2</v>
      </c>
      <c r="E9" s="298" t="s">
        <v>2</v>
      </c>
      <c r="F9" s="298" t="s">
        <v>2</v>
      </c>
      <c r="G9" s="298" t="s">
        <v>2</v>
      </c>
      <c r="H9" s="306" t="s">
        <v>2</v>
      </c>
      <c r="I9" s="298" t="s">
        <v>2</v>
      </c>
      <c r="J9" s="298" t="s">
        <v>2</v>
      </c>
      <c r="K9" s="298" t="s">
        <v>2</v>
      </c>
      <c r="L9" s="298" t="s">
        <v>2</v>
      </c>
      <c r="M9" s="298" t="s">
        <v>2</v>
      </c>
      <c r="N9" s="298" t="s">
        <v>2</v>
      </c>
      <c r="O9" s="298" t="s">
        <v>2</v>
      </c>
    </row>
    <row r="10" spans="2:18" ht="5.25" customHeight="1" thickBot="1">
      <c r="B10" s="252"/>
      <c r="C10" s="160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8"/>
    </row>
    <row r="11" spans="2:18" ht="12.75" customHeight="1">
      <c r="B11" s="251" t="s">
        <v>3</v>
      </c>
      <c r="C11" s="149"/>
      <c r="D11" s="148">
        <v>6.84</v>
      </c>
      <c r="E11" s="148">
        <v>6.7</v>
      </c>
      <c r="F11" s="148">
        <v>6.87</v>
      </c>
      <c r="G11" s="148">
        <v>6.87</v>
      </c>
      <c r="H11" s="148">
        <v>6.96</v>
      </c>
      <c r="I11" s="148">
        <v>7.03</v>
      </c>
      <c r="J11" s="148">
        <v>7.11</v>
      </c>
      <c r="K11" s="148">
        <v>7.03</v>
      </c>
      <c r="L11" s="148">
        <v>7.48</v>
      </c>
      <c r="M11" s="148">
        <v>7.17</v>
      </c>
      <c r="N11" s="148">
        <v>7.27</v>
      </c>
      <c r="O11" s="147">
        <v>7.3</v>
      </c>
    </row>
    <row r="12" spans="2:18" ht="12.75" customHeight="1">
      <c r="B12" s="250" t="s">
        <v>5</v>
      </c>
      <c r="C12" s="145"/>
      <c r="D12" s="144">
        <v>13.9</v>
      </c>
      <c r="E12" s="144">
        <v>14.1</v>
      </c>
      <c r="F12" s="144">
        <v>14.2</v>
      </c>
      <c r="G12" s="144">
        <v>14.2</v>
      </c>
      <c r="H12" s="144">
        <v>15.4</v>
      </c>
      <c r="I12" s="144">
        <v>15.1</v>
      </c>
      <c r="J12" s="144">
        <v>15.1</v>
      </c>
      <c r="K12" s="144">
        <v>15.4</v>
      </c>
      <c r="L12" s="144">
        <v>15.3</v>
      </c>
      <c r="M12" s="144">
        <v>15.1</v>
      </c>
      <c r="N12" s="144">
        <v>14.8</v>
      </c>
      <c r="O12" s="143">
        <v>14.5</v>
      </c>
    </row>
    <row r="13" spans="2:18">
      <c r="B13" s="250" t="s">
        <v>4</v>
      </c>
      <c r="C13" s="145"/>
      <c r="D13" s="144">
        <v>27.1</v>
      </c>
      <c r="E13" s="144">
        <v>25.4</v>
      </c>
      <c r="F13" s="144">
        <v>25.2</v>
      </c>
      <c r="G13" s="144">
        <v>25.2</v>
      </c>
      <c r="H13" s="144">
        <v>19.899999999999999</v>
      </c>
      <c r="I13" s="144">
        <v>15.9</v>
      </c>
      <c r="J13" s="144">
        <v>11.5</v>
      </c>
      <c r="K13" s="144">
        <v>16</v>
      </c>
      <c r="L13" s="270">
        <v>15.1</v>
      </c>
      <c r="M13" s="144">
        <v>7.6</v>
      </c>
      <c r="N13" s="144">
        <v>2.2000000000000002</v>
      </c>
      <c r="O13" s="143">
        <v>-0.01</v>
      </c>
    </row>
    <row r="14" spans="2:18" s="221" customFormat="1" ht="13.5" thickBot="1">
      <c r="B14" s="249" t="s">
        <v>5</v>
      </c>
      <c r="C14" s="141"/>
      <c r="D14" s="140">
        <v>13.9</v>
      </c>
      <c r="E14" s="140">
        <v>14.1</v>
      </c>
      <c r="F14" s="140">
        <v>14.2</v>
      </c>
      <c r="G14" s="140">
        <v>14.2</v>
      </c>
      <c r="H14" s="140">
        <v>15.4</v>
      </c>
      <c r="I14" s="140">
        <v>15.1</v>
      </c>
      <c r="J14" s="140">
        <v>15.1</v>
      </c>
      <c r="K14" s="140">
        <v>15.4</v>
      </c>
      <c r="L14" s="140">
        <v>15.3</v>
      </c>
      <c r="M14" s="140">
        <v>15.1</v>
      </c>
      <c r="N14" s="140">
        <v>14.8</v>
      </c>
      <c r="O14" s="139">
        <v>14.6</v>
      </c>
    </row>
    <row r="15" spans="2:18" ht="5.25" customHeight="1" thickBot="1">
      <c r="B15" s="252"/>
      <c r="C15" s="153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1"/>
    </row>
    <row r="16" spans="2:18" ht="12.75" customHeight="1">
      <c r="B16" s="251" t="s">
        <v>19</v>
      </c>
      <c r="C16" s="149"/>
      <c r="D16" s="148">
        <v>6.86</v>
      </c>
      <c r="E16" s="148">
        <v>6.85</v>
      </c>
      <c r="F16" s="148">
        <v>6.82</v>
      </c>
      <c r="G16" s="148">
        <v>6.81</v>
      </c>
      <c r="H16" s="148">
        <v>6.81</v>
      </c>
      <c r="I16" s="148">
        <v>6.8</v>
      </c>
      <c r="J16" s="148">
        <v>6.81</v>
      </c>
      <c r="K16" s="148">
        <v>6.82</v>
      </c>
      <c r="L16" s="148">
        <v>6.82</v>
      </c>
      <c r="M16" s="148">
        <v>5.61</v>
      </c>
      <c r="N16" s="148">
        <v>6.84</v>
      </c>
      <c r="O16" s="147">
        <v>6.83</v>
      </c>
    </row>
    <row r="17" spans="2:16" ht="12.75" customHeight="1">
      <c r="B17" s="250" t="s">
        <v>5</v>
      </c>
      <c r="C17" s="145"/>
      <c r="D17" s="144">
        <v>13.6</v>
      </c>
      <c r="E17" s="144">
        <v>13.9</v>
      </c>
      <c r="F17" s="144">
        <v>14</v>
      </c>
      <c r="G17" s="144">
        <v>14.1</v>
      </c>
      <c r="H17" s="144">
        <v>15.1</v>
      </c>
      <c r="I17" s="144">
        <v>14.8</v>
      </c>
      <c r="J17" s="144">
        <v>14.9</v>
      </c>
      <c r="K17" s="144">
        <v>15.2</v>
      </c>
      <c r="L17" s="144">
        <v>15.1</v>
      </c>
      <c r="M17" s="144">
        <v>14.9</v>
      </c>
      <c r="N17" s="144">
        <v>14.6</v>
      </c>
      <c r="O17" s="143">
        <v>14.4</v>
      </c>
    </row>
    <row r="18" spans="2:16" ht="12.75" customHeight="1">
      <c r="B18" s="250" t="s">
        <v>59</v>
      </c>
      <c r="C18" s="145"/>
      <c r="D18" s="144">
        <v>6.8</v>
      </c>
      <c r="E18" s="144">
        <v>6.85</v>
      </c>
      <c r="F18" s="144">
        <v>6.82</v>
      </c>
      <c r="G18" s="144">
        <v>6.81</v>
      </c>
      <c r="H18" s="144">
        <v>6.82</v>
      </c>
      <c r="I18" s="144">
        <v>6.81</v>
      </c>
      <c r="J18" s="144">
        <v>6.81</v>
      </c>
      <c r="K18" s="144">
        <v>6.8</v>
      </c>
      <c r="L18" s="144">
        <v>6.68</v>
      </c>
      <c r="M18" s="144">
        <v>6.81</v>
      </c>
      <c r="N18" s="144">
        <v>6.84</v>
      </c>
      <c r="O18" s="143">
        <v>6.83</v>
      </c>
    </row>
    <row r="19" spans="2:16" ht="12.75" customHeight="1">
      <c r="B19" s="250" t="s">
        <v>5</v>
      </c>
      <c r="C19" s="145"/>
      <c r="D19" s="144">
        <v>13.6</v>
      </c>
      <c r="E19" s="144">
        <v>13.9</v>
      </c>
      <c r="F19" s="144">
        <v>14</v>
      </c>
      <c r="G19" s="144">
        <v>14.1</v>
      </c>
      <c r="H19" s="144">
        <v>15.1</v>
      </c>
      <c r="I19" s="144">
        <v>14.8</v>
      </c>
      <c r="J19" s="144">
        <v>14.9</v>
      </c>
      <c r="K19" s="144">
        <v>15.2</v>
      </c>
      <c r="L19" s="144">
        <v>15.1</v>
      </c>
      <c r="M19" s="144">
        <v>14.9</v>
      </c>
      <c r="N19" s="144">
        <v>14.5</v>
      </c>
      <c r="O19" s="143">
        <v>14.4</v>
      </c>
    </row>
    <row r="20" spans="2:16">
      <c r="B20" s="250" t="s">
        <v>20</v>
      </c>
      <c r="C20" s="145"/>
      <c r="D20" s="144">
        <v>0</v>
      </c>
      <c r="E20" s="144">
        <v>3.7</v>
      </c>
      <c r="F20" s="144">
        <v>3.7</v>
      </c>
      <c r="G20" s="144">
        <v>3.8</v>
      </c>
      <c r="H20" s="144">
        <v>3.7</v>
      </c>
      <c r="I20" s="144">
        <v>3.7</v>
      </c>
      <c r="J20" s="144">
        <v>3.7</v>
      </c>
      <c r="K20" s="144">
        <v>3.7</v>
      </c>
      <c r="L20" s="144">
        <v>3.7</v>
      </c>
      <c r="M20" s="144">
        <v>3.7</v>
      </c>
      <c r="N20" s="144">
        <v>3.7</v>
      </c>
      <c r="O20" s="143">
        <v>3.7</v>
      </c>
    </row>
    <row r="21" spans="2:16" ht="13.5" thickBot="1">
      <c r="B21" s="249" t="s">
        <v>5</v>
      </c>
      <c r="C21" s="141"/>
      <c r="D21" s="140">
        <v>13.6</v>
      </c>
      <c r="E21" s="140">
        <v>13.9</v>
      </c>
      <c r="F21" s="140">
        <v>14</v>
      </c>
      <c r="G21" s="140">
        <v>14</v>
      </c>
      <c r="H21" s="140">
        <v>15.3</v>
      </c>
      <c r="I21" s="140">
        <v>14.8</v>
      </c>
      <c r="J21" s="140">
        <v>14.9</v>
      </c>
      <c r="K21" s="140">
        <v>15.2</v>
      </c>
      <c r="L21" s="140">
        <v>15.1</v>
      </c>
      <c r="M21" s="140">
        <v>14.9</v>
      </c>
      <c r="N21" s="140">
        <v>14.5</v>
      </c>
      <c r="O21" s="139">
        <v>14.4</v>
      </c>
      <c r="P21" s="269"/>
    </row>
    <row r="22" spans="2:16" ht="5.25" customHeight="1" thickBot="1">
      <c r="B22" s="252"/>
      <c r="C22" s="160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8"/>
      <c r="P22" s="269"/>
    </row>
    <row r="23" spans="2:16">
      <c r="B23" s="251" t="s">
        <v>82</v>
      </c>
      <c r="C23" s="149"/>
      <c r="D23" s="148">
        <v>9.82</v>
      </c>
      <c r="E23" s="148">
        <v>10.199999999999999</v>
      </c>
      <c r="F23" s="148">
        <v>10.71</v>
      </c>
      <c r="G23" s="148">
        <v>10.75</v>
      </c>
      <c r="H23" s="148">
        <v>10.61</v>
      </c>
      <c r="I23" s="148">
        <v>13.39</v>
      </c>
      <c r="J23" s="148">
        <v>15.03</v>
      </c>
      <c r="K23" s="148">
        <v>16.52</v>
      </c>
      <c r="L23" s="148">
        <v>17.71</v>
      </c>
      <c r="M23" s="148">
        <v>17.3</v>
      </c>
      <c r="N23" s="148">
        <v>17.559999999999999</v>
      </c>
      <c r="O23" s="147">
        <v>17.11</v>
      </c>
      <c r="P23" s="269"/>
    </row>
    <row r="24" spans="2:16" ht="13.5" thickBot="1">
      <c r="B24" s="249" t="s">
        <v>5</v>
      </c>
      <c r="C24" s="141"/>
      <c r="D24" s="140">
        <v>13.6</v>
      </c>
      <c r="E24" s="140">
        <v>13.8</v>
      </c>
      <c r="F24" s="140">
        <v>14.2</v>
      </c>
      <c r="G24" s="140">
        <v>14.2</v>
      </c>
      <c r="H24" s="140">
        <v>15.8</v>
      </c>
      <c r="I24" s="140">
        <v>14.8</v>
      </c>
      <c r="J24" s="140">
        <v>14.9</v>
      </c>
      <c r="K24" s="140">
        <v>15.2</v>
      </c>
      <c r="L24" s="140">
        <v>15.1</v>
      </c>
      <c r="M24" s="140">
        <v>14.8</v>
      </c>
      <c r="N24" s="140">
        <v>14.5</v>
      </c>
      <c r="O24" s="139">
        <v>14.3</v>
      </c>
      <c r="P24" s="269"/>
    </row>
    <row r="25" spans="2:16">
      <c r="B25" s="248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269"/>
    </row>
    <row r="26" spans="2:16" ht="13.5" thickBot="1">
      <c r="B26" s="248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269"/>
    </row>
    <row r="27" spans="2:16" ht="13.5" thickBot="1">
      <c r="B27" s="118"/>
      <c r="C27" s="117" t="s">
        <v>81</v>
      </c>
      <c r="D27" s="117"/>
      <c r="E27" s="117"/>
      <c r="F27" s="117"/>
      <c r="G27" s="137"/>
      <c r="H27" s="137"/>
      <c r="I27" s="137"/>
      <c r="J27" s="137"/>
      <c r="K27" s="137"/>
      <c r="L27" s="137"/>
      <c r="M27" s="137"/>
      <c r="N27" s="137"/>
      <c r="O27" s="137"/>
      <c r="P27" s="269"/>
    </row>
    <row r="28" spans="2:16" ht="13.5" thickBot="1">
      <c r="B28" s="115"/>
      <c r="C28" s="122" t="s">
        <v>17</v>
      </c>
      <c r="D28" s="122"/>
      <c r="E28" s="116"/>
      <c r="F28" s="116"/>
      <c r="G28" s="137"/>
      <c r="H28" s="137"/>
      <c r="I28" s="137"/>
      <c r="J28" s="137"/>
      <c r="K28" s="137"/>
      <c r="L28" s="137"/>
      <c r="M28" s="137"/>
      <c r="N28" s="137"/>
      <c r="O28" s="137"/>
      <c r="P28" s="269"/>
    </row>
    <row r="29" spans="2:16">
      <c r="B29" s="201" t="s">
        <v>9</v>
      </c>
      <c r="C29" s="113">
        <f>COUNTIF(C11:O11,"&gt;0")</f>
        <v>12</v>
      </c>
      <c r="D29" s="113"/>
      <c r="E29" s="187"/>
      <c r="F29" s="187"/>
      <c r="G29" s="137"/>
      <c r="H29" s="137"/>
      <c r="I29" s="137"/>
      <c r="J29" s="137"/>
      <c r="K29" s="137"/>
      <c r="L29" s="137"/>
      <c r="M29" s="137"/>
      <c r="N29" s="137"/>
      <c r="O29" s="137"/>
      <c r="P29" s="269"/>
    </row>
    <row r="30" spans="2:16">
      <c r="B30" s="201" t="s">
        <v>10</v>
      </c>
      <c r="C30" s="111">
        <f>AVERAGE(D11:O11)</f>
        <v>7.0524999999999993</v>
      </c>
      <c r="D30" s="111"/>
      <c r="E30" s="327"/>
      <c r="F30" s="327"/>
      <c r="G30" s="137"/>
      <c r="H30" s="137"/>
      <c r="I30" s="137"/>
      <c r="J30" s="137"/>
      <c r="K30" s="137"/>
      <c r="L30" s="137"/>
      <c r="M30" s="137"/>
      <c r="N30" s="137"/>
      <c r="O30" s="137"/>
      <c r="P30" s="269"/>
    </row>
    <row r="31" spans="2:16">
      <c r="B31" s="201" t="s">
        <v>12</v>
      </c>
      <c r="C31" s="111">
        <f>STDEV(C11:O11)</f>
        <v>0.2244235038736119</v>
      </c>
      <c r="D31" s="111"/>
      <c r="E31" s="327"/>
      <c r="F31" s="327"/>
      <c r="G31" s="137"/>
      <c r="H31" s="137"/>
      <c r="I31" s="137"/>
      <c r="J31" s="137"/>
      <c r="K31" s="137"/>
      <c r="L31" s="137"/>
      <c r="M31" s="137"/>
      <c r="N31" s="137"/>
      <c r="O31" s="137"/>
      <c r="P31" s="269"/>
    </row>
    <row r="32" spans="2:16">
      <c r="B32" s="201" t="s">
        <v>11</v>
      </c>
      <c r="C32" s="111">
        <f>CONFIDENCE(0.05,C31,C29)</f>
        <v>0.12697721768738382</v>
      </c>
      <c r="D32" s="111"/>
      <c r="E32" s="327"/>
      <c r="F32" s="327"/>
      <c r="G32" s="137"/>
      <c r="H32" s="137"/>
      <c r="I32" s="137"/>
      <c r="J32" s="137"/>
      <c r="K32" s="137"/>
      <c r="L32" s="137"/>
      <c r="M32" s="137"/>
      <c r="N32" s="137"/>
      <c r="O32" s="137"/>
      <c r="P32" s="269"/>
    </row>
    <row r="33" spans="2:17">
      <c r="B33" s="201" t="s">
        <v>13</v>
      </c>
      <c r="C33" s="109">
        <f>MAX(C11:O11)</f>
        <v>7.48</v>
      </c>
      <c r="D33" s="109"/>
      <c r="E33" s="327"/>
      <c r="F33" s="327"/>
      <c r="G33" s="137"/>
      <c r="H33" s="137"/>
      <c r="I33" s="137"/>
      <c r="J33" s="137"/>
      <c r="K33" s="137"/>
      <c r="L33" s="137"/>
      <c r="M33" s="137"/>
      <c r="N33" s="137"/>
      <c r="O33" s="137"/>
      <c r="P33" s="269"/>
    </row>
    <row r="34" spans="2:17">
      <c r="B34" s="201" t="s">
        <v>14</v>
      </c>
      <c r="C34" s="109">
        <f>MIN(C11:O11)</f>
        <v>6.7</v>
      </c>
      <c r="D34" s="109"/>
      <c r="E34" s="327"/>
      <c r="F34" s="327"/>
      <c r="G34" s="137"/>
      <c r="H34" s="137"/>
      <c r="I34" s="137"/>
      <c r="J34" s="137"/>
      <c r="K34" s="137"/>
      <c r="L34" s="137"/>
      <c r="M34" s="137"/>
      <c r="N34" s="137"/>
      <c r="O34" s="137"/>
      <c r="P34" s="269"/>
    </row>
    <row r="35" spans="2:17" ht="13.5" thickBot="1">
      <c r="B35" s="200" t="s">
        <v>15</v>
      </c>
      <c r="C35" s="106">
        <f>C33-C34</f>
        <v>0.78000000000000025</v>
      </c>
      <c r="D35" s="106"/>
      <c r="E35" s="123"/>
      <c r="F35" s="123"/>
      <c r="G35" s="137"/>
      <c r="H35" s="137"/>
      <c r="I35" s="137"/>
      <c r="J35" s="137"/>
      <c r="K35" s="137"/>
      <c r="L35" s="137"/>
      <c r="M35" s="137"/>
      <c r="N35" s="137"/>
      <c r="O35" s="137"/>
      <c r="P35" s="269"/>
    </row>
    <row r="36" spans="2:17">
      <c r="B36" s="248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269"/>
    </row>
    <row r="37" spans="2:17">
      <c r="B37" s="248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269"/>
    </row>
    <row r="38" spans="2:17">
      <c r="B38" s="248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269"/>
    </row>
    <row r="39" spans="2:17">
      <c r="B39" s="276"/>
      <c r="C39" s="269"/>
      <c r="D39" s="269"/>
      <c r="E39" s="269"/>
      <c r="F39" s="269"/>
      <c r="G39" s="269"/>
      <c r="H39" s="269"/>
      <c r="I39" s="269"/>
      <c r="J39" s="269"/>
      <c r="K39" s="269"/>
      <c r="L39" s="269"/>
      <c r="M39" s="269"/>
      <c r="N39" s="269"/>
      <c r="O39" s="269"/>
      <c r="P39" s="269"/>
    </row>
    <row r="40" spans="2:17" ht="12.75" customHeight="1" thickBot="1">
      <c r="B40" s="331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</row>
    <row r="41" spans="2:17" ht="12.75" customHeight="1" thickBot="1">
      <c r="B41" s="118"/>
      <c r="C41" s="117" t="s">
        <v>80</v>
      </c>
      <c r="D41" s="117"/>
      <c r="E41" s="117"/>
      <c r="F41" s="117"/>
      <c r="G41" s="281"/>
      <c r="H41" s="281"/>
      <c r="I41" s="281"/>
      <c r="J41" s="295"/>
      <c r="K41" s="281"/>
      <c r="L41" s="295"/>
      <c r="M41" s="281"/>
      <c r="N41" s="281"/>
      <c r="O41" s="281"/>
    </row>
    <row r="42" spans="2:17" ht="12.75" customHeight="1" thickBot="1">
      <c r="B42" s="115"/>
      <c r="C42" s="122" t="s">
        <v>17</v>
      </c>
      <c r="D42" s="122"/>
      <c r="E42" s="116"/>
      <c r="F42" s="116"/>
      <c r="G42" s="281"/>
      <c r="H42" s="281"/>
      <c r="I42" s="281"/>
      <c r="J42" s="281"/>
      <c r="K42" s="281"/>
      <c r="L42" s="286"/>
      <c r="M42" s="281"/>
      <c r="N42" s="281"/>
      <c r="O42" s="281"/>
      <c r="Q42" s="136"/>
    </row>
    <row r="43" spans="2:17" ht="12.75" customHeight="1">
      <c r="B43" s="201" t="s">
        <v>9</v>
      </c>
      <c r="C43" s="113">
        <f>COUNTIF(C12:O12,"&gt;0")</f>
        <v>12</v>
      </c>
      <c r="D43" s="113"/>
      <c r="E43" s="187"/>
      <c r="F43" s="187"/>
      <c r="G43" s="294"/>
      <c r="H43" s="294"/>
      <c r="I43" s="294"/>
      <c r="J43" s="294"/>
      <c r="K43" s="294"/>
      <c r="L43" s="294"/>
      <c r="M43" s="293"/>
      <c r="N43" s="293"/>
      <c r="O43" s="293"/>
    </row>
    <row r="44" spans="2:17" ht="12.75" customHeight="1">
      <c r="B44" s="201" t="s">
        <v>10</v>
      </c>
      <c r="C44" s="111">
        <f>AVERAGE(C12:O12)</f>
        <v>14.758333333333335</v>
      </c>
      <c r="D44" s="111"/>
      <c r="E44" s="327"/>
      <c r="F44" s="327"/>
      <c r="G44" s="330"/>
      <c r="H44" s="330"/>
      <c r="I44" s="330"/>
      <c r="J44" s="330"/>
      <c r="K44" s="330"/>
      <c r="L44" s="330"/>
      <c r="M44" s="330"/>
      <c r="N44" s="330"/>
      <c r="O44" s="330"/>
    </row>
    <row r="45" spans="2:17" ht="12.75" customHeight="1">
      <c r="B45" s="201" t="s">
        <v>12</v>
      </c>
      <c r="C45" s="111">
        <f>STDEV(C12:O12)</f>
        <v>0.55013772380333581</v>
      </c>
      <c r="D45" s="111"/>
      <c r="E45" s="327"/>
      <c r="F45" s="327"/>
      <c r="G45" s="243"/>
      <c r="H45" s="243"/>
      <c r="I45" s="243"/>
      <c r="J45" s="243"/>
      <c r="K45" s="243"/>
      <c r="L45" s="243"/>
      <c r="M45" s="293"/>
      <c r="N45" s="293"/>
      <c r="O45" s="293"/>
    </row>
    <row r="46" spans="2:17" ht="12.75" customHeight="1">
      <c r="B46" s="201" t="s">
        <v>11</v>
      </c>
      <c r="C46" s="111">
        <f>CONFIDENCE(0.05,C45,C43)</f>
        <v>0.31126400001649596</v>
      </c>
      <c r="D46" s="111"/>
      <c r="E46" s="327"/>
      <c r="F46" s="327"/>
      <c r="G46" s="329"/>
      <c r="H46" s="329"/>
      <c r="I46" s="329"/>
      <c r="J46" s="329"/>
      <c r="K46" s="329"/>
      <c r="L46" s="329"/>
      <c r="M46" s="329"/>
      <c r="N46" s="329"/>
      <c r="O46" s="329"/>
    </row>
    <row r="47" spans="2:17" ht="12.75" customHeight="1">
      <c r="B47" s="201" t="s">
        <v>13</v>
      </c>
      <c r="C47" s="109">
        <f>MAX(C12:O12)</f>
        <v>15.4</v>
      </c>
      <c r="D47" s="109"/>
      <c r="E47" s="327"/>
      <c r="F47" s="327"/>
      <c r="G47" s="290"/>
      <c r="H47" s="290"/>
      <c r="I47" s="290"/>
      <c r="J47" s="290"/>
      <c r="K47" s="290"/>
      <c r="L47" s="290"/>
      <c r="M47" s="290"/>
      <c r="N47" s="290"/>
      <c r="O47" s="290"/>
    </row>
    <row r="48" spans="2:17" ht="12.75" customHeight="1">
      <c r="B48" s="201" t="s">
        <v>14</v>
      </c>
      <c r="C48" s="109">
        <f>MIN(C12:O12)</f>
        <v>13.9</v>
      </c>
      <c r="D48" s="109"/>
      <c r="E48" s="327"/>
      <c r="F48" s="327"/>
      <c r="G48" s="328"/>
      <c r="H48" s="328"/>
      <c r="I48" s="328"/>
      <c r="J48" s="328"/>
      <c r="K48" s="328"/>
      <c r="L48" s="328"/>
      <c r="M48" s="328"/>
      <c r="N48" s="328"/>
      <c r="O48" s="328"/>
    </row>
    <row r="49" spans="2:15" ht="12.75" customHeight="1" thickBot="1">
      <c r="B49" s="200" t="s">
        <v>15</v>
      </c>
      <c r="C49" s="106">
        <f>C47-C48</f>
        <v>1.5</v>
      </c>
      <c r="D49" s="106"/>
      <c r="E49" s="123"/>
      <c r="F49" s="123"/>
      <c r="G49" s="290"/>
      <c r="H49" s="290"/>
      <c r="I49" s="290"/>
      <c r="J49" s="290"/>
      <c r="K49" s="290"/>
      <c r="L49" s="290"/>
      <c r="M49" s="290"/>
      <c r="N49" s="290"/>
      <c r="O49" s="290"/>
    </row>
    <row r="50" spans="2:15" ht="12.75" customHeight="1" thickBot="1">
      <c r="B50" s="276"/>
      <c r="C50" s="269"/>
      <c r="D50" s="269"/>
      <c r="E50" s="269"/>
      <c r="F50" s="269"/>
      <c r="G50" s="269"/>
      <c r="H50" s="269"/>
      <c r="I50" s="269"/>
      <c r="J50" s="269"/>
      <c r="K50" s="269"/>
      <c r="L50" s="269"/>
      <c r="M50" s="269"/>
      <c r="N50" s="269"/>
      <c r="O50" s="269"/>
    </row>
    <row r="51" spans="2:15" ht="12.75" customHeight="1" thickBot="1">
      <c r="B51" s="118"/>
      <c r="C51" s="288" t="s">
        <v>89</v>
      </c>
      <c r="D51" s="288"/>
      <c r="E51" s="288"/>
      <c r="F51" s="288"/>
      <c r="G51" s="269"/>
      <c r="H51" s="269"/>
      <c r="I51" s="269"/>
      <c r="J51" s="269"/>
      <c r="K51" s="269"/>
      <c r="L51" s="269"/>
      <c r="M51" s="269"/>
      <c r="N51" s="269"/>
      <c r="O51" s="269"/>
    </row>
    <row r="52" spans="2:15" ht="12.75" customHeight="1" thickBot="1">
      <c r="B52" s="115"/>
      <c r="C52" s="122" t="s">
        <v>17</v>
      </c>
      <c r="D52" s="122"/>
      <c r="E52" s="116"/>
      <c r="F52" s="116"/>
      <c r="G52" s="269"/>
      <c r="H52" s="269"/>
      <c r="I52" s="269"/>
      <c r="J52" s="269"/>
      <c r="K52" s="269"/>
      <c r="L52" s="269"/>
      <c r="M52" s="269"/>
      <c r="N52" s="269"/>
      <c r="O52" s="269"/>
    </row>
    <row r="53" spans="2:15" ht="12.75" customHeight="1">
      <c r="B53" s="201" t="s">
        <v>9</v>
      </c>
      <c r="C53" s="113">
        <f>COUNTIF(C13:O13,"&gt;0")</f>
        <v>11</v>
      </c>
      <c r="D53" s="113"/>
      <c r="E53" s="187"/>
      <c r="F53" s="187"/>
      <c r="G53" s="269"/>
      <c r="H53" s="269"/>
      <c r="I53" s="269"/>
      <c r="J53" s="269"/>
      <c r="K53" s="269"/>
      <c r="L53" s="269"/>
      <c r="M53" s="269"/>
      <c r="N53" s="269"/>
      <c r="O53" s="269"/>
    </row>
    <row r="54" spans="2:15" ht="12.75" customHeight="1">
      <c r="B54" s="201" t="s">
        <v>10</v>
      </c>
      <c r="C54" s="111">
        <f>AVERAGE(C13:O13)</f>
        <v>15.924166666666666</v>
      </c>
      <c r="D54" s="111"/>
      <c r="E54" s="327"/>
      <c r="F54" s="327"/>
      <c r="G54" s="269"/>
      <c r="H54" s="269"/>
      <c r="I54" s="269"/>
      <c r="J54" s="269"/>
      <c r="K54" s="269"/>
      <c r="L54" s="269"/>
      <c r="M54" s="269"/>
      <c r="N54" s="269"/>
      <c r="O54" s="269"/>
    </row>
    <row r="55" spans="2:15" ht="12.75" customHeight="1">
      <c r="B55" s="201" t="s">
        <v>12</v>
      </c>
      <c r="C55" s="111">
        <f>STDEV(C13:O13)</f>
        <v>9.2164925869910288</v>
      </c>
      <c r="D55" s="111"/>
      <c r="E55" s="327"/>
      <c r="F55" s="327"/>
      <c r="G55" s="269"/>
      <c r="H55" s="269"/>
      <c r="I55" s="269"/>
      <c r="J55" s="269"/>
      <c r="K55" s="269"/>
      <c r="L55" s="269"/>
      <c r="M55" s="269"/>
      <c r="N55" s="269"/>
      <c r="O55" s="269"/>
    </row>
    <row r="56" spans="2:15" ht="12.75" customHeight="1">
      <c r="B56" s="201" t="s">
        <v>11</v>
      </c>
      <c r="C56" s="111">
        <f>CONFIDENCE(0.05,C55,C53)</f>
        <v>5.4464989789656366</v>
      </c>
      <c r="D56" s="111"/>
      <c r="E56" s="327"/>
      <c r="F56" s="327"/>
      <c r="G56" s="269"/>
      <c r="H56" s="269"/>
      <c r="I56" s="269"/>
      <c r="J56" s="269"/>
      <c r="K56" s="269"/>
      <c r="L56" s="269"/>
      <c r="M56" s="269"/>
      <c r="N56" s="269"/>
      <c r="O56" s="269"/>
    </row>
    <row r="57" spans="2:15" ht="12.75" customHeight="1">
      <c r="B57" s="201" t="s">
        <v>13</v>
      </c>
      <c r="C57" s="109">
        <f>MAX(C13:O13)</f>
        <v>27.1</v>
      </c>
      <c r="D57" s="109"/>
      <c r="E57" s="327"/>
      <c r="F57" s="327"/>
      <c r="G57" s="269"/>
      <c r="H57" s="269"/>
      <c r="I57" s="269"/>
      <c r="J57" s="269"/>
      <c r="K57" s="269"/>
      <c r="L57" s="269"/>
      <c r="M57" s="269"/>
      <c r="N57" s="269"/>
      <c r="O57" s="269"/>
    </row>
    <row r="58" spans="2:15" ht="12.75" customHeight="1">
      <c r="B58" s="201" t="s">
        <v>14</v>
      </c>
      <c r="C58" s="109">
        <f>MIN(C13:O13)</f>
        <v>-0.01</v>
      </c>
      <c r="D58" s="109"/>
      <c r="E58" s="327"/>
      <c r="F58" s="327"/>
      <c r="G58" s="269"/>
      <c r="H58" s="269"/>
      <c r="I58" s="269"/>
      <c r="J58" s="269"/>
      <c r="K58" s="269"/>
      <c r="L58" s="269"/>
      <c r="M58" s="269"/>
      <c r="N58" s="269"/>
      <c r="O58" s="269"/>
    </row>
    <row r="59" spans="2:15" ht="12.75" customHeight="1" thickBot="1">
      <c r="B59" s="200" t="s">
        <v>15</v>
      </c>
      <c r="C59" s="106">
        <f>C57-C58</f>
        <v>27.110000000000003</v>
      </c>
      <c r="D59" s="106"/>
      <c r="E59" s="123"/>
      <c r="F59" s="123"/>
      <c r="G59" s="269"/>
      <c r="H59" s="269"/>
      <c r="I59" s="269"/>
      <c r="J59" s="269"/>
      <c r="K59" s="269"/>
      <c r="L59" s="269"/>
      <c r="M59" s="269"/>
      <c r="N59" s="269"/>
      <c r="O59" s="269"/>
    </row>
    <row r="60" spans="2:15" ht="12.75" customHeight="1" thickBot="1">
      <c r="B60" s="225"/>
      <c r="C60" s="278"/>
      <c r="D60" s="278"/>
      <c r="E60" s="278"/>
      <c r="F60" s="278"/>
      <c r="G60" s="269"/>
      <c r="H60" s="269"/>
      <c r="I60" s="269"/>
      <c r="J60" s="269"/>
      <c r="K60" s="269"/>
      <c r="L60" s="269"/>
      <c r="M60" s="269"/>
      <c r="N60" s="269"/>
      <c r="O60" s="269"/>
    </row>
    <row r="61" spans="2:15" ht="12.75" customHeight="1" thickBot="1">
      <c r="B61" s="118"/>
      <c r="C61" s="288" t="s">
        <v>88</v>
      </c>
      <c r="D61" s="288"/>
      <c r="E61" s="288"/>
      <c r="F61" s="288"/>
      <c r="G61" s="290"/>
      <c r="H61" s="290"/>
      <c r="I61" s="290"/>
      <c r="J61" s="290"/>
      <c r="K61" s="290"/>
      <c r="L61" s="290"/>
      <c r="M61" s="290"/>
      <c r="N61" s="290"/>
      <c r="O61" s="290"/>
    </row>
    <row r="62" spans="2:15" ht="12.75" customHeight="1" thickBot="1">
      <c r="B62" s="115"/>
      <c r="C62" s="122" t="s">
        <v>17</v>
      </c>
      <c r="D62" s="122"/>
      <c r="E62" s="116"/>
      <c r="F62" s="116"/>
      <c r="G62" s="269"/>
      <c r="H62" s="269"/>
      <c r="I62" s="269"/>
      <c r="J62" s="269"/>
      <c r="K62" s="269"/>
      <c r="L62" s="269"/>
      <c r="M62" s="269"/>
      <c r="N62" s="269"/>
      <c r="O62" s="269"/>
    </row>
    <row r="63" spans="2:15">
      <c r="B63" s="201" t="s">
        <v>9</v>
      </c>
      <c r="C63" s="113">
        <f>COUNTIF(C14:O14,"&gt;0")</f>
        <v>12</v>
      </c>
      <c r="D63" s="113"/>
      <c r="E63" s="187"/>
      <c r="F63" s="187"/>
      <c r="G63" s="269"/>
      <c r="H63" s="269"/>
      <c r="I63" s="269"/>
      <c r="J63" s="269"/>
      <c r="K63" s="269"/>
      <c r="L63" s="269"/>
      <c r="M63" s="269"/>
      <c r="N63" s="269"/>
      <c r="O63" s="269"/>
    </row>
    <row r="64" spans="2:15">
      <c r="B64" s="201" t="s">
        <v>10</v>
      </c>
      <c r="C64" s="111">
        <f>AVERAGE(C14:O14)</f>
        <v>14.766666666666667</v>
      </c>
      <c r="D64" s="111"/>
      <c r="E64" s="327"/>
      <c r="F64" s="327"/>
      <c r="G64" s="269"/>
      <c r="H64" s="269"/>
      <c r="I64" s="269"/>
      <c r="J64" s="269"/>
      <c r="K64" s="269"/>
      <c r="L64" s="269"/>
      <c r="M64" s="269"/>
      <c r="N64" s="269"/>
      <c r="O64" s="269"/>
    </row>
    <row r="65" spans="2:24">
      <c r="B65" s="201" t="s">
        <v>12</v>
      </c>
      <c r="C65" s="111">
        <f>STDEV(C14:O14)</f>
        <v>0.54661492733722439</v>
      </c>
      <c r="D65" s="111"/>
      <c r="E65" s="327"/>
      <c r="F65" s="327"/>
      <c r="G65" s="137"/>
      <c r="H65" s="137"/>
      <c r="I65" s="137"/>
      <c r="J65" s="137"/>
      <c r="K65" s="137"/>
      <c r="L65" s="137"/>
      <c r="M65" s="137"/>
      <c r="N65" s="137"/>
      <c r="O65" s="137"/>
    </row>
    <row r="66" spans="2:24">
      <c r="B66" s="201" t="s">
        <v>11</v>
      </c>
      <c r="C66" s="111">
        <f>CONFIDENCE(0.05,C65,C63)</f>
        <v>0.30927082690394314</v>
      </c>
      <c r="D66" s="111"/>
      <c r="E66" s="327"/>
      <c r="F66" s="327"/>
      <c r="G66" s="137"/>
      <c r="H66" s="137"/>
      <c r="I66" s="137"/>
      <c r="J66" s="137"/>
      <c r="K66" s="137"/>
      <c r="L66" s="137"/>
      <c r="M66" s="137"/>
      <c r="N66" s="137"/>
      <c r="O66" s="137"/>
    </row>
    <row r="67" spans="2:24">
      <c r="B67" s="201" t="s">
        <v>13</v>
      </c>
      <c r="C67" s="109">
        <f>MAX(C14:O14)</f>
        <v>15.4</v>
      </c>
      <c r="D67" s="109"/>
      <c r="E67" s="327"/>
      <c r="F67" s="327"/>
      <c r="G67" s="269"/>
      <c r="H67" s="269"/>
      <c r="I67" s="269"/>
      <c r="J67" s="269"/>
      <c r="K67" s="269"/>
      <c r="L67" s="269"/>
      <c r="M67" s="269"/>
      <c r="N67" s="269"/>
      <c r="O67" s="269"/>
      <c r="P67" s="133"/>
    </row>
    <row r="68" spans="2:24">
      <c r="B68" s="201" t="s">
        <v>14</v>
      </c>
      <c r="C68" s="109">
        <f>MIN(C14:O14)</f>
        <v>13.9</v>
      </c>
      <c r="D68" s="109"/>
      <c r="E68" s="327"/>
      <c r="F68" s="327"/>
      <c r="G68" s="295"/>
      <c r="H68" s="295"/>
      <c r="I68" s="295"/>
      <c r="J68" s="295"/>
      <c r="K68" s="295"/>
      <c r="L68" s="296"/>
      <c r="M68" s="296"/>
      <c r="N68" s="296"/>
      <c r="O68" s="296"/>
      <c r="P68" s="133"/>
    </row>
    <row r="69" spans="2:24" ht="13.5" thickBot="1">
      <c r="B69" s="200" t="s">
        <v>15</v>
      </c>
      <c r="C69" s="106">
        <f>C67-C68</f>
        <v>1.5</v>
      </c>
      <c r="D69" s="106"/>
      <c r="E69" s="123"/>
      <c r="F69" s="123"/>
      <c r="G69" s="295"/>
      <c r="H69" s="295"/>
      <c r="I69" s="295"/>
      <c r="J69" s="295"/>
      <c r="X69" s="290"/>
    </row>
    <row r="70" spans="2:24">
      <c r="G70" s="294"/>
      <c r="H70" s="294"/>
      <c r="I70" s="294"/>
      <c r="J70" s="294"/>
      <c r="X70" s="269"/>
    </row>
    <row r="71" spans="2:24">
      <c r="G71" s="293"/>
      <c r="H71" s="293"/>
      <c r="I71" s="293"/>
      <c r="J71" s="293"/>
      <c r="X71" s="269"/>
    </row>
    <row r="72" spans="2:24">
      <c r="G72" s="243"/>
      <c r="H72" s="243"/>
      <c r="I72" s="243"/>
      <c r="J72" s="243"/>
      <c r="K72" s="243"/>
      <c r="L72" s="243"/>
      <c r="M72" s="293"/>
      <c r="N72" s="293"/>
      <c r="O72" s="293"/>
      <c r="P72" s="133"/>
    </row>
    <row r="73" spans="2:24">
      <c r="G73" s="291"/>
      <c r="H73" s="292"/>
      <c r="I73" s="291"/>
      <c r="J73" s="291"/>
      <c r="K73" s="291"/>
      <c r="L73" s="291"/>
      <c r="M73" s="291"/>
      <c r="N73" s="291"/>
      <c r="O73" s="291"/>
      <c r="P73" s="133"/>
    </row>
    <row r="74" spans="2:24">
      <c r="G74" s="290"/>
      <c r="H74" s="290"/>
      <c r="I74" s="290"/>
      <c r="J74" s="290"/>
      <c r="K74" s="290"/>
      <c r="L74" s="290"/>
      <c r="M74" s="290"/>
      <c r="N74" s="290"/>
      <c r="O74" s="290"/>
      <c r="P74" s="133"/>
    </row>
    <row r="75" spans="2:24">
      <c r="B75" s="201"/>
      <c r="C75" s="224"/>
      <c r="D75" s="224"/>
      <c r="E75" s="224"/>
      <c r="F75" s="224"/>
      <c r="G75" s="290"/>
      <c r="H75" s="290"/>
      <c r="I75" s="290"/>
      <c r="J75" s="290"/>
      <c r="K75" s="290"/>
      <c r="L75" s="290"/>
      <c r="M75" s="290"/>
      <c r="N75" s="290"/>
      <c r="O75" s="290"/>
      <c r="P75" s="133"/>
    </row>
    <row r="76" spans="2:24">
      <c r="B76" s="201"/>
      <c r="C76" s="224"/>
      <c r="D76" s="224"/>
      <c r="E76" s="224"/>
      <c r="F76" s="224"/>
      <c r="G76" s="290"/>
      <c r="H76" s="290"/>
      <c r="I76" s="290"/>
      <c r="J76" s="290"/>
      <c r="K76" s="290"/>
      <c r="L76" s="290"/>
      <c r="M76" s="290"/>
      <c r="N76" s="290"/>
      <c r="O76" s="290"/>
      <c r="P76" s="133"/>
    </row>
    <row r="77" spans="2:24" ht="13.5" thickBot="1">
      <c r="B77" s="201"/>
      <c r="C77" s="224"/>
      <c r="D77" s="224"/>
      <c r="E77" s="224"/>
      <c r="F77" s="224"/>
      <c r="G77" s="290"/>
      <c r="H77" s="290"/>
      <c r="I77" s="290"/>
      <c r="J77" s="290"/>
      <c r="K77" s="290"/>
      <c r="L77" s="290"/>
      <c r="M77" s="290"/>
      <c r="N77" s="290"/>
      <c r="O77" s="290"/>
      <c r="P77" s="133"/>
    </row>
    <row r="78" spans="2:24" ht="13.5" thickBot="1">
      <c r="B78" s="118"/>
      <c r="C78" s="239" t="s">
        <v>77</v>
      </c>
      <c r="D78" s="239"/>
      <c r="E78" s="239"/>
      <c r="F78" s="239"/>
      <c r="G78" s="290"/>
      <c r="H78" s="290"/>
      <c r="I78" s="290"/>
      <c r="J78" s="290"/>
      <c r="K78" s="290"/>
      <c r="L78" s="290"/>
      <c r="M78" s="290"/>
      <c r="N78" s="290"/>
      <c r="O78" s="290"/>
      <c r="P78" s="133"/>
    </row>
    <row r="79" spans="2:24" ht="13.5" thickBot="1">
      <c r="B79" s="115"/>
      <c r="C79" s="122" t="s">
        <v>17</v>
      </c>
      <c r="D79" s="122"/>
      <c r="E79" s="116"/>
      <c r="F79" s="116"/>
      <c r="G79" s="275"/>
      <c r="H79" s="275"/>
      <c r="I79" s="275"/>
      <c r="J79" s="275"/>
      <c r="K79" s="275"/>
      <c r="L79" s="275"/>
      <c r="M79" s="275"/>
      <c r="N79" s="275"/>
      <c r="O79" s="275"/>
      <c r="P79" s="133"/>
    </row>
    <row r="80" spans="2:24" ht="13.5" customHeight="1">
      <c r="B80" s="201" t="s">
        <v>9</v>
      </c>
      <c r="C80" s="113">
        <f>COUNTIF(C16:O16,"&gt;0")</f>
        <v>12</v>
      </c>
      <c r="D80" s="113"/>
      <c r="E80" s="187"/>
      <c r="F80" s="187"/>
      <c r="G80" s="290"/>
      <c r="H80" s="290"/>
      <c r="I80" s="290"/>
      <c r="J80" s="290"/>
      <c r="K80" s="290"/>
      <c r="L80" s="290"/>
      <c r="M80" s="290"/>
      <c r="N80" s="290"/>
      <c r="O80" s="290"/>
      <c r="P80" s="133"/>
    </row>
    <row r="81" spans="2:16" ht="13.5" customHeight="1">
      <c r="B81" s="201" t="s">
        <v>10</v>
      </c>
      <c r="C81" s="111">
        <f>AVERAGE(C16:O16)</f>
        <v>6.7233333333333336</v>
      </c>
      <c r="D81" s="111"/>
      <c r="E81" s="327"/>
      <c r="F81" s="327"/>
      <c r="G81" s="269"/>
      <c r="H81" s="269"/>
      <c r="I81" s="269"/>
      <c r="J81" s="269"/>
      <c r="K81" s="269"/>
      <c r="L81" s="269"/>
      <c r="M81" s="269"/>
      <c r="N81" s="269"/>
      <c r="O81" s="269"/>
      <c r="P81" s="133"/>
    </row>
    <row r="82" spans="2:16">
      <c r="B82" s="201" t="s">
        <v>12</v>
      </c>
      <c r="C82" s="111">
        <f>STDEV(C16:O16)</f>
        <v>0.35105900393299155</v>
      </c>
      <c r="D82" s="111"/>
      <c r="E82" s="327"/>
      <c r="F82" s="327"/>
      <c r="G82" s="269"/>
      <c r="H82" s="269"/>
      <c r="I82" s="269"/>
      <c r="J82" s="269"/>
      <c r="K82" s="269"/>
      <c r="L82" s="269"/>
      <c r="M82" s="269"/>
      <c r="N82" s="269"/>
      <c r="O82" s="269"/>
      <c r="P82" s="133"/>
    </row>
    <row r="83" spans="2:16">
      <c r="B83" s="201" t="s">
        <v>11</v>
      </c>
      <c r="C83" s="111">
        <f>CONFIDENCE(0.05,C82,C80)</f>
        <v>0.19862668033478192</v>
      </c>
      <c r="D83" s="111"/>
      <c r="E83" s="327"/>
      <c r="F83" s="327"/>
      <c r="G83" s="269"/>
      <c r="H83" s="269"/>
      <c r="I83" s="269"/>
      <c r="J83" s="269"/>
      <c r="K83" s="269"/>
      <c r="L83" s="269"/>
      <c r="M83" s="269"/>
      <c r="N83" s="269"/>
      <c r="O83" s="269"/>
      <c r="P83" s="133"/>
    </row>
    <row r="84" spans="2:16">
      <c r="B84" s="201" t="s">
        <v>13</v>
      </c>
      <c r="C84" s="109">
        <f>MAX(C16:O16)</f>
        <v>6.86</v>
      </c>
      <c r="D84" s="109"/>
      <c r="E84" s="327"/>
      <c r="F84" s="327"/>
      <c r="G84" s="269"/>
      <c r="H84" s="269"/>
      <c r="I84" s="269"/>
      <c r="J84" s="269"/>
      <c r="K84" s="269"/>
      <c r="L84" s="269"/>
      <c r="M84" s="269"/>
      <c r="N84" s="269"/>
      <c r="O84" s="269"/>
      <c r="P84" s="133"/>
    </row>
    <row r="85" spans="2:16">
      <c r="B85" s="201" t="s">
        <v>14</v>
      </c>
      <c r="C85" s="109">
        <f>MIN(C16:O16)</f>
        <v>5.61</v>
      </c>
      <c r="D85" s="109"/>
      <c r="E85" s="327"/>
      <c r="F85" s="327"/>
      <c r="G85" s="269"/>
      <c r="H85" s="269"/>
      <c r="I85" s="269"/>
      <c r="J85" s="269"/>
      <c r="K85" s="269"/>
      <c r="L85" s="269"/>
      <c r="M85" s="269"/>
      <c r="N85" s="269"/>
      <c r="O85" s="269"/>
      <c r="P85" s="133"/>
    </row>
    <row r="86" spans="2:16" ht="13.5" thickBot="1">
      <c r="B86" s="200" t="s">
        <v>15</v>
      </c>
      <c r="C86" s="106">
        <f>C84-C85</f>
        <v>1.25</v>
      </c>
      <c r="D86" s="106"/>
      <c r="E86" s="123"/>
      <c r="F86" s="123"/>
      <c r="G86" s="269"/>
      <c r="H86" s="269"/>
      <c r="I86" s="269"/>
      <c r="J86" s="269"/>
      <c r="K86" s="269"/>
      <c r="L86" s="269"/>
      <c r="M86" s="269"/>
      <c r="N86" s="269"/>
      <c r="O86" s="269"/>
      <c r="P86" s="133"/>
    </row>
    <row r="87" spans="2:16" ht="13.5" thickBot="1">
      <c r="B87" s="276"/>
      <c r="C87" s="275"/>
      <c r="D87" s="275"/>
      <c r="E87" s="275"/>
      <c r="F87" s="275"/>
      <c r="G87" s="269"/>
      <c r="H87" s="269"/>
      <c r="I87" s="269"/>
      <c r="J87" s="269"/>
      <c r="K87" s="269"/>
      <c r="L87" s="269"/>
      <c r="M87" s="269"/>
      <c r="N87" s="269"/>
      <c r="O87" s="269"/>
      <c r="P87" s="133"/>
    </row>
    <row r="88" spans="2:16" ht="13.5" thickBot="1">
      <c r="B88" s="118"/>
      <c r="C88" s="239" t="s">
        <v>87</v>
      </c>
      <c r="D88" s="239"/>
      <c r="E88" s="239"/>
      <c r="F88" s="239"/>
      <c r="G88" s="269"/>
      <c r="H88" s="269"/>
      <c r="I88" s="269"/>
      <c r="J88" s="269"/>
      <c r="K88" s="269"/>
      <c r="L88" s="269"/>
      <c r="M88" s="269"/>
      <c r="N88" s="269"/>
      <c r="O88" s="269"/>
      <c r="P88" s="133"/>
    </row>
    <row r="89" spans="2:16" ht="13.5" thickBot="1">
      <c r="B89" s="115"/>
      <c r="C89" s="122" t="s">
        <v>17</v>
      </c>
      <c r="D89" s="122"/>
      <c r="E89" s="116"/>
      <c r="F89" s="116"/>
      <c r="G89" s="269"/>
      <c r="H89" s="269"/>
      <c r="I89" s="269"/>
      <c r="J89" s="269"/>
      <c r="K89" s="269"/>
      <c r="L89" s="269"/>
      <c r="M89" s="269"/>
      <c r="N89" s="269"/>
      <c r="O89" s="269"/>
      <c r="P89" s="133"/>
    </row>
    <row r="90" spans="2:16" ht="13.5" customHeight="1">
      <c r="B90" s="201" t="s">
        <v>9</v>
      </c>
      <c r="C90" s="113">
        <f>COUNTIF(C17:O17,"&gt;0")</f>
        <v>12</v>
      </c>
      <c r="D90" s="113"/>
      <c r="E90" s="187"/>
      <c r="F90" s="187"/>
      <c r="G90" s="269"/>
      <c r="H90" s="269"/>
      <c r="I90" s="269"/>
      <c r="J90" s="269"/>
      <c r="K90" s="269"/>
      <c r="L90" s="269"/>
      <c r="M90" s="269"/>
      <c r="N90" s="269"/>
      <c r="O90" s="269"/>
      <c r="P90" s="133"/>
    </row>
    <row r="91" spans="2:16">
      <c r="B91" s="201" t="s">
        <v>10</v>
      </c>
      <c r="C91" s="111">
        <f>AVERAGE(C17:O17)</f>
        <v>14.550000000000002</v>
      </c>
      <c r="D91" s="111"/>
      <c r="E91" s="327"/>
      <c r="F91" s="327"/>
      <c r="G91" s="289"/>
      <c r="H91" s="289"/>
      <c r="I91" s="269"/>
      <c r="J91" s="269"/>
      <c r="K91" s="269"/>
      <c r="L91" s="269"/>
      <c r="M91" s="269"/>
      <c r="N91" s="269"/>
      <c r="O91" s="269"/>
      <c r="P91" s="133"/>
    </row>
    <row r="92" spans="2:16">
      <c r="B92" s="201" t="s">
        <v>12</v>
      </c>
      <c r="C92" s="111">
        <f>STDEV(C17:O17)</f>
        <v>0.53851648071345037</v>
      </c>
      <c r="D92" s="111"/>
      <c r="E92" s="327"/>
      <c r="F92" s="327"/>
      <c r="G92" s="282"/>
      <c r="H92" s="282"/>
    </row>
    <row r="93" spans="2:16" ht="13.5" customHeight="1">
      <c r="B93" s="201" t="s">
        <v>11</v>
      </c>
      <c r="C93" s="111">
        <f>CONFIDENCE(0.05,C92,C90)</f>
        <v>0.30468878357012313</v>
      </c>
      <c r="D93" s="111"/>
      <c r="E93" s="327"/>
      <c r="F93" s="327"/>
      <c r="G93" s="281"/>
      <c r="H93" s="281"/>
    </row>
    <row r="94" spans="2:16" ht="13.5" customHeight="1">
      <c r="B94" s="201" t="s">
        <v>13</v>
      </c>
      <c r="C94" s="109">
        <f>MAX(C17:O17)</f>
        <v>15.2</v>
      </c>
      <c r="D94" s="109"/>
      <c r="E94" s="327"/>
      <c r="F94" s="327"/>
      <c r="G94" s="280"/>
      <c r="H94" s="280"/>
    </row>
    <row r="95" spans="2:16">
      <c r="B95" s="201" t="s">
        <v>14</v>
      </c>
      <c r="C95" s="109">
        <f>MIN(C17:O17)</f>
        <v>13.6</v>
      </c>
      <c r="D95" s="109"/>
      <c r="E95" s="327"/>
      <c r="F95" s="327"/>
      <c r="G95" s="278"/>
      <c r="H95" s="278"/>
      <c r="M95" s="136"/>
    </row>
    <row r="96" spans="2:16" ht="14.25" customHeight="1" thickBot="1">
      <c r="B96" s="200" t="s">
        <v>15</v>
      </c>
      <c r="C96" s="106">
        <f>C94-C95</f>
        <v>1.5999999999999996</v>
      </c>
      <c r="D96" s="106"/>
      <c r="E96" s="123"/>
      <c r="F96" s="123"/>
      <c r="G96" s="279"/>
      <c r="H96" s="279"/>
      <c r="I96" s="136"/>
    </row>
    <row r="97" spans="2:21">
      <c r="B97" s="225"/>
      <c r="C97" s="286"/>
      <c r="D97" s="286"/>
      <c r="E97" s="286"/>
      <c r="F97" s="286"/>
      <c r="G97" s="279"/>
      <c r="H97" s="279"/>
      <c r="I97" s="120"/>
      <c r="J97" s="120"/>
      <c r="K97" s="120"/>
      <c r="L97" s="120"/>
      <c r="M97" s="120"/>
    </row>
    <row r="98" spans="2:21" ht="13.5" thickBot="1">
      <c r="B98" s="225"/>
      <c r="C98" s="286"/>
      <c r="D98" s="286"/>
      <c r="E98" s="286"/>
      <c r="F98" s="286"/>
      <c r="G98" s="279"/>
      <c r="H98" s="279"/>
      <c r="I98" s="120"/>
      <c r="J98" s="120"/>
      <c r="K98" s="120"/>
      <c r="L98" s="120"/>
      <c r="M98" s="120"/>
    </row>
    <row r="99" spans="2:21" ht="13.5" thickBot="1">
      <c r="B99" s="118"/>
      <c r="C99" s="235" t="s">
        <v>75</v>
      </c>
      <c r="D99" s="235"/>
      <c r="E99" s="235"/>
      <c r="F99" s="235"/>
      <c r="G99" s="278"/>
      <c r="H99" s="278"/>
      <c r="I99" s="135"/>
      <c r="J99" s="135"/>
      <c r="K99" s="135"/>
      <c r="L99" s="120"/>
      <c r="M99" s="120"/>
    </row>
    <row r="100" spans="2:21" ht="13.5" customHeight="1" thickBot="1">
      <c r="B100" s="115"/>
      <c r="C100" s="122" t="s">
        <v>17</v>
      </c>
      <c r="D100" s="122"/>
      <c r="E100" s="116"/>
      <c r="F100" s="116"/>
      <c r="G100" s="278"/>
      <c r="H100" s="278"/>
      <c r="I100" s="120"/>
      <c r="J100" s="120"/>
      <c r="K100" s="120"/>
      <c r="L100" s="133"/>
      <c r="M100" s="133"/>
      <c r="N100" s="121"/>
      <c r="O100" s="121"/>
      <c r="P100" s="121"/>
      <c r="Q100" s="121"/>
      <c r="R100" s="121"/>
      <c r="S100" s="121"/>
      <c r="T100" s="121"/>
      <c r="U100" s="121"/>
    </row>
    <row r="101" spans="2:21">
      <c r="B101" s="201" t="s">
        <v>9</v>
      </c>
      <c r="C101" s="113">
        <f>COUNTIF(C18:O18,"&gt;0")</f>
        <v>12</v>
      </c>
      <c r="D101" s="113"/>
      <c r="E101" s="187"/>
      <c r="F101" s="187"/>
      <c r="G101" s="278"/>
      <c r="H101" s="278"/>
      <c r="I101" s="120"/>
      <c r="J101" s="120"/>
      <c r="K101" s="120"/>
      <c r="L101" s="133"/>
      <c r="M101" s="133"/>
      <c r="N101" s="121"/>
      <c r="O101" s="121"/>
      <c r="P101" s="121"/>
      <c r="Q101" s="121"/>
      <c r="R101" s="121"/>
      <c r="S101" s="121"/>
      <c r="T101" s="121"/>
      <c r="U101" s="121"/>
    </row>
    <row r="102" spans="2:21">
      <c r="B102" s="201" t="s">
        <v>10</v>
      </c>
      <c r="C102" s="111">
        <f>AVERAGE(C18:O18)</f>
        <v>6.8066666666666658</v>
      </c>
      <c r="D102" s="111"/>
      <c r="E102" s="327"/>
      <c r="F102" s="327"/>
      <c r="G102" s="278"/>
      <c r="H102" s="278"/>
      <c r="I102" s="120"/>
      <c r="J102" s="120"/>
      <c r="K102" s="120"/>
      <c r="L102" s="133"/>
      <c r="M102" s="133"/>
      <c r="N102" s="121"/>
      <c r="O102" s="121"/>
      <c r="P102" s="121"/>
      <c r="Q102" s="121"/>
      <c r="R102" s="121"/>
      <c r="S102" s="121"/>
      <c r="T102" s="121"/>
      <c r="U102" s="121"/>
    </row>
    <row r="103" spans="2:21">
      <c r="B103" s="201" t="s">
        <v>12</v>
      </c>
      <c r="C103" s="111">
        <f>STDEV(C18:O18)</f>
        <v>4.2711151052651677E-2</v>
      </c>
      <c r="D103" s="111"/>
      <c r="E103" s="327"/>
      <c r="F103" s="327"/>
      <c r="G103" s="287"/>
      <c r="H103" s="287"/>
      <c r="I103" s="120"/>
      <c r="J103" s="120"/>
      <c r="K103" s="120"/>
      <c r="L103" s="133"/>
      <c r="M103" s="133"/>
      <c r="N103" s="121"/>
      <c r="O103" s="121"/>
      <c r="P103" s="121"/>
      <c r="Q103" s="121"/>
      <c r="R103" s="121"/>
      <c r="S103" s="121"/>
      <c r="T103" s="121"/>
      <c r="U103" s="121"/>
    </row>
    <row r="104" spans="2:21">
      <c r="B104" s="201" t="s">
        <v>11</v>
      </c>
      <c r="C104" s="111">
        <f>CONFIDENCE(0.05,C103,C101)</f>
        <v>2.4165664608576547E-2</v>
      </c>
      <c r="D104" s="111"/>
      <c r="E104" s="327"/>
      <c r="F104" s="327"/>
      <c r="G104" s="280"/>
      <c r="H104" s="280"/>
      <c r="I104" s="120"/>
      <c r="J104" s="120"/>
      <c r="K104" s="120"/>
      <c r="L104" s="133"/>
      <c r="M104" s="133"/>
      <c r="N104" s="121"/>
      <c r="O104" s="121"/>
      <c r="P104" s="121"/>
      <c r="Q104" s="121"/>
      <c r="R104" s="121"/>
      <c r="S104" s="121"/>
      <c r="T104" s="121"/>
      <c r="U104" s="121"/>
    </row>
    <row r="105" spans="2:21">
      <c r="B105" s="201" t="s">
        <v>13</v>
      </c>
      <c r="C105" s="109">
        <f>MAX(C18:O18)</f>
        <v>6.85</v>
      </c>
      <c r="D105" s="109"/>
      <c r="E105" s="327"/>
      <c r="F105" s="327"/>
      <c r="G105" s="278"/>
      <c r="H105" s="278"/>
      <c r="I105" s="120"/>
      <c r="J105" s="120"/>
      <c r="K105" s="120"/>
      <c r="L105" s="133"/>
      <c r="M105" s="133"/>
      <c r="N105" s="121"/>
      <c r="O105" s="121"/>
      <c r="P105" s="121"/>
      <c r="Q105" s="121"/>
      <c r="R105" s="121"/>
      <c r="S105" s="121"/>
      <c r="T105" s="121"/>
      <c r="U105" s="121"/>
    </row>
    <row r="106" spans="2:21">
      <c r="B106" s="201" t="s">
        <v>14</v>
      </c>
      <c r="C106" s="109">
        <f>MIN(C18:O18)</f>
        <v>6.68</v>
      </c>
      <c r="D106" s="109"/>
      <c r="E106" s="327"/>
      <c r="F106" s="327"/>
      <c r="G106" s="279"/>
      <c r="H106" s="279"/>
      <c r="I106" s="120"/>
      <c r="J106" s="120"/>
      <c r="K106" s="120"/>
      <c r="L106" s="133"/>
      <c r="M106" s="133"/>
      <c r="N106" s="121"/>
      <c r="O106" s="121"/>
      <c r="P106" s="121"/>
      <c r="Q106" s="121"/>
      <c r="R106" s="121"/>
      <c r="S106" s="121"/>
      <c r="T106" s="121"/>
      <c r="U106" s="121"/>
    </row>
    <row r="107" spans="2:21" ht="13.5" thickBot="1">
      <c r="B107" s="200" t="s">
        <v>15</v>
      </c>
      <c r="C107" s="106">
        <f>C105-C106</f>
        <v>0.16999999999999993</v>
      </c>
      <c r="D107" s="106"/>
      <c r="E107" s="123"/>
      <c r="F107" s="123"/>
      <c r="G107" s="279"/>
      <c r="H107" s="279"/>
      <c r="I107" s="120"/>
      <c r="J107" s="120"/>
      <c r="K107" s="120"/>
      <c r="L107" s="133"/>
      <c r="M107" s="133"/>
      <c r="N107" s="121"/>
      <c r="O107" s="121"/>
      <c r="P107" s="121"/>
      <c r="Q107" s="121"/>
      <c r="R107" s="121"/>
      <c r="S107" s="121"/>
      <c r="T107" s="121"/>
      <c r="U107" s="121"/>
    </row>
    <row r="108" spans="2:21">
      <c r="G108" s="279"/>
      <c r="H108" s="279"/>
      <c r="I108" s="120"/>
      <c r="J108" s="120"/>
      <c r="K108" s="120"/>
      <c r="L108" s="133"/>
      <c r="M108" s="133"/>
      <c r="N108" s="121"/>
      <c r="O108" s="121"/>
      <c r="P108" s="121"/>
      <c r="Q108" s="121"/>
      <c r="R108" s="121"/>
      <c r="S108" s="121"/>
      <c r="T108" s="121"/>
      <c r="U108" s="121"/>
    </row>
    <row r="109" spans="2:21">
      <c r="B109" s="225"/>
      <c r="C109" s="278"/>
      <c r="D109" s="278"/>
      <c r="E109" s="278"/>
      <c r="F109" s="278"/>
      <c r="G109" s="278"/>
      <c r="H109" s="278"/>
      <c r="I109" s="120"/>
      <c r="J109" s="120"/>
      <c r="K109" s="120"/>
      <c r="L109" s="133"/>
      <c r="M109" s="133"/>
      <c r="N109" s="121"/>
      <c r="O109" s="121"/>
      <c r="P109" s="121"/>
      <c r="Q109" s="121"/>
      <c r="R109" s="121"/>
      <c r="S109" s="121"/>
      <c r="T109" s="121"/>
      <c r="U109" s="121"/>
    </row>
    <row r="110" spans="2:21">
      <c r="B110" s="225"/>
      <c r="C110" s="278"/>
      <c r="D110" s="278"/>
      <c r="E110" s="278"/>
      <c r="F110" s="278"/>
      <c r="G110" s="278"/>
      <c r="H110" s="278"/>
      <c r="I110" s="120"/>
      <c r="J110" s="120"/>
      <c r="K110" s="120"/>
      <c r="L110" s="133"/>
      <c r="M110" s="133"/>
      <c r="N110" s="121"/>
      <c r="O110" s="121"/>
      <c r="P110" s="121"/>
      <c r="Q110" s="121"/>
      <c r="R110" s="121"/>
      <c r="S110" s="121"/>
      <c r="T110" s="121"/>
      <c r="U110" s="121"/>
    </row>
    <row r="111" spans="2:21">
      <c r="B111" s="225"/>
      <c r="C111" s="278"/>
      <c r="D111" s="278"/>
      <c r="E111" s="278"/>
      <c r="F111" s="278"/>
      <c r="G111" s="278"/>
      <c r="H111" s="278"/>
      <c r="I111" s="120"/>
      <c r="J111" s="120"/>
      <c r="K111" s="120"/>
      <c r="L111" s="133"/>
      <c r="M111" s="133"/>
      <c r="N111" s="121"/>
      <c r="O111" s="121"/>
      <c r="P111" s="121"/>
      <c r="Q111" s="121"/>
      <c r="R111" s="121"/>
      <c r="S111" s="121"/>
      <c r="T111" s="121"/>
      <c r="U111" s="121"/>
    </row>
    <row r="112" spans="2:21" ht="13.5" thickBot="1">
      <c r="B112" s="225"/>
      <c r="C112" s="278"/>
      <c r="D112" s="278"/>
      <c r="E112" s="278"/>
      <c r="F112" s="278"/>
      <c r="G112" s="278"/>
      <c r="H112" s="278"/>
      <c r="I112" s="120"/>
      <c r="J112" s="120"/>
      <c r="K112" s="120"/>
      <c r="L112" s="133"/>
      <c r="M112" s="133"/>
      <c r="N112" s="121"/>
      <c r="O112" s="121"/>
      <c r="P112" s="121"/>
      <c r="Q112" s="121"/>
      <c r="R112" s="121"/>
      <c r="S112" s="121"/>
      <c r="T112" s="121"/>
      <c r="U112" s="121"/>
    </row>
    <row r="113" spans="2:21" ht="13.5" customHeight="1" thickBot="1">
      <c r="B113" s="118"/>
      <c r="C113" s="235" t="s">
        <v>86</v>
      </c>
      <c r="D113" s="235"/>
      <c r="E113" s="235"/>
      <c r="F113" s="235"/>
      <c r="G113" s="278"/>
      <c r="H113" s="278"/>
      <c r="I113" s="120"/>
      <c r="J113" s="120"/>
      <c r="K113" s="120"/>
      <c r="L113" s="133"/>
      <c r="M113" s="133"/>
      <c r="N113" s="121"/>
      <c r="O113" s="121"/>
      <c r="P113" s="121"/>
      <c r="Q113" s="121"/>
      <c r="R113" s="121"/>
      <c r="S113" s="121"/>
      <c r="T113" s="121"/>
      <c r="U113" s="121"/>
    </row>
    <row r="114" spans="2:21" ht="13.5" thickBot="1">
      <c r="B114" s="115"/>
      <c r="C114" s="122" t="s">
        <v>17</v>
      </c>
      <c r="D114" s="122"/>
      <c r="E114" s="116"/>
      <c r="F114" s="116"/>
      <c r="G114" s="224"/>
      <c r="H114" s="224"/>
      <c r="I114" s="120"/>
      <c r="J114" s="120"/>
      <c r="K114" s="120"/>
      <c r="L114" s="133"/>
      <c r="M114" s="133"/>
      <c r="N114" s="121"/>
      <c r="O114" s="121"/>
      <c r="P114" s="121"/>
      <c r="Q114" s="121"/>
      <c r="R114" s="121"/>
      <c r="S114" s="121"/>
      <c r="T114" s="121"/>
      <c r="U114" s="121"/>
    </row>
    <row r="115" spans="2:21">
      <c r="B115" s="201" t="s">
        <v>9</v>
      </c>
      <c r="C115" s="113">
        <f>COUNTIF(C19:O19,"&gt;0")</f>
        <v>12</v>
      </c>
      <c r="D115" s="113"/>
      <c r="E115" s="187"/>
      <c r="F115" s="187"/>
      <c r="G115" s="278"/>
      <c r="H115" s="278"/>
      <c r="I115" s="285"/>
      <c r="J115" s="120"/>
      <c r="K115" s="120"/>
      <c r="L115" s="133"/>
      <c r="M115" s="133"/>
      <c r="N115" s="121"/>
      <c r="O115" s="121"/>
      <c r="P115" s="121"/>
      <c r="Q115" s="121"/>
      <c r="R115" s="121"/>
      <c r="S115" s="121"/>
      <c r="T115" s="121"/>
      <c r="U115" s="121"/>
    </row>
    <row r="116" spans="2:21">
      <c r="B116" s="201" t="s">
        <v>10</v>
      </c>
      <c r="C116" s="111">
        <f>AVERAGE(C19:O19)</f>
        <v>14.54166666666667</v>
      </c>
      <c r="D116" s="111"/>
      <c r="E116" s="327"/>
      <c r="F116" s="327"/>
      <c r="G116" s="281"/>
      <c r="H116" s="281"/>
      <c r="I116" s="285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</row>
    <row r="117" spans="2:21" ht="13.5" customHeight="1">
      <c r="B117" s="201" t="s">
        <v>12</v>
      </c>
      <c r="C117" s="111">
        <f>STDEV(C19:O19)</f>
        <v>0.53844613697587462</v>
      </c>
      <c r="D117" s="111"/>
      <c r="E117" s="327"/>
      <c r="F117" s="327"/>
      <c r="G117" s="280"/>
      <c r="H117" s="280"/>
      <c r="I117" s="285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</row>
    <row r="118" spans="2:21">
      <c r="B118" s="201" t="s">
        <v>11</v>
      </c>
      <c r="C118" s="111">
        <f>CONFIDENCE(0.05,C117,C115)</f>
        <v>0.30464898358516196</v>
      </c>
      <c r="D118" s="111"/>
      <c r="E118" s="327"/>
      <c r="F118" s="327"/>
      <c r="G118" s="278"/>
      <c r="H118" s="278"/>
      <c r="I118" s="285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</row>
    <row r="119" spans="2:21">
      <c r="B119" s="201" t="s">
        <v>13</v>
      </c>
      <c r="C119" s="109">
        <f>MAX(C19:O19)</f>
        <v>15.2</v>
      </c>
      <c r="D119" s="109"/>
      <c r="E119" s="327"/>
      <c r="F119" s="327"/>
      <c r="G119" s="279"/>
      <c r="H119" s="279"/>
      <c r="I119" s="285"/>
      <c r="L119" s="246"/>
      <c r="M119" s="121"/>
      <c r="N119" s="121"/>
      <c r="O119" s="121"/>
      <c r="P119" s="121"/>
      <c r="Q119" s="121"/>
      <c r="R119" s="121"/>
      <c r="S119" s="121"/>
      <c r="T119" s="121"/>
      <c r="U119" s="121"/>
    </row>
    <row r="120" spans="2:21">
      <c r="B120" s="201" t="s">
        <v>14</v>
      </c>
      <c r="C120" s="109">
        <f>MIN(C19:O19)</f>
        <v>13.6</v>
      </c>
      <c r="D120" s="109"/>
      <c r="E120" s="327"/>
      <c r="F120" s="327"/>
      <c r="G120" s="279"/>
      <c r="H120" s="279"/>
      <c r="I120" s="285"/>
      <c r="L120" s="121"/>
      <c r="M120" s="121"/>
      <c r="N120" s="121"/>
      <c r="O120" s="121"/>
      <c r="P120" s="121"/>
      <c r="Q120" s="121"/>
      <c r="R120" s="121"/>
      <c r="S120" s="121"/>
      <c r="T120" s="121"/>
      <c r="U120" s="121"/>
    </row>
    <row r="121" spans="2:21" ht="13.5" thickBot="1">
      <c r="B121" s="200" t="s">
        <v>15</v>
      </c>
      <c r="C121" s="106">
        <f>C119-C120</f>
        <v>1.5999999999999996</v>
      </c>
      <c r="D121" s="106"/>
      <c r="E121" s="123"/>
      <c r="F121" s="123"/>
      <c r="G121" s="279"/>
      <c r="H121" s="279"/>
      <c r="I121" s="285"/>
      <c r="L121" s="121"/>
      <c r="M121" s="121"/>
      <c r="N121" s="121"/>
      <c r="O121" s="121"/>
      <c r="P121" s="121"/>
      <c r="Q121" s="121"/>
      <c r="R121" s="121"/>
      <c r="S121" s="121"/>
      <c r="T121" s="121"/>
      <c r="U121" s="121"/>
    </row>
    <row r="122" spans="2:21">
      <c r="B122" s="225"/>
      <c r="C122" s="278"/>
      <c r="D122" s="278"/>
      <c r="E122" s="278"/>
      <c r="F122" s="278"/>
      <c r="G122" s="278"/>
      <c r="H122" s="278"/>
      <c r="I122" s="285"/>
      <c r="L122" s="121"/>
      <c r="M122" s="121"/>
      <c r="N122" s="121"/>
      <c r="O122" s="121"/>
      <c r="P122" s="121"/>
      <c r="Q122" s="121"/>
      <c r="R122" s="121"/>
      <c r="S122" s="121"/>
      <c r="T122" s="121"/>
      <c r="U122" s="121"/>
    </row>
    <row r="123" spans="2:21" ht="22.5" customHeight="1" thickBot="1">
      <c r="B123" s="225"/>
      <c r="C123" s="278"/>
      <c r="D123" s="278"/>
      <c r="E123" s="278"/>
      <c r="F123" s="278"/>
      <c r="G123" s="278"/>
      <c r="H123" s="278"/>
      <c r="I123" s="285"/>
      <c r="L123" s="121"/>
      <c r="M123" s="121"/>
      <c r="N123" s="121"/>
      <c r="O123" s="121"/>
      <c r="P123" s="121"/>
      <c r="Q123" s="121"/>
      <c r="R123" s="121"/>
      <c r="S123" s="121"/>
      <c r="T123" s="121"/>
      <c r="U123" s="121"/>
    </row>
    <row r="124" spans="2:21" ht="13.5" thickBot="1">
      <c r="B124" s="118"/>
      <c r="C124" s="228" t="s">
        <v>73</v>
      </c>
      <c r="D124" s="228"/>
      <c r="E124" s="228"/>
      <c r="F124" s="228"/>
      <c r="G124" s="278"/>
      <c r="H124" s="278"/>
      <c r="I124" s="285"/>
      <c r="L124" s="121"/>
      <c r="M124" s="121"/>
      <c r="N124" s="121"/>
      <c r="O124" s="121"/>
      <c r="P124" s="121"/>
      <c r="Q124" s="121"/>
      <c r="R124" s="121"/>
      <c r="S124" s="121"/>
      <c r="T124" s="121"/>
      <c r="U124" s="121"/>
    </row>
    <row r="125" spans="2:21" ht="13.5" thickBot="1">
      <c r="B125" s="115"/>
      <c r="C125" s="122" t="s">
        <v>17</v>
      </c>
      <c r="D125" s="122"/>
      <c r="E125" s="116"/>
      <c r="F125" s="116"/>
      <c r="G125" s="282"/>
      <c r="H125" s="282"/>
      <c r="I125" s="285"/>
      <c r="L125" s="121"/>
      <c r="M125" s="121"/>
      <c r="N125" s="121"/>
      <c r="O125" s="121"/>
      <c r="P125" s="121"/>
      <c r="Q125" s="121"/>
      <c r="R125" s="121"/>
      <c r="S125" s="121"/>
      <c r="T125" s="121"/>
      <c r="U125" s="121"/>
    </row>
    <row r="126" spans="2:21">
      <c r="B126" s="201" t="s">
        <v>9</v>
      </c>
      <c r="C126" s="113">
        <f>COUNTIF(C20:O20,"&gt;0")</f>
        <v>11</v>
      </c>
      <c r="D126" s="113"/>
      <c r="E126" s="187"/>
      <c r="F126" s="187"/>
      <c r="G126" s="281"/>
      <c r="H126" s="281"/>
      <c r="I126" s="285"/>
    </row>
    <row r="127" spans="2:21" ht="13.5" customHeight="1">
      <c r="B127" s="201" t="s">
        <v>10</v>
      </c>
      <c r="C127" s="111">
        <f>AVERAGE(C20:O20)</f>
        <v>3.4000000000000004</v>
      </c>
      <c r="D127" s="111"/>
      <c r="E127" s="327"/>
      <c r="F127" s="327"/>
      <c r="G127" s="280"/>
      <c r="H127" s="280"/>
      <c r="I127" s="285"/>
    </row>
    <row r="128" spans="2:21">
      <c r="B128" s="201" t="s">
        <v>12</v>
      </c>
      <c r="C128" s="111">
        <f>STDEV(C20:O20)</f>
        <v>1.071108177203743</v>
      </c>
      <c r="D128" s="111"/>
      <c r="E128" s="327"/>
      <c r="F128" s="327"/>
      <c r="G128" s="277"/>
      <c r="H128" s="277"/>
      <c r="I128" s="285"/>
    </row>
    <row r="129" spans="2:11">
      <c r="B129" s="201" t="s">
        <v>11</v>
      </c>
      <c r="C129" s="111">
        <f>CONFIDENCE(0.05,C128,C126)</f>
        <v>0.6329728514875882</v>
      </c>
      <c r="D129" s="111"/>
      <c r="E129" s="327"/>
      <c r="F129" s="327"/>
      <c r="G129" s="277"/>
      <c r="H129" s="277"/>
      <c r="I129" s="285"/>
    </row>
    <row r="130" spans="2:11">
      <c r="B130" s="201" t="s">
        <v>13</v>
      </c>
      <c r="C130" s="109">
        <f>MAX(C20:O20)</f>
        <v>3.8</v>
      </c>
      <c r="D130" s="109"/>
      <c r="E130" s="327"/>
      <c r="F130" s="327"/>
      <c r="G130" s="277"/>
      <c r="H130" s="277"/>
      <c r="I130" s="285"/>
    </row>
    <row r="131" spans="2:11">
      <c r="B131" s="201" t="s">
        <v>14</v>
      </c>
      <c r="C131" s="109">
        <f>MIN(C20:O20)</f>
        <v>0</v>
      </c>
      <c r="D131" s="109"/>
      <c r="E131" s="327"/>
      <c r="F131" s="327"/>
      <c r="G131" s="277"/>
      <c r="H131" s="277"/>
      <c r="I131" s="285"/>
    </row>
    <row r="132" spans="2:11" ht="13.5" thickBot="1">
      <c r="B132" s="200" t="s">
        <v>15</v>
      </c>
      <c r="C132" s="106">
        <f>C130-C131</f>
        <v>3.8</v>
      </c>
      <c r="D132" s="106"/>
      <c r="E132" s="123"/>
      <c r="F132" s="123"/>
      <c r="G132" s="277"/>
      <c r="H132" s="277"/>
      <c r="I132" s="285"/>
    </row>
    <row r="133" spans="2:11">
      <c r="B133" s="201"/>
      <c r="C133" s="224"/>
      <c r="D133" s="224"/>
      <c r="E133" s="224"/>
      <c r="F133" s="224"/>
      <c r="G133" s="277"/>
      <c r="H133" s="277"/>
      <c r="I133" s="285"/>
    </row>
    <row r="134" spans="2:11" ht="22.5" customHeight="1">
      <c r="B134" s="201"/>
      <c r="C134" s="224"/>
      <c r="D134" s="224"/>
      <c r="E134" s="224"/>
      <c r="F134" s="224"/>
      <c r="G134" s="277"/>
      <c r="H134" s="277"/>
      <c r="I134" s="282"/>
    </row>
    <row r="135" spans="2:11" ht="13.5" thickBot="1">
      <c r="B135" s="276"/>
      <c r="C135" s="275"/>
      <c r="D135" s="275"/>
      <c r="E135" s="275"/>
      <c r="F135" s="275"/>
      <c r="G135" s="284"/>
      <c r="H135" s="284"/>
      <c r="I135" s="282"/>
    </row>
    <row r="136" spans="2:11" ht="13.5" thickBot="1">
      <c r="B136" s="118"/>
      <c r="C136" s="228" t="s">
        <v>72</v>
      </c>
      <c r="D136" s="228"/>
      <c r="E136" s="228"/>
      <c r="F136" s="228"/>
      <c r="G136" s="283"/>
      <c r="H136" s="283"/>
    </row>
    <row r="137" spans="2:11" ht="13.5" customHeight="1" thickBot="1">
      <c r="B137" s="115"/>
      <c r="C137" s="122" t="s">
        <v>17</v>
      </c>
      <c r="D137" s="122"/>
      <c r="E137" s="116"/>
      <c r="F137" s="116"/>
      <c r="G137" s="282"/>
      <c r="H137" s="282"/>
      <c r="K137" s="121"/>
    </row>
    <row r="138" spans="2:11" ht="13.5" customHeight="1">
      <c r="B138" s="201" t="s">
        <v>9</v>
      </c>
      <c r="C138" s="113">
        <f>COUNTIF(C21:O21,"&gt;0")</f>
        <v>12</v>
      </c>
      <c r="D138" s="113"/>
      <c r="E138" s="187"/>
      <c r="F138" s="187"/>
      <c r="G138" s="280"/>
      <c r="H138" s="280"/>
      <c r="K138" s="121"/>
    </row>
    <row r="139" spans="2:11">
      <c r="B139" s="201" t="s">
        <v>10</v>
      </c>
      <c r="C139" s="111">
        <f>AVERAGE(C21:O21)</f>
        <v>14.550000000000002</v>
      </c>
      <c r="D139" s="111"/>
      <c r="E139" s="327"/>
      <c r="F139" s="327"/>
      <c r="G139" s="277"/>
      <c r="H139" s="277"/>
      <c r="K139" s="121"/>
    </row>
    <row r="140" spans="2:11">
      <c r="B140" s="201" t="s">
        <v>12</v>
      </c>
      <c r="C140" s="111">
        <f>STDEV(C21:O21)</f>
        <v>0.56809090181701805</v>
      </c>
      <c r="D140" s="111"/>
      <c r="E140" s="327"/>
      <c r="F140" s="327"/>
      <c r="G140" s="279"/>
      <c r="H140" s="279"/>
    </row>
    <row r="141" spans="2:11">
      <c r="B141" s="201" t="s">
        <v>11</v>
      </c>
      <c r="C141" s="111">
        <f>CONFIDENCE(0.05,C140,C138)</f>
        <v>0.32142178007730232</v>
      </c>
      <c r="D141" s="111"/>
      <c r="E141" s="327"/>
      <c r="F141" s="327"/>
      <c r="G141" s="277"/>
      <c r="H141" s="277"/>
    </row>
    <row r="142" spans="2:11">
      <c r="B142" s="201" t="s">
        <v>13</v>
      </c>
      <c r="C142" s="109">
        <f>MAX(C21:O21)</f>
        <v>15.3</v>
      </c>
      <c r="D142" s="109"/>
      <c r="E142" s="327"/>
      <c r="F142" s="327"/>
      <c r="G142" s="277"/>
      <c r="H142" s="277"/>
    </row>
    <row r="143" spans="2:11">
      <c r="B143" s="201" t="s">
        <v>14</v>
      </c>
      <c r="C143" s="109">
        <f>MIN(C21:O21)</f>
        <v>13.6</v>
      </c>
      <c r="D143" s="109"/>
      <c r="E143" s="327"/>
      <c r="F143" s="327"/>
      <c r="G143" s="277"/>
      <c r="H143" s="277"/>
    </row>
    <row r="144" spans="2:11" ht="13.5" thickBot="1">
      <c r="B144" s="200" t="s">
        <v>15</v>
      </c>
      <c r="C144" s="106">
        <f>C142-C143</f>
        <v>1.7000000000000011</v>
      </c>
      <c r="D144" s="106"/>
      <c r="E144" s="123"/>
      <c r="F144" s="123"/>
      <c r="G144" s="277"/>
      <c r="H144" s="277"/>
    </row>
    <row r="145" spans="2:11" ht="22.5" customHeight="1" thickBot="1">
      <c r="G145" s="277"/>
      <c r="H145" s="277"/>
    </row>
    <row r="146" spans="2:11" ht="13.5" thickBot="1">
      <c r="B146" s="118"/>
      <c r="C146" s="309" t="s">
        <v>71</v>
      </c>
      <c r="D146" s="309"/>
      <c r="E146" s="309"/>
      <c r="F146" s="309"/>
      <c r="G146" s="277"/>
      <c r="H146" s="277"/>
      <c r="I146" s="121"/>
    </row>
    <row r="147" spans="2:11" ht="13.5" thickBot="1">
      <c r="B147" s="115"/>
      <c r="C147" s="122" t="s">
        <v>17</v>
      </c>
      <c r="D147" s="122"/>
      <c r="E147" s="116"/>
      <c r="F147" s="116"/>
      <c r="G147" s="282"/>
      <c r="H147" s="282"/>
    </row>
    <row r="148" spans="2:11" ht="13.5" customHeight="1">
      <c r="B148" s="201" t="s">
        <v>9</v>
      </c>
      <c r="C148" s="113">
        <f>COUNTIF(C23:O23,"&gt;0")</f>
        <v>12</v>
      </c>
      <c r="D148" s="113"/>
      <c r="E148" s="187"/>
      <c r="F148" s="187"/>
      <c r="G148" s="281"/>
      <c r="H148" s="281"/>
    </row>
    <row r="149" spans="2:11">
      <c r="B149" s="201" t="s">
        <v>10</v>
      </c>
      <c r="C149" s="111">
        <f>AVERAGE(C23:O23)</f>
        <v>13.892500000000004</v>
      </c>
      <c r="D149" s="111"/>
      <c r="E149" s="327"/>
      <c r="F149" s="327"/>
      <c r="G149" s="280"/>
      <c r="H149" s="280"/>
    </row>
    <row r="150" spans="2:11">
      <c r="B150" s="201" t="s">
        <v>12</v>
      </c>
      <c r="C150" s="111">
        <f>STDEV(C23:O23)</f>
        <v>3.2951151862884878</v>
      </c>
      <c r="D150" s="111"/>
      <c r="E150" s="327"/>
      <c r="F150" s="327"/>
      <c r="G150" s="277"/>
      <c r="H150" s="277"/>
    </row>
    <row r="151" spans="2:11">
      <c r="B151" s="201" t="s">
        <v>11</v>
      </c>
      <c r="C151" s="111">
        <f>CONFIDENCE(0.05,C150,C148)</f>
        <v>1.8643526684708995</v>
      </c>
      <c r="D151" s="111"/>
      <c r="E151" s="327"/>
      <c r="F151" s="327"/>
      <c r="G151" s="279"/>
      <c r="H151" s="279"/>
    </row>
    <row r="152" spans="2:11">
      <c r="B152" s="201" t="s">
        <v>13</v>
      </c>
      <c r="C152" s="109">
        <f>MAX(C23:O23)</f>
        <v>17.71</v>
      </c>
      <c r="D152" s="109"/>
      <c r="E152" s="327"/>
      <c r="F152" s="327"/>
      <c r="G152" s="277"/>
      <c r="H152" s="277"/>
    </row>
    <row r="153" spans="2:11">
      <c r="B153" s="201" t="s">
        <v>14</v>
      </c>
      <c r="C153" s="109">
        <f>MIN(C23:O23)</f>
        <v>9.82</v>
      </c>
      <c r="D153" s="109"/>
      <c r="E153" s="327"/>
      <c r="F153" s="327"/>
      <c r="G153" s="277"/>
      <c r="H153" s="277"/>
    </row>
    <row r="154" spans="2:11" ht="13.5" thickBot="1">
      <c r="B154" s="200" t="s">
        <v>15</v>
      </c>
      <c r="C154" s="106">
        <f>C152-C153</f>
        <v>7.8900000000000006</v>
      </c>
      <c r="D154" s="106"/>
      <c r="E154" s="123"/>
      <c r="F154" s="123"/>
      <c r="G154" s="277"/>
      <c r="H154" s="277"/>
      <c r="K154" s="221"/>
    </row>
    <row r="155" spans="2:11">
      <c r="B155" s="201"/>
      <c r="C155" s="224"/>
      <c r="D155" s="224"/>
      <c r="E155" s="224"/>
      <c r="F155" s="224"/>
      <c r="G155" s="277"/>
      <c r="H155" s="277"/>
    </row>
    <row r="156" spans="2:11" ht="13.5" thickBot="1">
      <c r="B156" s="276"/>
      <c r="C156" s="275"/>
      <c r="D156" s="275"/>
      <c r="E156" s="275"/>
      <c r="F156" s="275"/>
      <c r="G156" s="223"/>
      <c r="H156" s="223"/>
      <c r="I156" s="120"/>
    </row>
    <row r="157" spans="2:11" ht="13.5" thickBot="1">
      <c r="B157" s="118"/>
      <c r="C157" s="309" t="s">
        <v>70</v>
      </c>
      <c r="D157" s="309"/>
      <c r="E157" s="309"/>
      <c r="F157" s="309"/>
      <c r="G157" s="223"/>
      <c r="H157" s="223"/>
      <c r="I157" s="120"/>
    </row>
    <row r="158" spans="2:11" ht="13.5" thickBot="1">
      <c r="B158" s="115"/>
      <c r="C158" s="122" t="s">
        <v>17</v>
      </c>
      <c r="D158" s="122"/>
      <c r="E158" s="116"/>
      <c r="F158" s="116"/>
      <c r="G158" s="223"/>
      <c r="H158" s="223"/>
      <c r="I158" s="120"/>
    </row>
    <row r="159" spans="2:11">
      <c r="B159" s="201" t="s">
        <v>9</v>
      </c>
      <c r="C159" s="113">
        <f>COUNTIF(C24:O24,"&gt;0")</f>
        <v>12</v>
      </c>
      <c r="D159" s="113"/>
      <c r="E159" s="187"/>
      <c r="F159" s="187"/>
      <c r="G159" s="223"/>
      <c r="H159" s="223"/>
      <c r="I159" s="120"/>
    </row>
    <row r="160" spans="2:11">
      <c r="B160" s="201" t="s">
        <v>10</v>
      </c>
      <c r="C160" s="111">
        <f>AVERAGE(C24:O24)</f>
        <v>14.600000000000001</v>
      </c>
      <c r="D160" s="111"/>
      <c r="E160" s="327"/>
      <c r="F160" s="327"/>
      <c r="G160" s="223"/>
      <c r="H160" s="223"/>
      <c r="I160" s="120"/>
    </row>
    <row r="161" spans="2:9">
      <c r="B161" s="201" t="s">
        <v>12</v>
      </c>
      <c r="C161" s="111">
        <f>STDEV(C24:O24)</f>
        <v>0.62377151994212543</v>
      </c>
      <c r="D161" s="111"/>
      <c r="E161" s="327"/>
      <c r="F161" s="327"/>
      <c r="G161" s="223"/>
      <c r="H161" s="223"/>
      <c r="I161" s="120"/>
    </row>
    <row r="162" spans="2:9">
      <c r="B162" s="201" t="s">
        <v>11</v>
      </c>
      <c r="C162" s="111">
        <f>CONFIDENCE(0.05,C161,C159)</f>
        <v>0.35292547664475965</v>
      </c>
      <c r="D162" s="111"/>
      <c r="E162" s="327"/>
      <c r="F162" s="327"/>
      <c r="G162" s="223"/>
      <c r="H162" s="223"/>
      <c r="I162" s="120"/>
    </row>
    <row r="163" spans="2:9">
      <c r="B163" s="201" t="s">
        <v>13</v>
      </c>
      <c r="C163" s="109">
        <f>MAX(C24:O24)</f>
        <v>15.8</v>
      </c>
      <c r="D163" s="109"/>
      <c r="E163" s="327"/>
      <c r="F163" s="327"/>
      <c r="G163" s="223"/>
      <c r="H163" s="223"/>
      <c r="I163" s="120"/>
    </row>
    <row r="164" spans="2:9">
      <c r="B164" s="201" t="s">
        <v>14</v>
      </c>
      <c r="C164" s="109">
        <f>MIN(C24:O24)</f>
        <v>13.6</v>
      </c>
      <c r="D164" s="109"/>
      <c r="E164" s="327"/>
      <c r="F164" s="327"/>
      <c r="G164" s="223"/>
      <c r="H164" s="223"/>
      <c r="I164" s="120"/>
    </row>
    <row r="165" spans="2:9" ht="13.5" thickBot="1">
      <c r="B165" s="200" t="s">
        <v>15</v>
      </c>
      <c r="C165" s="106">
        <f>C163-C164</f>
        <v>2.2000000000000011</v>
      </c>
      <c r="D165" s="106"/>
      <c r="E165" s="123"/>
      <c r="F165" s="123"/>
      <c r="G165" s="223"/>
      <c r="H165" s="223"/>
      <c r="I165" s="120"/>
    </row>
    <row r="166" spans="2:9">
      <c r="G166" s="223"/>
      <c r="H166" s="223"/>
      <c r="I166" s="120"/>
    </row>
    <row r="167" spans="2:9" ht="22.5" customHeight="1">
      <c r="G167" s="223"/>
      <c r="H167" s="223"/>
      <c r="I167" s="120"/>
    </row>
    <row r="168" spans="2:9">
      <c r="G168" s="223"/>
      <c r="H168" s="223"/>
      <c r="I168" s="120"/>
    </row>
    <row r="169" spans="2:9">
      <c r="G169" s="223"/>
      <c r="H169" s="223"/>
      <c r="I169" s="120"/>
    </row>
    <row r="170" spans="2:9">
      <c r="G170" s="223"/>
      <c r="H170" s="223"/>
      <c r="I170" s="120"/>
    </row>
    <row r="171" spans="2:9">
      <c r="G171" s="223"/>
      <c r="H171" s="223"/>
      <c r="I171" s="120"/>
    </row>
    <row r="172" spans="2:9">
      <c r="G172" s="223"/>
      <c r="H172" s="223"/>
      <c r="I172" s="120"/>
    </row>
    <row r="173" spans="2:9">
      <c r="G173" s="223"/>
      <c r="H173" s="223"/>
      <c r="I173" s="120"/>
    </row>
    <row r="174" spans="2:9">
      <c r="G174" s="223"/>
      <c r="H174" s="223"/>
      <c r="I174" s="120"/>
    </row>
    <row r="175" spans="2:9">
      <c r="G175" s="223"/>
      <c r="H175" s="223"/>
      <c r="I175" s="120"/>
    </row>
    <row r="176" spans="2:9">
      <c r="B176" s="225"/>
      <c r="C176" s="224"/>
      <c r="D176" s="224"/>
      <c r="E176" s="224"/>
      <c r="F176" s="224"/>
      <c r="G176" s="223"/>
      <c r="H176" s="223"/>
      <c r="I176" s="120"/>
    </row>
    <row r="177" spans="2:9">
      <c r="B177" s="225"/>
      <c r="C177" s="224"/>
      <c r="D177" s="224"/>
      <c r="E177" s="224"/>
      <c r="F177" s="224"/>
      <c r="G177" s="223"/>
      <c r="H177" s="223"/>
      <c r="I177" s="120"/>
    </row>
    <row r="178" spans="2:9">
      <c r="G178" s="223"/>
      <c r="H178" s="223"/>
      <c r="I178" s="120"/>
    </row>
    <row r="179" spans="2:9">
      <c r="G179" s="223"/>
      <c r="H179" s="223"/>
    </row>
    <row r="180" spans="2:9">
      <c r="G180" s="223"/>
      <c r="H180" s="223"/>
    </row>
    <row r="181" spans="2:9">
      <c r="G181" s="223"/>
      <c r="H181" s="223"/>
    </row>
    <row r="182" spans="2:9">
      <c r="G182" s="223"/>
      <c r="H182" s="223"/>
    </row>
    <row r="183" spans="2:9">
      <c r="G183" s="223"/>
      <c r="H183" s="223"/>
    </row>
    <row r="184" spans="2:9">
      <c r="G184" s="223"/>
      <c r="H184" s="223"/>
    </row>
    <row r="185" spans="2:9">
      <c r="G185" s="223"/>
      <c r="H185" s="223"/>
    </row>
    <row r="186" spans="2:9">
      <c r="G186" s="223"/>
      <c r="H186" s="223"/>
    </row>
    <row r="187" spans="2:9">
      <c r="G187" s="223"/>
      <c r="H187" s="223"/>
    </row>
    <row r="188" spans="2:9">
      <c r="G188" s="223"/>
      <c r="H188" s="223"/>
    </row>
    <row r="189" spans="2:9">
      <c r="G189" s="223"/>
      <c r="H189" s="223"/>
    </row>
  </sheetData>
  <mergeCells count="114">
    <mergeCell ref="C165:F165"/>
    <mergeCell ref="C27:F27"/>
    <mergeCell ref="L68:O68"/>
    <mergeCell ref="B2:C3"/>
    <mergeCell ref="D2:I3"/>
    <mergeCell ref="J2:K3"/>
    <mergeCell ref="L2:O2"/>
    <mergeCell ref="L3:O3"/>
    <mergeCell ref="C45:F45"/>
    <mergeCell ref="C46:F46"/>
    <mergeCell ref="C47:F47"/>
    <mergeCell ref="C41:F41"/>
    <mergeCell ref="C42:F42"/>
    <mergeCell ref="C43:F43"/>
    <mergeCell ref="C44:F44"/>
    <mergeCell ref="C53:F53"/>
    <mergeCell ref="C54:F54"/>
    <mergeCell ref="C55:F55"/>
    <mergeCell ref="C51:F51"/>
    <mergeCell ref="C48:F48"/>
    <mergeCell ref="C49:F49"/>
    <mergeCell ref="C52:F52"/>
    <mergeCell ref="C61:F61"/>
    <mergeCell ref="C59:F59"/>
    <mergeCell ref="C62:F62"/>
    <mergeCell ref="C63:F63"/>
    <mergeCell ref="C56:F56"/>
    <mergeCell ref="C57:F57"/>
    <mergeCell ref="C58:F58"/>
    <mergeCell ref="C67:F67"/>
    <mergeCell ref="C68:F68"/>
    <mergeCell ref="C69:F69"/>
    <mergeCell ref="C64:F64"/>
    <mergeCell ref="C65:F65"/>
    <mergeCell ref="C66:F66"/>
    <mergeCell ref="C82:F82"/>
    <mergeCell ref="C83:F83"/>
    <mergeCell ref="C84:F84"/>
    <mergeCell ref="C78:F78"/>
    <mergeCell ref="C79:F79"/>
    <mergeCell ref="C80:F80"/>
    <mergeCell ref="C81:F81"/>
    <mergeCell ref="C90:F90"/>
    <mergeCell ref="C91:F91"/>
    <mergeCell ref="C92:F92"/>
    <mergeCell ref="C88:F88"/>
    <mergeCell ref="C85:F85"/>
    <mergeCell ref="C86:F86"/>
    <mergeCell ref="C89:F89"/>
    <mergeCell ref="C99:F99"/>
    <mergeCell ref="C96:F96"/>
    <mergeCell ref="C100:F100"/>
    <mergeCell ref="C101:F101"/>
    <mergeCell ref="C93:F93"/>
    <mergeCell ref="C94:F94"/>
    <mergeCell ref="C95:F95"/>
    <mergeCell ref="C105:F105"/>
    <mergeCell ref="C106:F106"/>
    <mergeCell ref="C107:F107"/>
    <mergeCell ref="C102:F102"/>
    <mergeCell ref="C103:F103"/>
    <mergeCell ref="C104:F104"/>
    <mergeCell ref="C117:F117"/>
    <mergeCell ref="C118:F118"/>
    <mergeCell ref="C119:F119"/>
    <mergeCell ref="C113:F113"/>
    <mergeCell ref="C114:F114"/>
    <mergeCell ref="C115:F115"/>
    <mergeCell ref="C116:F116"/>
    <mergeCell ref="C126:F126"/>
    <mergeCell ref="C127:F127"/>
    <mergeCell ref="C128:F128"/>
    <mergeCell ref="C124:F124"/>
    <mergeCell ref="C120:F120"/>
    <mergeCell ref="C121:F121"/>
    <mergeCell ref="C125:F125"/>
    <mergeCell ref="C136:F136"/>
    <mergeCell ref="C132:F132"/>
    <mergeCell ref="C137:F137"/>
    <mergeCell ref="C138:F138"/>
    <mergeCell ref="C129:F129"/>
    <mergeCell ref="C130:F130"/>
    <mergeCell ref="C131:F131"/>
    <mergeCell ref="C142:F142"/>
    <mergeCell ref="C143:F143"/>
    <mergeCell ref="C144:F144"/>
    <mergeCell ref="C139:F139"/>
    <mergeCell ref="C140:F140"/>
    <mergeCell ref="C141:F141"/>
    <mergeCell ref="C154:F154"/>
    <mergeCell ref="C158:F158"/>
    <mergeCell ref="C150:F150"/>
    <mergeCell ref="C151:F151"/>
    <mergeCell ref="C152:F152"/>
    <mergeCell ref="C146:F146"/>
    <mergeCell ref="C147:F147"/>
    <mergeCell ref="C148:F148"/>
    <mergeCell ref="C149:F149"/>
    <mergeCell ref="C34:F34"/>
    <mergeCell ref="C35:F35"/>
    <mergeCell ref="C162:F162"/>
    <mergeCell ref="C163:F163"/>
    <mergeCell ref="C164:F164"/>
    <mergeCell ref="C159:F159"/>
    <mergeCell ref="C160:F160"/>
    <mergeCell ref="C161:F161"/>
    <mergeCell ref="C157:F157"/>
    <mergeCell ref="C153:F153"/>
    <mergeCell ref="C28:F28"/>
    <mergeCell ref="C29:F29"/>
    <mergeCell ref="C30:F30"/>
    <mergeCell ref="C31:F31"/>
    <mergeCell ref="C32:F32"/>
    <mergeCell ref="C33:F33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82"/>
  <sheetViews>
    <sheetView zoomScale="106" zoomScaleNormal="106" workbookViewId="0">
      <selection activeCell="A2" sqref="A2"/>
    </sheetView>
  </sheetViews>
  <sheetFormatPr defaultRowHeight="12.75"/>
  <cols>
    <col min="1" max="1" width="3.85546875" style="104" customWidth="1"/>
    <col min="2" max="2" width="15.7109375" style="222" customWidth="1"/>
    <col min="3" max="15" width="7.7109375" style="104" customWidth="1"/>
    <col min="16" max="16384" width="9.140625" style="104"/>
  </cols>
  <sheetData>
    <row r="1" spans="2:18" ht="6" customHeight="1" thickBot="1">
      <c r="R1" s="199"/>
    </row>
    <row r="2" spans="2:18" ht="13.5" customHeight="1" thickBot="1">
      <c r="B2" s="188"/>
      <c r="C2" s="185"/>
      <c r="D2" s="186" t="s">
        <v>6</v>
      </c>
      <c r="E2" s="187"/>
      <c r="F2" s="187"/>
      <c r="G2" s="187"/>
      <c r="H2" s="187"/>
      <c r="I2" s="185"/>
      <c r="J2" s="319" t="s">
        <v>21</v>
      </c>
      <c r="K2" s="318"/>
      <c r="L2" s="184" t="s">
        <v>24</v>
      </c>
      <c r="M2" s="116"/>
      <c r="N2" s="116"/>
      <c r="O2" s="180"/>
    </row>
    <row r="3" spans="2:18" ht="13.5" customHeight="1" thickBot="1">
      <c r="B3" s="183"/>
      <c r="C3" s="182"/>
      <c r="D3" s="183"/>
      <c r="E3" s="123"/>
      <c r="F3" s="123"/>
      <c r="G3" s="123"/>
      <c r="H3" s="123"/>
      <c r="I3" s="182"/>
      <c r="J3" s="317"/>
      <c r="K3" s="316"/>
      <c r="L3" s="181" t="s">
        <v>92</v>
      </c>
      <c r="M3" s="116"/>
      <c r="N3" s="116"/>
      <c r="O3" s="180"/>
    </row>
    <row r="4" spans="2:18" ht="5.25" customHeight="1" thickBot="1">
      <c r="B4" s="257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7"/>
      <c r="N4" s="197"/>
      <c r="O4" s="196"/>
    </row>
    <row r="5" spans="2:18" ht="13.5" thickBot="1">
      <c r="B5" s="259" t="s">
        <v>28</v>
      </c>
      <c r="C5" s="195">
        <v>1.699141</v>
      </c>
      <c r="D5" s="194">
        <v>1.698591</v>
      </c>
      <c r="E5" s="194">
        <v>1.697905</v>
      </c>
      <c r="F5" s="194">
        <v>0.29999799999999999</v>
      </c>
      <c r="G5" s="194">
        <v>0.29997600000000002</v>
      </c>
      <c r="H5" s="194">
        <v>0.299929</v>
      </c>
      <c r="I5" s="194">
        <v>0.29985800000000001</v>
      </c>
      <c r="J5" s="194">
        <v>0.299763</v>
      </c>
      <c r="K5" s="194">
        <v>0.29964400000000002</v>
      </c>
      <c r="L5" s="274">
        <v>1.499994</v>
      </c>
      <c r="M5" s="274">
        <v>1.499892</v>
      </c>
      <c r="N5" s="274">
        <v>1.4996670000000001</v>
      </c>
      <c r="O5" s="273">
        <v>1.4993190000000001</v>
      </c>
    </row>
    <row r="6" spans="2:18" ht="5.25" customHeight="1" thickBot="1">
      <c r="B6" s="257"/>
      <c r="C6" s="172"/>
      <c r="D6" s="171"/>
      <c r="E6" s="171"/>
      <c r="F6" s="171"/>
      <c r="G6" s="171"/>
      <c r="H6" s="171"/>
      <c r="I6" s="171"/>
      <c r="J6" s="171"/>
      <c r="K6" s="171"/>
      <c r="L6" s="171"/>
      <c r="M6" s="170"/>
      <c r="N6" s="170">
        <v>0.1</v>
      </c>
      <c r="O6" s="169"/>
    </row>
    <row r="7" spans="2:18" ht="13.5" thickBot="1">
      <c r="B7" s="256" t="s">
        <v>0</v>
      </c>
      <c r="C7" s="167">
        <v>0.29166666666666669</v>
      </c>
      <c r="D7" s="166">
        <v>0.33333333333333331</v>
      </c>
      <c r="E7" s="166">
        <v>0.375</v>
      </c>
      <c r="F7" s="166">
        <v>0.41666666666666669</v>
      </c>
      <c r="G7" s="166">
        <v>0.45833333333333331</v>
      </c>
      <c r="H7" s="166">
        <v>0.5</v>
      </c>
      <c r="I7" s="166">
        <v>0.54166666666666663</v>
      </c>
      <c r="J7" s="166">
        <v>0.58333333333333337</v>
      </c>
      <c r="K7" s="166">
        <v>0.625</v>
      </c>
      <c r="L7" s="166">
        <v>0.66666666666666663</v>
      </c>
      <c r="M7" s="166">
        <v>0.70833333333333337</v>
      </c>
      <c r="N7" s="166">
        <v>0.75</v>
      </c>
      <c r="O7" s="165">
        <v>0.79166666666666663</v>
      </c>
    </row>
    <row r="8" spans="2:18" ht="4.5" customHeight="1" thickBot="1">
      <c r="B8" s="252"/>
      <c r="C8" s="160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8"/>
    </row>
    <row r="9" spans="2:18" ht="12.75" customHeight="1" thickBot="1">
      <c r="B9" s="272" t="s">
        <v>1</v>
      </c>
      <c r="C9" s="255" t="s">
        <v>2</v>
      </c>
      <c r="D9" s="254" t="s">
        <v>2</v>
      </c>
      <c r="E9" s="254" t="s">
        <v>2</v>
      </c>
      <c r="F9" s="254" t="s">
        <v>2</v>
      </c>
      <c r="G9" s="254" t="s">
        <v>2</v>
      </c>
      <c r="H9" s="254" t="s">
        <v>2</v>
      </c>
      <c r="I9" s="254" t="s">
        <v>2</v>
      </c>
      <c r="J9" s="254" t="s">
        <v>2</v>
      </c>
      <c r="K9" s="254" t="s">
        <v>2</v>
      </c>
      <c r="L9" s="254" t="s">
        <v>2</v>
      </c>
      <c r="M9" s="254" t="s">
        <v>2</v>
      </c>
      <c r="N9" s="254" t="s">
        <v>2</v>
      </c>
      <c r="O9" s="253" t="s">
        <v>2</v>
      </c>
    </row>
    <row r="10" spans="2:18" ht="5.25" customHeight="1" thickBot="1">
      <c r="B10" s="252"/>
      <c r="C10" s="160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8"/>
    </row>
    <row r="11" spans="2:18" ht="12.75" customHeight="1">
      <c r="B11" s="251" t="s">
        <v>3</v>
      </c>
      <c r="C11" s="149">
        <v>8.24</v>
      </c>
      <c r="D11" s="148">
        <v>8.32</v>
      </c>
      <c r="E11" s="148">
        <v>8.43</v>
      </c>
      <c r="F11" s="148">
        <v>8.25</v>
      </c>
      <c r="G11" s="148">
        <v>8.31</v>
      </c>
      <c r="H11" s="148">
        <v>8.34</v>
      </c>
      <c r="I11" s="148">
        <v>8.81</v>
      </c>
      <c r="J11" s="148">
        <v>8.86</v>
      </c>
      <c r="K11" s="148">
        <v>8.99</v>
      </c>
      <c r="L11" s="148">
        <v>9.26</v>
      </c>
      <c r="M11" s="148">
        <v>9.23</v>
      </c>
      <c r="N11" s="148">
        <v>9.35</v>
      </c>
      <c r="O11" s="147">
        <v>9.18</v>
      </c>
    </row>
    <row r="12" spans="2:18" ht="12.75" customHeight="1">
      <c r="B12" s="250" t="s">
        <v>5</v>
      </c>
      <c r="C12" s="145">
        <v>15.6</v>
      </c>
      <c r="D12" s="144">
        <v>15.4</v>
      </c>
      <c r="E12" s="144">
        <v>15.6</v>
      </c>
      <c r="F12" s="144">
        <v>15.8</v>
      </c>
      <c r="G12" s="144">
        <v>15.7</v>
      </c>
      <c r="H12" s="144">
        <v>16.600000000000001</v>
      </c>
      <c r="I12" s="144">
        <v>17</v>
      </c>
      <c r="J12" s="144">
        <v>17.100000000000001</v>
      </c>
      <c r="K12" s="144">
        <v>17.5</v>
      </c>
      <c r="L12" s="144">
        <v>16.899999999999999</v>
      </c>
      <c r="M12" s="144">
        <v>16.899999999999999</v>
      </c>
      <c r="N12" s="144">
        <v>16.899999999999999</v>
      </c>
      <c r="O12" s="143">
        <v>16.5</v>
      </c>
    </row>
    <row r="13" spans="2:18">
      <c r="B13" s="250" t="s">
        <v>4</v>
      </c>
      <c r="C13" s="145">
        <v>-53.4</v>
      </c>
      <c r="D13" s="144">
        <v>-58.3</v>
      </c>
      <c r="E13" s="144">
        <v>-64.2</v>
      </c>
      <c r="F13" s="144">
        <v>-53.8</v>
      </c>
      <c r="G13" s="144">
        <v>-53.8</v>
      </c>
      <c r="H13" s="144">
        <v>-58.1</v>
      </c>
      <c r="I13" s="144">
        <v>-86.2</v>
      </c>
      <c r="J13" s="144">
        <v>-89.4</v>
      </c>
      <c r="K13" s="144">
        <v>-97</v>
      </c>
      <c r="L13" s="270">
        <v>-102.8</v>
      </c>
      <c r="M13" s="144">
        <v>-110.7</v>
      </c>
      <c r="N13" s="144">
        <v>-115.7</v>
      </c>
      <c r="O13" s="143">
        <v>-107.5</v>
      </c>
    </row>
    <row r="14" spans="2:18" s="221" customFormat="1" ht="13.5" thickBot="1">
      <c r="B14" s="249" t="s">
        <v>5</v>
      </c>
      <c r="C14" s="141">
        <v>15.7</v>
      </c>
      <c r="D14" s="140">
        <v>15.4</v>
      </c>
      <c r="E14" s="140">
        <v>15.6</v>
      </c>
      <c r="F14" s="140">
        <v>15.8</v>
      </c>
      <c r="G14" s="140">
        <v>15.7</v>
      </c>
      <c r="H14" s="140">
        <v>16.600000000000001</v>
      </c>
      <c r="I14" s="140">
        <v>17</v>
      </c>
      <c r="J14" s="140">
        <v>17.100000000000001</v>
      </c>
      <c r="K14" s="140">
        <v>17.5</v>
      </c>
      <c r="L14" s="140">
        <v>17</v>
      </c>
      <c r="M14" s="140">
        <v>16.899999999999999</v>
      </c>
      <c r="N14" s="140">
        <v>16.899999999999999</v>
      </c>
      <c r="O14" s="139">
        <v>16.5</v>
      </c>
    </row>
    <row r="15" spans="2:18" ht="5.25" customHeight="1" thickBot="1">
      <c r="B15" s="252"/>
      <c r="C15" s="153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1"/>
    </row>
    <row r="16" spans="2:18" ht="12.75" customHeight="1">
      <c r="B16" s="251" t="s">
        <v>19</v>
      </c>
      <c r="C16" s="149">
        <v>41.9</v>
      </c>
      <c r="D16" s="148">
        <v>41</v>
      </c>
      <c r="E16" s="148">
        <v>41.1</v>
      </c>
      <c r="F16" s="148">
        <v>40.6</v>
      </c>
      <c r="G16" s="148">
        <v>40.5</v>
      </c>
      <c r="H16" s="148">
        <v>40.5</v>
      </c>
      <c r="I16" s="148">
        <v>40.5</v>
      </c>
      <c r="J16" s="148">
        <v>40.6</v>
      </c>
      <c r="K16" s="148">
        <v>41.2</v>
      </c>
      <c r="L16" s="148">
        <v>49.1</v>
      </c>
      <c r="M16" s="148">
        <v>50.3</v>
      </c>
      <c r="N16" s="148">
        <v>45.2</v>
      </c>
      <c r="O16" s="147">
        <v>44.5</v>
      </c>
    </row>
    <row r="17" spans="2:16" ht="12.75" customHeight="1">
      <c r="B17" s="250" t="s">
        <v>5</v>
      </c>
      <c r="C17" s="145">
        <v>15.6</v>
      </c>
      <c r="D17" s="144">
        <v>15.4</v>
      </c>
      <c r="E17" s="144">
        <v>15.4</v>
      </c>
      <c r="F17" s="144">
        <v>15.7</v>
      </c>
      <c r="G17" s="144">
        <v>15.6</v>
      </c>
      <c r="H17" s="144">
        <v>16.399999999999999</v>
      </c>
      <c r="I17" s="144">
        <v>16.8</v>
      </c>
      <c r="J17" s="144">
        <v>17</v>
      </c>
      <c r="K17" s="144">
        <v>17.3</v>
      </c>
      <c r="L17" s="144">
        <v>16.899999999999999</v>
      </c>
      <c r="M17" s="144">
        <v>16.600000000000001</v>
      </c>
      <c r="N17" s="144">
        <v>16.600000000000001</v>
      </c>
      <c r="O17" s="143">
        <v>16.399999999999999</v>
      </c>
    </row>
    <row r="18" spans="2:16" ht="12.75" customHeight="1">
      <c r="B18" s="250" t="s">
        <v>59</v>
      </c>
      <c r="C18" s="145">
        <v>42</v>
      </c>
      <c r="D18" s="144">
        <v>41.1</v>
      </c>
      <c r="E18" s="144">
        <v>41.3</v>
      </c>
      <c r="F18" s="144">
        <v>40.700000000000003</v>
      </c>
      <c r="G18" s="144">
        <v>40.6</v>
      </c>
      <c r="H18" s="144">
        <v>40.4</v>
      </c>
      <c r="I18" s="144">
        <v>40.5</v>
      </c>
      <c r="J18" s="144">
        <v>40.6</v>
      </c>
      <c r="K18" s="144">
        <v>41.2</v>
      </c>
      <c r="L18" s="144">
        <v>49.4</v>
      </c>
      <c r="M18" s="144">
        <v>50.3</v>
      </c>
      <c r="N18" s="144">
        <v>45.6</v>
      </c>
      <c r="O18" s="143">
        <v>44.6</v>
      </c>
    </row>
    <row r="19" spans="2:16" ht="12.75" customHeight="1">
      <c r="B19" s="250" t="s">
        <v>5</v>
      </c>
      <c r="C19" s="145">
        <v>15.6</v>
      </c>
      <c r="D19" s="144">
        <v>15.4</v>
      </c>
      <c r="E19" s="144">
        <v>15.4</v>
      </c>
      <c r="F19" s="144">
        <v>15.6</v>
      </c>
      <c r="G19" s="144">
        <v>15.6</v>
      </c>
      <c r="H19" s="144">
        <v>16.399999999999999</v>
      </c>
      <c r="I19" s="144">
        <v>16.8</v>
      </c>
      <c r="J19" s="144">
        <v>17</v>
      </c>
      <c r="K19" s="144">
        <v>17.3</v>
      </c>
      <c r="L19" s="144">
        <v>16.899999999999999</v>
      </c>
      <c r="M19" s="144">
        <v>16.600000000000001</v>
      </c>
      <c r="N19" s="144">
        <v>16.600000000000001</v>
      </c>
      <c r="O19" s="143">
        <v>16.399999999999999</v>
      </c>
    </row>
    <row r="20" spans="2:16">
      <c r="B20" s="250" t="s">
        <v>20</v>
      </c>
      <c r="C20" s="145">
        <v>26.5</v>
      </c>
      <c r="D20" s="144">
        <v>26.3</v>
      </c>
      <c r="E20" s="144">
        <v>25.9</v>
      </c>
      <c r="F20" s="144">
        <v>25.6</v>
      </c>
      <c r="G20" s="144">
        <v>26.6</v>
      </c>
      <c r="H20" s="144">
        <v>25.5</v>
      </c>
      <c r="I20" s="144">
        <v>25.6</v>
      </c>
      <c r="J20" s="144">
        <v>25.7</v>
      </c>
      <c r="K20" s="144">
        <v>26.1</v>
      </c>
      <c r="L20" s="144">
        <v>31.8</v>
      </c>
      <c r="M20" s="144">
        <v>32.5</v>
      </c>
      <c r="N20" s="144">
        <v>29.1</v>
      </c>
      <c r="O20" s="143">
        <v>28.4</v>
      </c>
    </row>
    <row r="21" spans="2:16" ht="13.5" thickBot="1">
      <c r="B21" s="249" t="s">
        <v>5</v>
      </c>
      <c r="C21" s="141">
        <v>15.6</v>
      </c>
      <c r="D21" s="140">
        <v>15.5</v>
      </c>
      <c r="E21" s="140">
        <v>15.4</v>
      </c>
      <c r="F21" s="140">
        <v>15.6</v>
      </c>
      <c r="G21" s="140">
        <v>15.6</v>
      </c>
      <c r="H21" s="140">
        <v>16.399999999999999</v>
      </c>
      <c r="I21" s="140">
        <v>16.8</v>
      </c>
      <c r="J21" s="140">
        <v>17</v>
      </c>
      <c r="K21" s="140">
        <v>17.3</v>
      </c>
      <c r="L21" s="140">
        <v>16.899999999999999</v>
      </c>
      <c r="M21" s="140">
        <v>16.600000000000001</v>
      </c>
      <c r="N21" s="140">
        <v>16.600000000000001</v>
      </c>
      <c r="O21" s="139">
        <v>16.399999999999999</v>
      </c>
      <c r="P21" s="269"/>
    </row>
    <row r="22" spans="2:16" ht="5.25" customHeight="1" thickBot="1">
      <c r="B22" s="252"/>
      <c r="C22" s="160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8"/>
    </row>
    <row r="23" spans="2:16">
      <c r="B23" s="251" t="s">
        <v>82</v>
      </c>
      <c r="C23" s="149">
        <v>7.8</v>
      </c>
      <c r="D23" s="148">
        <v>8.4</v>
      </c>
      <c r="E23" s="148">
        <v>9.1999999999999993</v>
      </c>
      <c r="F23" s="148">
        <v>8.42</v>
      </c>
      <c r="G23" s="148">
        <v>8.35</v>
      </c>
      <c r="H23" s="148">
        <v>9.1300000000000008</v>
      </c>
      <c r="I23" s="148">
        <v>9.56</v>
      </c>
      <c r="J23" s="148">
        <v>9.9</v>
      </c>
      <c r="K23" s="148">
        <v>8.6</v>
      </c>
      <c r="L23" s="148">
        <v>9.81</v>
      </c>
      <c r="M23" s="148">
        <v>9.98</v>
      </c>
      <c r="N23" s="148">
        <v>10.61</v>
      </c>
      <c r="O23" s="147">
        <v>10.210000000000001</v>
      </c>
    </row>
    <row r="24" spans="2:16" ht="13.5" thickBot="1">
      <c r="B24" s="249" t="s">
        <v>5</v>
      </c>
      <c r="C24" s="141">
        <v>15.5</v>
      </c>
      <c r="D24" s="140">
        <v>15.3</v>
      </c>
      <c r="E24" s="140">
        <v>15.3</v>
      </c>
      <c r="F24" s="140">
        <v>15.6</v>
      </c>
      <c r="G24" s="140">
        <v>16.600000000000001</v>
      </c>
      <c r="H24" s="140">
        <v>16.399999999999999</v>
      </c>
      <c r="I24" s="140">
        <v>16.7</v>
      </c>
      <c r="J24" s="140">
        <v>16.899999999999999</v>
      </c>
      <c r="K24" s="140">
        <v>17.2</v>
      </c>
      <c r="L24" s="140">
        <v>16.600000000000001</v>
      </c>
      <c r="M24" s="140">
        <v>16.600000000000001</v>
      </c>
      <c r="N24" s="140">
        <v>16.600000000000001</v>
      </c>
      <c r="O24" s="139">
        <v>16.5</v>
      </c>
    </row>
    <row r="25" spans="2:16">
      <c r="B25" s="248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</row>
    <row r="26" spans="2:16">
      <c r="B26" s="248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</row>
    <row r="27" spans="2:16">
      <c r="B27" s="248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</row>
    <row r="28" spans="2:16">
      <c r="B28" s="248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</row>
    <row r="29" spans="2:16">
      <c r="B29" s="248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</row>
    <row r="30" spans="2:16">
      <c r="B30" s="248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</row>
    <row r="31" spans="2:16">
      <c r="B31" s="248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</row>
    <row r="32" spans="2:16">
      <c r="B32" s="248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</row>
    <row r="33" spans="2:17">
      <c r="B33" s="248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</row>
    <row r="34" spans="2:17">
      <c r="B34" s="248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</row>
    <row r="35" spans="2:17">
      <c r="B35" s="248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</row>
    <row r="36" spans="2:17">
      <c r="B36" s="248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</row>
    <row r="37" spans="2:17">
      <c r="B37" s="248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</row>
    <row r="38" spans="2:17">
      <c r="B38" s="248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</row>
    <row r="39" spans="2:17">
      <c r="B39" s="248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</row>
    <row r="41" spans="2:17" ht="1.5" customHeight="1" thickBot="1"/>
    <row r="42" spans="2:17" ht="13.5" customHeight="1" thickBot="1">
      <c r="B42" s="188"/>
      <c r="C42" s="185"/>
      <c r="D42" s="186" t="s">
        <v>6</v>
      </c>
      <c r="E42" s="187"/>
      <c r="F42" s="187"/>
      <c r="G42" s="187"/>
      <c r="H42" s="187"/>
      <c r="I42" s="185"/>
      <c r="J42" s="319" t="s">
        <v>22</v>
      </c>
      <c r="K42" s="318"/>
      <c r="L42" s="184" t="s">
        <v>24</v>
      </c>
      <c r="M42" s="116"/>
      <c r="N42" s="116"/>
      <c r="O42" s="180"/>
    </row>
    <row r="43" spans="2:17" ht="13.5" customHeight="1" thickBot="1">
      <c r="B43" s="183"/>
      <c r="C43" s="182"/>
      <c r="D43" s="183"/>
      <c r="E43" s="123"/>
      <c r="F43" s="123"/>
      <c r="G43" s="123"/>
      <c r="H43" s="123"/>
      <c r="I43" s="182"/>
      <c r="J43" s="317"/>
      <c r="K43" s="316"/>
      <c r="L43" s="181" t="s">
        <v>92</v>
      </c>
      <c r="M43" s="116"/>
      <c r="N43" s="116"/>
      <c r="O43" s="180"/>
      <c r="Q43" s="136"/>
    </row>
    <row r="44" spans="2:17" ht="5.25" customHeight="1" thickBot="1">
      <c r="B44" s="257"/>
      <c r="C44" s="172"/>
      <c r="D44" s="172"/>
      <c r="E44" s="172"/>
      <c r="F44" s="172"/>
      <c r="G44" s="172"/>
      <c r="H44" s="172"/>
      <c r="I44" s="172"/>
      <c r="J44" s="172"/>
      <c r="K44" s="172"/>
      <c r="L44" s="172"/>
      <c r="M44" s="179"/>
      <c r="N44" s="179"/>
      <c r="O44" s="178"/>
    </row>
    <row r="45" spans="2:17" s="263" customFormat="1" ht="12" thickBot="1">
      <c r="B45" s="268" t="s">
        <v>28</v>
      </c>
      <c r="C45" s="267">
        <v>1.6988829999999999</v>
      </c>
      <c r="D45" s="265">
        <v>1.6982649999999999</v>
      </c>
      <c r="E45" s="266">
        <v>1.697511</v>
      </c>
      <c r="F45" s="266">
        <v>0.29999700000000001</v>
      </c>
      <c r="G45" s="266">
        <v>0.29997200000000002</v>
      </c>
      <c r="H45" s="265">
        <v>0.299923</v>
      </c>
      <c r="I45" s="265">
        <v>0.29985000000000001</v>
      </c>
      <c r="J45" s="265">
        <v>0.29975200000000002</v>
      </c>
      <c r="K45" s="265">
        <v>0.29975200000000002</v>
      </c>
      <c r="L45" s="265">
        <v>1.599988</v>
      </c>
      <c r="M45" s="265">
        <v>1.5998669999999999</v>
      </c>
      <c r="N45" s="265">
        <v>1.5961909999999999</v>
      </c>
      <c r="O45" s="264">
        <v>1.599229</v>
      </c>
    </row>
    <row r="46" spans="2:17" ht="5.25" customHeight="1" thickBot="1">
      <c r="B46" s="257"/>
      <c r="C46" s="172"/>
      <c r="D46" s="171"/>
      <c r="E46" s="171"/>
      <c r="F46" s="171"/>
      <c r="G46" s="171"/>
      <c r="H46" s="171"/>
      <c r="I46" s="171"/>
      <c r="J46" s="171"/>
      <c r="K46" s="171"/>
      <c r="L46" s="171"/>
      <c r="M46" s="170"/>
      <c r="N46" s="170"/>
      <c r="O46" s="169"/>
    </row>
    <row r="47" spans="2:17" ht="13.5" thickBot="1">
      <c r="B47" s="256" t="s">
        <v>0</v>
      </c>
      <c r="C47" s="262">
        <v>0.2986111111111111</v>
      </c>
      <c r="D47" s="261">
        <v>0.34027777777777773</v>
      </c>
      <c r="E47" s="261">
        <v>0.38194444444444442</v>
      </c>
      <c r="F47" s="261">
        <v>0.4236111111111111</v>
      </c>
      <c r="G47" s="261">
        <v>0.46527777777777773</v>
      </c>
      <c r="H47" s="261">
        <v>0.50694444444444442</v>
      </c>
      <c r="I47" s="261">
        <v>0.54861111111111105</v>
      </c>
      <c r="J47" s="261">
        <v>0.59027777777777779</v>
      </c>
      <c r="K47" s="261">
        <v>0.63194444444444442</v>
      </c>
      <c r="L47" s="261">
        <v>0.67361111111111116</v>
      </c>
      <c r="M47" s="261">
        <v>0.71527777777777779</v>
      </c>
      <c r="N47" s="261">
        <v>0.75694444444444453</v>
      </c>
      <c r="O47" s="260">
        <v>0.79861111111111116</v>
      </c>
    </row>
    <row r="48" spans="2:17" ht="5.25" customHeight="1" thickBot="1">
      <c r="B48" s="252"/>
      <c r="C48" s="160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8"/>
    </row>
    <row r="49" spans="2:15" ht="13.5" thickBot="1">
      <c r="B49" s="256" t="s">
        <v>1</v>
      </c>
      <c r="C49" s="255" t="s">
        <v>2</v>
      </c>
      <c r="D49" s="254" t="s">
        <v>2</v>
      </c>
      <c r="E49" s="254" t="s">
        <v>2</v>
      </c>
      <c r="F49" s="254" t="s">
        <v>2</v>
      </c>
      <c r="G49" s="254" t="s">
        <v>2</v>
      </c>
      <c r="H49" s="254" t="s">
        <v>2</v>
      </c>
      <c r="I49" s="254" t="s">
        <v>2</v>
      </c>
      <c r="J49" s="254" t="s">
        <v>2</v>
      </c>
      <c r="K49" s="254" t="s">
        <v>2</v>
      </c>
      <c r="L49" s="254" t="s">
        <v>2</v>
      </c>
      <c r="M49" s="254" t="s">
        <v>2</v>
      </c>
      <c r="N49" s="254" t="s">
        <v>2</v>
      </c>
      <c r="O49" s="253" t="s">
        <v>2</v>
      </c>
    </row>
    <row r="50" spans="2:15" ht="5.25" customHeight="1" thickBot="1">
      <c r="B50" s="252"/>
      <c r="C50" s="160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8"/>
    </row>
    <row r="51" spans="2:15">
      <c r="B51" s="251" t="s">
        <v>3</v>
      </c>
      <c r="C51" s="149">
        <v>8.2899999999999991</v>
      </c>
      <c r="D51" s="148">
        <v>8.43</v>
      </c>
      <c r="E51" s="148">
        <v>8.51</v>
      </c>
      <c r="F51" s="148">
        <v>8.43</v>
      </c>
      <c r="G51" s="148">
        <v>8.43</v>
      </c>
      <c r="H51" s="148">
        <v>8.6999999999999993</v>
      </c>
      <c r="I51" s="148">
        <v>8.8699999999999992</v>
      </c>
      <c r="J51" s="148">
        <v>8.92</v>
      </c>
      <c r="K51" s="148">
        <v>9.14</v>
      </c>
      <c r="L51" s="148">
        <v>9.33</v>
      </c>
      <c r="M51" s="148">
        <v>9.33</v>
      </c>
      <c r="N51" s="148">
        <v>9.25</v>
      </c>
      <c r="O51" s="147">
        <v>9.2100000000000009</v>
      </c>
    </row>
    <row r="52" spans="2:15">
      <c r="B52" s="250" t="s">
        <v>5</v>
      </c>
      <c r="C52" s="145">
        <v>16.100000000000001</v>
      </c>
      <c r="D52" s="144">
        <v>16</v>
      </c>
      <c r="E52" s="144">
        <v>16</v>
      </c>
      <c r="F52" s="144">
        <v>16.600000000000001</v>
      </c>
      <c r="G52" s="144">
        <v>16.5</v>
      </c>
      <c r="H52" s="144">
        <v>17.7</v>
      </c>
      <c r="I52" s="144">
        <v>18</v>
      </c>
      <c r="J52" s="144">
        <v>18.100000000000001</v>
      </c>
      <c r="K52" s="144">
        <v>18.5</v>
      </c>
      <c r="L52" s="144">
        <v>18.7</v>
      </c>
      <c r="M52" s="144">
        <v>18.5</v>
      </c>
      <c r="N52" s="144">
        <v>17.899999999999999</v>
      </c>
      <c r="O52" s="143">
        <v>16.7</v>
      </c>
    </row>
    <row r="53" spans="2:15">
      <c r="B53" s="250" t="s">
        <v>4</v>
      </c>
      <c r="C53" s="145">
        <v>-56.1</v>
      </c>
      <c r="D53" s="144">
        <v>-59.2</v>
      </c>
      <c r="E53" s="144">
        <v>-68.5</v>
      </c>
      <c r="F53" s="144">
        <v>-63.9</v>
      </c>
      <c r="G53" s="144">
        <v>-63.7</v>
      </c>
      <c r="H53" s="144">
        <v>-80</v>
      </c>
      <c r="I53" s="144">
        <v>-90</v>
      </c>
      <c r="J53" s="144">
        <v>-92.4</v>
      </c>
      <c r="K53" s="144">
        <v>-105.9</v>
      </c>
      <c r="L53" s="144">
        <v>-117.5</v>
      </c>
      <c r="M53" s="144">
        <v>-116.8</v>
      </c>
      <c r="N53" s="144">
        <v>-112.2</v>
      </c>
      <c r="O53" s="143">
        <v>-109.4</v>
      </c>
    </row>
    <row r="54" spans="2:15" ht="13.5" thickBot="1">
      <c r="B54" s="249" t="s">
        <v>5</v>
      </c>
      <c r="C54" s="141">
        <v>16.100000000000001</v>
      </c>
      <c r="D54" s="140">
        <v>16</v>
      </c>
      <c r="E54" s="140">
        <v>15.8</v>
      </c>
      <c r="F54" s="140">
        <v>16.3</v>
      </c>
      <c r="G54" s="140">
        <v>16.2</v>
      </c>
      <c r="H54" s="140">
        <v>17.7</v>
      </c>
      <c r="I54" s="140">
        <v>18</v>
      </c>
      <c r="J54" s="140">
        <v>18.100000000000001</v>
      </c>
      <c r="K54" s="140">
        <v>18.5</v>
      </c>
      <c r="L54" s="140">
        <v>18.7</v>
      </c>
      <c r="M54" s="140">
        <v>18.5</v>
      </c>
      <c r="N54" s="140">
        <v>17.899999999999999</v>
      </c>
      <c r="O54" s="139">
        <v>16.600000000000001</v>
      </c>
    </row>
    <row r="55" spans="2:15" ht="5.25" customHeight="1" thickBot="1">
      <c r="B55" s="252"/>
      <c r="C55" s="153"/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1"/>
    </row>
    <row r="56" spans="2:15">
      <c r="B56" s="251" t="s">
        <v>19</v>
      </c>
      <c r="C56" s="149">
        <v>36.5</v>
      </c>
      <c r="D56" s="148">
        <v>36.5</v>
      </c>
      <c r="E56" s="148">
        <v>36.6</v>
      </c>
      <c r="F56" s="148">
        <v>36.5</v>
      </c>
      <c r="G56" s="148">
        <v>36.5</v>
      </c>
      <c r="H56" s="148">
        <v>36.299999999999997</v>
      </c>
      <c r="I56" s="148">
        <v>36.4</v>
      </c>
      <c r="J56" s="148">
        <v>36.4</v>
      </c>
      <c r="K56" s="148">
        <v>36.4</v>
      </c>
      <c r="L56" s="148">
        <v>36.4</v>
      </c>
      <c r="M56" s="148">
        <v>36.6</v>
      </c>
      <c r="N56" s="148">
        <v>36.5</v>
      </c>
      <c r="O56" s="147">
        <v>35.5</v>
      </c>
    </row>
    <row r="57" spans="2:15">
      <c r="B57" s="250" t="s">
        <v>5</v>
      </c>
      <c r="C57" s="145">
        <v>16</v>
      </c>
      <c r="D57" s="144">
        <v>15.9</v>
      </c>
      <c r="E57" s="144">
        <v>15.8</v>
      </c>
      <c r="F57" s="144">
        <v>16.2</v>
      </c>
      <c r="G57" s="144">
        <v>16.100000000000001</v>
      </c>
      <c r="H57" s="144">
        <v>17.600000000000001</v>
      </c>
      <c r="I57" s="144">
        <v>17.8</v>
      </c>
      <c r="J57" s="144">
        <v>17.899999999999999</v>
      </c>
      <c r="K57" s="144">
        <v>18.399999999999999</v>
      </c>
      <c r="L57" s="144">
        <v>18.5</v>
      </c>
      <c r="M57" s="144">
        <v>18.3</v>
      </c>
      <c r="N57" s="144">
        <v>17.7</v>
      </c>
      <c r="O57" s="143">
        <v>16.5</v>
      </c>
    </row>
    <row r="58" spans="2:15">
      <c r="B58" s="250" t="s">
        <v>59</v>
      </c>
      <c r="C58" s="145">
        <v>36.5</v>
      </c>
      <c r="D58" s="144">
        <v>36.5</v>
      </c>
      <c r="E58" s="144">
        <v>36.6</v>
      </c>
      <c r="F58" s="144">
        <v>36.5</v>
      </c>
      <c r="G58" s="144">
        <v>36.5</v>
      </c>
      <c r="H58" s="144">
        <v>36.200000000000003</v>
      </c>
      <c r="I58" s="144">
        <v>36.5</v>
      </c>
      <c r="J58" s="144">
        <v>36.4</v>
      </c>
      <c r="K58" s="144">
        <v>36.4</v>
      </c>
      <c r="L58" s="144">
        <v>36.4</v>
      </c>
      <c r="M58" s="144">
        <v>36.6</v>
      </c>
      <c r="N58" s="144">
        <v>36.5</v>
      </c>
      <c r="O58" s="143">
        <v>35.5</v>
      </c>
    </row>
    <row r="59" spans="2:15">
      <c r="B59" s="250" t="s">
        <v>5</v>
      </c>
      <c r="C59" s="145">
        <v>16</v>
      </c>
      <c r="D59" s="144">
        <v>15.9</v>
      </c>
      <c r="E59" s="144">
        <v>15.8</v>
      </c>
      <c r="F59" s="144">
        <v>16.2</v>
      </c>
      <c r="G59" s="144">
        <v>16.100000000000001</v>
      </c>
      <c r="H59" s="144">
        <v>17.600000000000001</v>
      </c>
      <c r="I59" s="144">
        <v>17.8</v>
      </c>
      <c r="J59" s="144">
        <v>17.899999999999999</v>
      </c>
      <c r="K59" s="144">
        <v>18.3</v>
      </c>
      <c r="L59" s="144">
        <v>18.5</v>
      </c>
      <c r="M59" s="144">
        <v>18.399999999999999</v>
      </c>
      <c r="N59" s="144">
        <v>17.7</v>
      </c>
      <c r="O59" s="143">
        <v>16.5</v>
      </c>
    </row>
    <row r="60" spans="2:15">
      <c r="B60" s="250" t="s">
        <v>20</v>
      </c>
      <c r="C60" s="145">
        <v>22.8</v>
      </c>
      <c r="D60" s="144">
        <v>22.8</v>
      </c>
      <c r="E60" s="144">
        <v>22.8</v>
      </c>
      <c r="F60" s="144">
        <v>22.8</v>
      </c>
      <c r="G60" s="144">
        <v>22.8</v>
      </c>
      <c r="H60" s="144">
        <v>22.7</v>
      </c>
      <c r="I60" s="144">
        <v>22.8</v>
      </c>
      <c r="J60" s="144">
        <v>22.8</v>
      </c>
      <c r="K60" s="144">
        <v>22.7</v>
      </c>
      <c r="L60" s="144">
        <v>22.8</v>
      </c>
      <c r="M60" s="144">
        <v>22.9</v>
      </c>
      <c r="N60" s="144">
        <v>22.8</v>
      </c>
      <c r="O60" s="143">
        <v>22.1</v>
      </c>
    </row>
    <row r="61" spans="2:15" ht="13.5" thickBot="1">
      <c r="B61" s="249" t="s">
        <v>5</v>
      </c>
      <c r="C61" s="141">
        <v>16</v>
      </c>
      <c r="D61" s="140">
        <v>15.9</v>
      </c>
      <c r="E61" s="140">
        <v>15.8</v>
      </c>
      <c r="F61" s="140">
        <v>16.2</v>
      </c>
      <c r="G61" s="140">
        <v>16.2</v>
      </c>
      <c r="H61" s="140">
        <v>17.600000000000001</v>
      </c>
      <c r="I61" s="140">
        <v>17.8</v>
      </c>
      <c r="J61" s="140">
        <v>17.899999999999999</v>
      </c>
      <c r="K61" s="140">
        <v>18.399999999999999</v>
      </c>
      <c r="L61" s="140">
        <v>18.5</v>
      </c>
      <c r="M61" s="140">
        <v>18.399999999999999</v>
      </c>
      <c r="N61" s="140">
        <v>17.7</v>
      </c>
      <c r="O61" s="139">
        <v>16.5</v>
      </c>
    </row>
    <row r="62" spans="2:15" ht="5.25" customHeight="1" thickBot="1">
      <c r="B62" s="252"/>
      <c r="C62" s="160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8"/>
    </row>
    <row r="63" spans="2:15">
      <c r="B63" s="251" t="s">
        <v>82</v>
      </c>
      <c r="C63" s="149">
        <v>10.35</v>
      </c>
      <c r="D63" s="148">
        <v>10.64</v>
      </c>
      <c r="E63" s="148">
        <v>11.03</v>
      </c>
      <c r="F63" s="148">
        <v>12.74</v>
      </c>
      <c r="G63" s="148">
        <v>12.74</v>
      </c>
      <c r="H63" s="148">
        <v>13.36</v>
      </c>
      <c r="I63" s="148">
        <v>17.63</v>
      </c>
      <c r="J63" s="148">
        <v>16.2</v>
      </c>
      <c r="K63" s="148">
        <v>15.2</v>
      </c>
      <c r="L63" s="148">
        <v>16.53</v>
      </c>
      <c r="M63" s="148">
        <v>17.77</v>
      </c>
      <c r="N63" s="148">
        <v>15.3</v>
      </c>
      <c r="O63" s="147">
        <v>15.29</v>
      </c>
    </row>
    <row r="64" spans="2:15" ht="13.5" thickBot="1">
      <c r="B64" s="249" t="s">
        <v>5</v>
      </c>
      <c r="C64" s="141">
        <v>15.5</v>
      </c>
      <c r="D64" s="140">
        <v>15.6</v>
      </c>
      <c r="E64" s="140">
        <v>15.7</v>
      </c>
      <c r="F64" s="140">
        <v>16</v>
      </c>
      <c r="G64" s="140">
        <v>16.100000000000001</v>
      </c>
      <c r="H64" s="140">
        <v>17.5</v>
      </c>
      <c r="I64" s="140">
        <v>17.8</v>
      </c>
      <c r="J64" s="140">
        <v>17.899999999999999</v>
      </c>
      <c r="K64" s="140">
        <v>18.399999999999999</v>
      </c>
      <c r="L64" s="140">
        <v>18.5</v>
      </c>
      <c r="M64" s="140">
        <v>18.3</v>
      </c>
      <c r="N64" s="140">
        <v>17.600000000000001</v>
      </c>
      <c r="O64" s="139">
        <v>16.3</v>
      </c>
    </row>
    <row r="65" spans="2:15">
      <c r="B65" s="248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</row>
    <row r="66" spans="2:15">
      <c r="B66" s="248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</row>
    <row r="67" spans="2:15">
      <c r="B67" s="248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</row>
    <row r="68" spans="2:15">
      <c r="B68" s="248"/>
      <c r="C68" s="137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7"/>
    </row>
    <row r="69" spans="2:15">
      <c r="B69" s="248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</row>
    <row r="70" spans="2:15">
      <c r="B70" s="248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</row>
    <row r="71" spans="2:15">
      <c r="B71" s="248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</row>
    <row r="72" spans="2:15">
      <c r="B72" s="248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</row>
    <row r="73" spans="2:15">
      <c r="B73" s="248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</row>
    <row r="74" spans="2:15">
      <c r="B74" s="248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</row>
    <row r="75" spans="2:15">
      <c r="B75" s="248"/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</row>
    <row r="76" spans="2:15">
      <c r="B76" s="248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</row>
    <row r="77" spans="2:15">
      <c r="B77" s="248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</row>
    <row r="78" spans="2:15">
      <c r="B78" s="248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</row>
    <row r="79" spans="2:15">
      <c r="B79" s="248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</row>
    <row r="80" spans="2:15" ht="13.5" thickBot="1">
      <c r="B80" s="248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</row>
    <row r="81" spans="2:15" ht="13.5" customHeight="1" thickBot="1">
      <c r="B81" s="188"/>
      <c r="C81" s="185"/>
      <c r="D81" s="186" t="s">
        <v>6</v>
      </c>
      <c r="E81" s="187"/>
      <c r="F81" s="187"/>
      <c r="G81" s="187"/>
      <c r="H81" s="187"/>
      <c r="I81" s="185"/>
      <c r="J81" s="319" t="s">
        <v>23</v>
      </c>
      <c r="K81" s="318"/>
      <c r="L81" s="184" t="s">
        <v>24</v>
      </c>
      <c r="M81" s="116"/>
      <c r="N81" s="116"/>
      <c r="O81" s="180"/>
    </row>
    <row r="82" spans="2:15" ht="13.5" customHeight="1" thickBot="1">
      <c r="B82" s="183"/>
      <c r="C82" s="182"/>
      <c r="D82" s="183"/>
      <c r="E82" s="123"/>
      <c r="F82" s="123"/>
      <c r="G82" s="123"/>
      <c r="H82" s="123"/>
      <c r="I82" s="182"/>
      <c r="J82" s="317"/>
      <c r="K82" s="316"/>
      <c r="L82" s="181" t="s">
        <v>83</v>
      </c>
      <c r="M82" s="116"/>
      <c r="N82" s="116"/>
      <c r="O82" s="180"/>
    </row>
    <row r="83" spans="2:15" ht="5.25" customHeight="1" thickBot="1">
      <c r="B83" s="257"/>
      <c r="C83" s="172"/>
      <c r="D83" s="172"/>
      <c r="E83" s="172"/>
      <c r="F83" s="172"/>
      <c r="G83" s="172"/>
      <c r="H83" s="172"/>
      <c r="I83" s="172"/>
      <c r="J83" s="172"/>
      <c r="K83" s="172"/>
      <c r="L83" s="172"/>
      <c r="M83" s="179"/>
      <c r="N83" s="179"/>
      <c r="O83" s="178"/>
    </row>
    <row r="84" spans="2:15" ht="13.5" thickBot="1">
      <c r="B84" s="259" t="s">
        <v>28</v>
      </c>
      <c r="C84" s="176">
        <v>1.6987989999999999</v>
      </c>
      <c r="D84" s="175">
        <v>1.6981599999999999</v>
      </c>
      <c r="E84" s="175">
        <v>0.29999900000000002</v>
      </c>
      <c r="F84" s="175">
        <v>0.29998599999999997</v>
      </c>
      <c r="G84" s="175">
        <v>0.29994799999999999</v>
      </c>
      <c r="H84" s="258">
        <v>0.29988599999999999</v>
      </c>
      <c r="I84" s="258">
        <v>0.29979899999999998</v>
      </c>
      <c r="J84" s="175">
        <v>0.29968800000000001</v>
      </c>
      <c r="K84" s="175">
        <v>0.29955300000000001</v>
      </c>
      <c r="L84" s="175">
        <v>1.5999779999999999</v>
      </c>
      <c r="M84" s="175">
        <v>1.599837</v>
      </c>
      <c r="N84" s="175">
        <v>1.599564</v>
      </c>
      <c r="O84" s="174">
        <v>1.5991599999999999</v>
      </c>
    </row>
    <row r="85" spans="2:15" ht="5.25" customHeight="1" thickBot="1">
      <c r="B85" s="257"/>
      <c r="C85" s="172"/>
      <c r="D85" s="171"/>
      <c r="E85" s="171"/>
      <c r="F85" s="171"/>
      <c r="G85" s="171"/>
      <c r="H85" s="171"/>
      <c r="I85" s="171"/>
      <c r="J85" s="171"/>
      <c r="K85" s="171"/>
      <c r="L85" s="171"/>
      <c r="M85" s="170"/>
      <c r="N85" s="170"/>
      <c r="O85" s="169"/>
    </row>
    <row r="86" spans="2:15" ht="13.5" thickBot="1">
      <c r="B86" s="256" t="s">
        <v>0</v>
      </c>
      <c r="C86" s="167">
        <v>0.30902777777777779</v>
      </c>
      <c r="D86" s="166">
        <v>0.35069444444444442</v>
      </c>
      <c r="E86" s="166">
        <v>0.3923611111111111</v>
      </c>
      <c r="F86" s="166">
        <v>0.43402777777777773</v>
      </c>
      <c r="G86" s="166">
        <v>0.47569444444444442</v>
      </c>
      <c r="H86" s="166">
        <v>0.51736111111111105</v>
      </c>
      <c r="I86" s="166">
        <v>0.55902777777777779</v>
      </c>
      <c r="J86" s="166">
        <v>0.60069444444444442</v>
      </c>
      <c r="K86" s="166">
        <v>0.64236111111111105</v>
      </c>
      <c r="L86" s="166">
        <v>0.68402777777777779</v>
      </c>
      <c r="M86" s="166">
        <v>0.72569444444444453</v>
      </c>
      <c r="N86" s="166">
        <v>0.76736111111111116</v>
      </c>
      <c r="O86" s="165">
        <v>0.80902777777777779</v>
      </c>
    </row>
    <row r="87" spans="2:15" ht="5.25" customHeight="1" thickBot="1">
      <c r="B87" s="252"/>
      <c r="C87" s="160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8"/>
    </row>
    <row r="88" spans="2:15" ht="13.5" thickBot="1">
      <c r="B88" s="256" t="s">
        <v>1</v>
      </c>
      <c r="C88" s="255" t="s">
        <v>2</v>
      </c>
      <c r="D88" s="254" t="s">
        <v>2</v>
      </c>
      <c r="E88" s="254" t="s">
        <v>2</v>
      </c>
      <c r="F88" s="254" t="s">
        <v>2</v>
      </c>
      <c r="G88" s="254" t="s">
        <v>2</v>
      </c>
      <c r="H88" s="254" t="s">
        <v>2</v>
      </c>
      <c r="I88" s="254" t="s">
        <v>2</v>
      </c>
      <c r="J88" s="254" t="s">
        <v>2</v>
      </c>
      <c r="K88" s="254" t="s">
        <v>2</v>
      </c>
      <c r="L88" s="254" t="s">
        <v>2</v>
      </c>
      <c r="M88" s="254" t="s">
        <v>2</v>
      </c>
      <c r="N88" s="254" t="s">
        <v>2</v>
      </c>
      <c r="O88" s="253" t="s">
        <v>2</v>
      </c>
    </row>
    <row r="89" spans="2:15" ht="5.25" customHeight="1" thickBot="1">
      <c r="B89" s="252"/>
      <c r="C89" s="160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8"/>
    </row>
    <row r="90" spans="2:15">
      <c r="B90" s="251" t="s">
        <v>3</v>
      </c>
      <c r="C90" s="149">
        <v>8.2899999999999991</v>
      </c>
      <c r="D90" s="148">
        <v>8.3800000000000008</v>
      </c>
      <c r="E90" s="148">
        <v>8.43</v>
      </c>
      <c r="F90" s="148">
        <v>8.26</v>
      </c>
      <c r="G90" s="148">
        <v>8.31</v>
      </c>
      <c r="H90" s="148">
        <v>8.74</v>
      </c>
      <c r="I90" s="148">
        <v>8.93</v>
      </c>
      <c r="J90" s="148">
        <v>8.91</v>
      </c>
      <c r="K90" s="148">
        <v>9.1199999999999992</v>
      </c>
      <c r="L90" s="148">
        <v>9.18</v>
      </c>
      <c r="M90" s="148">
        <v>9.36</v>
      </c>
      <c r="N90" s="148">
        <v>9.24</v>
      </c>
      <c r="O90" s="147">
        <v>9.2200000000000006</v>
      </c>
    </row>
    <row r="91" spans="2:15">
      <c r="B91" s="250" t="s">
        <v>5</v>
      </c>
      <c r="C91" s="145">
        <v>16</v>
      </c>
      <c r="D91" s="144">
        <v>16.3</v>
      </c>
      <c r="E91" s="144">
        <v>16.3</v>
      </c>
      <c r="F91" s="144">
        <v>16.3</v>
      </c>
      <c r="G91" s="144">
        <v>16.3</v>
      </c>
      <c r="H91" s="144">
        <v>17.399999999999999</v>
      </c>
      <c r="I91" s="144">
        <v>17.899999999999999</v>
      </c>
      <c r="J91" s="144">
        <v>18.100000000000001</v>
      </c>
      <c r="K91" s="144">
        <v>18.3</v>
      </c>
      <c r="L91" s="144">
        <v>18.399999999999999</v>
      </c>
      <c r="M91" s="144">
        <v>17.899999999999999</v>
      </c>
      <c r="N91" s="144">
        <v>17.3</v>
      </c>
      <c r="O91" s="143">
        <v>17.100000000000001</v>
      </c>
    </row>
    <row r="92" spans="2:15">
      <c r="B92" s="250" t="s">
        <v>4</v>
      </c>
      <c r="C92" s="145">
        <v>-56.4</v>
      </c>
      <c r="D92" s="144">
        <v>-57.5</v>
      </c>
      <c r="E92" s="144">
        <v>-66.099999999999994</v>
      </c>
      <c r="F92" s="144">
        <v>-54.7</v>
      </c>
      <c r="G92" s="144">
        <v>-54.6</v>
      </c>
      <c r="H92" s="144">
        <v>-82.4</v>
      </c>
      <c r="I92" s="144">
        <v>-93.2</v>
      </c>
      <c r="J92" s="144">
        <v>-92.4</v>
      </c>
      <c r="K92" s="144">
        <v>-104.8</v>
      </c>
      <c r="L92" s="144">
        <v>-108.3</v>
      </c>
      <c r="M92" s="144">
        <v>-118.8</v>
      </c>
      <c r="N92" s="144">
        <v>-111.8</v>
      </c>
      <c r="O92" s="143">
        <v>-110.4</v>
      </c>
    </row>
    <row r="93" spans="2:15" ht="13.5" thickBot="1">
      <c r="B93" s="249" t="s">
        <v>5</v>
      </c>
      <c r="C93" s="141">
        <v>16.100000000000001</v>
      </c>
      <c r="D93" s="140">
        <v>16.3</v>
      </c>
      <c r="E93" s="140">
        <v>16.399999999999999</v>
      </c>
      <c r="F93" s="140">
        <v>16.100000000000001</v>
      </c>
      <c r="G93" s="140">
        <v>16.2</v>
      </c>
      <c r="H93" s="140">
        <v>17.3</v>
      </c>
      <c r="I93" s="140">
        <v>17.899999999999999</v>
      </c>
      <c r="J93" s="140">
        <v>18.100000000000001</v>
      </c>
      <c r="K93" s="140">
        <v>18.3</v>
      </c>
      <c r="L93" s="140">
        <v>18.399999999999999</v>
      </c>
      <c r="M93" s="140">
        <v>18</v>
      </c>
      <c r="N93" s="140">
        <v>17.399999999999999</v>
      </c>
      <c r="O93" s="139">
        <v>17.100000000000001</v>
      </c>
    </row>
    <row r="94" spans="2:15" ht="5.25" customHeight="1" thickBot="1">
      <c r="B94" s="252"/>
      <c r="C94" s="153"/>
      <c r="D94" s="152"/>
      <c r="E94" s="152"/>
      <c r="F94" s="152"/>
      <c r="G94" s="152"/>
      <c r="H94" s="152"/>
      <c r="I94" s="152"/>
      <c r="J94" s="152"/>
      <c r="K94" s="152"/>
      <c r="L94" s="152"/>
      <c r="M94" s="152"/>
      <c r="N94" s="152"/>
      <c r="O94" s="151"/>
    </row>
    <row r="95" spans="2:15">
      <c r="B95" s="251" t="s">
        <v>19</v>
      </c>
      <c r="C95" s="149">
        <v>40.299999999999997</v>
      </c>
      <c r="D95" s="148">
        <v>40.299999999999997</v>
      </c>
      <c r="E95" s="148">
        <v>40.4</v>
      </c>
      <c r="F95" s="148">
        <v>40.299999999999997</v>
      </c>
      <c r="G95" s="148">
        <v>40.299999999999997</v>
      </c>
      <c r="H95" s="148">
        <v>40.4</v>
      </c>
      <c r="I95" s="148">
        <v>40.5</v>
      </c>
      <c r="J95" s="148">
        <v>40.5</v>
      </c>
      <c r="K95" s="148">
        <v>39</v>
      </c>
      <c r="L95" s="148">
        <v>40.1</v>
      </c>
      <c r="M95" s="148">
        <v>40.299999999999997</v>
      </c>
      <c r="N95" s="148">
        <v>40.4</v>
      </c>
      <c r="O95" s="147">
        <v>40.5</v>
      </c>
    </row>
    <row r="96" spans="2:15">
      <c r="B96" s="250" t="s">
        <v>5</v>
      </c>
      <c r="C96" s="145">
        <v>16.2</v>
      </c>
      <c r="D96" s="144">
        <v>16.2</v>
      </c>
      <c r="E96" s="144">
        <v>16.100000000000001</v>
      </c>
      <c r="F96" s="144">
        <v>16.5</v>
      </c>
      <c r="G96" s="144">
        <v>16.5</v>
      </c>
      <c r="H96" s="144">
        <v>17.399999999999999</v>
      </c>
      <c r="I96" s="144">
        <v>17.7</v>
      </c>
      <c r="J96" s="144">
        <v>17.899999999999999</v>
      </c>
      <c r="K96" s="144">
        <v>17.8</v>
      </c>
      <c r="L96" s="144">
        <v>18.3</v>
      </c>
      <c r="M96" s="144">
        <v>17.8</v>
      </c>
      <c r="N96" s="144">
        <v>17.2</v>
      </c>
      <c r="O96" s="143">
        <v>17</v>
      </c>
    </row>
    <row r="97" spans="2:15">
      <c r="B97" s="250" t="s">
        <v>59</v>
      </c>
      <c r="C97" s="145">
        <v>40.299999999999997</v>
      </c>
      <c r="D97" s="144">
        <v>40.299999999999997</v>
      </c>
      <c r="E97" s="144">
        <v>40.299999999999997</v>
      </c>
      <c r="F97" s="144">
        <v>40.200000000000003</v>
      </c>
      <c r="G97" s="144">
        <v>40.299999999999997</v>
      </c>
      <c r="H97" s="144">
        <v>40.299999999999997</v>
      </c>
      <c r="I97" s="144">
        <v>40.5</v>
      </c>
      <c r="J97" s="144">
        <v>40.5</v>
      </c>
      <c r="K97" s="144">
        <v>38.799999999999997</v>
      </c>
      <c r="L97" s="144">
        <v>40.200000000000003</v>
      </c>
      <c r="M97" s="144">
        <v>40.299999999999997</v>
      </c>
      <c r="N97" s="144">
        <v>40.4</v>
      </c>
      <c r="O97" s="143">
        <v>40.700000000000003</v>
      </c>
    </row>
    <row r="98" spans="2:15">
      <c r="B98" s="250" t="s">
        <v>5</v>
      </c>
      <c r="C98" s="145">
        <v>16.2</v>
      </c>
      <c r="D98" s="144">
        <v>16.2</v>
      </c>
      <c r="E98" s="144">
        <v>16.2</v>
      </c>
      <c r="F98" s="144">
        <v>16.600000000000001</v>
      </c>
      <c r="G98" s="144">
        <v>16.600000000000001</v>
      </c>
      <c r="H98" s="144">
        <v>17.5</v>
      </c>
      <c r="I98" s="144">
        <v>17.7</v>
      </c>
      <c r="J98" s="144">
        <v>17.899999999999999</v>
      </c>
      <c r="K98" s="144">
        <v>17.8</v>
      </c>
      <c r="L98" s="144">
        <v>18.3</v>
      </c>
      <c r="M98" s="144">
        <v>17.8</v>
      </c>
      <c r="N98" s="144">
        <v>17.2</v>
      </c>
      <c r="O98" s="143">
        <v>16.899999999999999</v>
      </c>
    </row>
    <row r="99" spans="2:15" ht="12.75" customHeight="1">
      <c r="B99" s="250" t="s">
        <v>20</v>
      </c>
      <c r="C99" s="145">
        <v>25.4</v>
      </c>
      <c r="D99" s="144">
        <v>25.4</v>
      </c>
      <c r="E99" s="144">
        <v>25.5</v>
      </c>
      <c r="F99" s="144">
        <v>25.4</v>
      </c>
      <c r="G99" s="144">
        <v>25.5</v>
      </c>
      <c r="H99" s="144">
        <v>25.5</v>
      </c>
      <c r="I99" s="144">
        <v>25.6</v>
      </c>
      <c r="J99" s="144">
        <v>25.6</v>
      </c>
      <c r="K99" s="144">
        <v>24.6</v>
      </c>
      <c r="L99" s="144">
        <v>25.4</v>
      </c>
      <c r="M99" s="144">
        <v>25.5</v>
      </c>
      <c r="N99" s="144">
        <v>25.5</v>
      </c>
      <c r="O99" s="143">
        <v>25.6</v>
      </c>
    </row>
    <row r="100" spans="2:15" ht="13.5" customHeight="1" thickBot="1">
      <c r="B100" s="249" t="s">
        <v>5</v>
      </c>
      <c r="C100" s="141">
        <v>16.2</v>
      </c>
      <c r="D100" s="140">
        <v>16.2</v>
      </c>
      <c r="E100" s="140">
        <v>16.100000000000001</v>
      </c>
      <c r="F100" s="140">
        <v>16.5</v>
      </c>
      <c r="G100" s="140">
        <v>16.399999999999999</v>
      </c>
      <c r="H100" s="140">
        <v>17.399999999999999</v>
      </c>
      <c r="I100" s="140">
        <v>17.8</v>
      </c>
      <c r="J100" s="140">
        <v>17.899999999999999</v>
      </c>
      <c r="K100" s="140">
        <v>17.8</v>
      </c>
      <c r="L100" s="140">
        <v>18.3</v>
      </c>
      <c r="M100" s="140">
        <v>17.8</v>
      </c>
      <c r="N100" s="140">
        <v>17.2</v>
      </c>
      <c r="O100" s="139">
        <v>17</v>
      </c>
    </row>
    <row r="101" spans="2:15" ht="5.25" customHeight="1" thickBot="1">
      <c r="B101" s="252"/>
      <c r="C101" s="160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8"/>
    </row>
    <row r="102" spans="2:15">
      <c r="B102" s="251" t="s">
        <v>82</v>
      </c>
      <c r="C102" s="149">
        <v>10.039999999999999</v>
      </c>
      <c r="D102" s="148">
        <v>9.8800000000000008</v>
      </c>
      <c r="E102" s="148">
        <v>9.93</v>
      </c>
      <c r="F102" s="148">
        <v>9.75</v>
      </c>
      <c r="G102" s="148">
        <v>9.6999999999999993</v>
      </c>
      <c r="H102" s="148">
        <v>10.71</v>
      </c>
      <c r="I102" s="148">
        <v>13.4</v>
      </c>
      <c r="J102" s="148">
        <v>12.31</v>
      </c>
      <c r="K102" s="148">
        <v>11.28</v>
      </c>
      <c r="L102" s="148">
        <v>13.2</v>
      </c>
      <c r="M102" s="148">
        <v>11.35</v>
      </c>
      <c r="N102" s="148">
        <v>10.15</v>
      </c>
      <c r="O102" s="147">
        <v>10.4</v>
      </c>
    </row>
    <row r="103" spans="2:15" ht="13.5" thickBot="1">
      <c r="B103" s="249" t="s">
        <v>5</v>
      </c>
      <c r="C103" s="141">
        <v>15.3</v>
      </c>
      <c r="D103" s="140">
        <v>16.2</v>
      </c>
      <c r="E103" s="140">
        <v>16.100000000000001</v>
      </c>
      <c r="F103" s="140">
        <v>16.3</v>
      </c>
      <c r="G103" s="140">
        <v>16.3</v>
      </c>
      <c r="H103" s="140">
        <v>17.3</v>
      </c>
      <c r="I103" s="140">
        <v>17.5</v>
      </c>
      <c r="J103" s="140">
        <v>17.8</v>
      </c>
      <c r="K103" s="140">
        <v>17.600000000000001</v>
      </c>
      <c r="L103" s="140">
        <v>18.3</v>
      </c>
      <c r="M103" s="140">
        <v>17.7</v>
      </c>
      <c r="N103" s="140">
        <v>17.100000000000001</v>
      </c>
      <c r="O103" s="139">
        <v>16.8</v>
      </c>
    </row>
    <row r="104" spans="2:15">
      <c r="B104" s="248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</row>
    <row r="105" spans="2:15">
      <c r="B105" s="248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</row>
    <row r="106" spans="2:15">
      <c r="B106" s="248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</row>
    <row r="107" spans="2:15">
      <c r="B107" s="248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</row>
    <row r="108" spans="2:15">
      <c r="B108" s="248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</row>
    <row r="109" spans="2:15">
      <c r="B109" s="248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</row>
    <row r="110" spans="2:15">
      <c r="B110" s="248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</row>
    <row r="111" spans="2:15">
      <c r="B111" s="248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</row>
    <row r="112" spans="2:15">
      <c r="B112" s="248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</row>
    <row r="113" spans="2:15">
      <c r="B113" s="248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</row>
    <row r="114" spans="2:15">
      <c r="B114" s="248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</row>
    <row r="115" spans="2:15">
      <c r="B115" s="248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</row>
    <row r="116" spans="2:15">
      <c r="B116" s="248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</row>
    <row r="117" spans="2:15">
      <c r="B117" s="248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</row>
    <row r="118" spans="2:15">
      <c r="B118" s="248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</row>
    <row r="119" spans="2:15" ht="13.5" thickBot="1">
      <c r="B119" s="248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</row>
    <row r="120" spans="2:15" ht="13.5" thickBot="1">
      <c r="B120" s="188"/>
      <c r="C120" s="185"/>
      <c r="D120" s="186" t="s">
        <v>6</v>
      </c>
      <c r="E120" s="187"/>
      <c r="F120" s="187"/>
      <c r="G120" s="187"/>
      <c r="H120" s="187"/>
      <c r="I120" s="185"/>
      <c r="J120" s="319" t="s">
        <v>84</v>
      </c>
      <c r="K120" s="318"/>
      <c r="L120" s="184" t="s">
        <v>24</v>
      </c>
      <c r="M120" s="116"/>
      <c r="N120" s="116"/>
      <c r="O120" s="180"/>
    </row>
    <row r="121" spans="2:15" ht="13.5" customHeight="1" thickBot="1">
      <c r="B121" s="183"/>
      <c r="C121" s="182"/>
      <c r="D121" s="183"/>
      <c r="E121" s="123"/>
      <c r="F121" s="123"/>
      <c r="G121" s="123"/>
      <c r="H121" s="123"/>
      <c r="I121" s="182"/>
      <c r="J121" s="317"/>
      <c r="K121" s="316"/>
      <c r="L121" s="181" t="s">
        <v>83</v>
      </c>
      <c r="M121" s="116"/>
      <c r="N121" s="116"/>
      <c r="O121" s="180"/>
    </row>
    <row r="122" spans="2:15" ht="5.25" customHeight="1" thickBot="1">
      <c r="B122" s="257"/>
      <c r="C122" s="172"/>
      <c r="D122" s="172"/>
      <c r="E122" s="172"/>
      <c r="F122" s="172"/>
      <c r="G122" s="172"/>
      <c r="H122" s="172"/>
      <c r="I122" s="172"/>
      <c r="J122" s="172"/>
      <c r="K122" s="172"/>
      <c r="L122" s="172"/>
      <c r="M122" s="179"/>
      <c r="N122" s="179"/>
      <c r="O122" s="178"/>
    </row>
    <row r="123" spans="2:15" ht="13.5" thickBot="1">
      <c r="B123" s="259" t="s">
        <v>28</v>
      </c>
      <c r="C123" s="176">
        <v>1.6988449999999999</v>
      </c>
      <c r="D123" s="175">
        <v>1.698089</v>
      </c>
      <c r="E123" s="175">
        <v>0.29999900000000002</v>
      </c>
      <c r="F123" s="175">
        <v>0.299983</v>
      </c>
      <c r="G123" s="175">
        <v>0.29994300000000002</v>
      </c>
      <c r="H123" s="258">
        <v>0.29987799999999998</v>
      </c>
      <c r="I123" s="258">
        <v>0.29978900000000003</v>
      </c>
      <c r="J123" s="175">
        <v>0.299676</v>
      </c>
      <c r="K123" s="175">
        <v>1.5999989999999999</v>
      </c>
      <c r="L123" s="175">
        <v>1.5999239999999999</v>
      </c>
      <c r="M123" s="175">
        <v>1.5997170000000001</v>
      </c>
      <c r="N123" s="175">
        <v>1.5993790000000001</v>
      </c>
      <c r="O123" s="174">
        <v>1.598908</v>
      </c>
    </row>
    <row r="124" spans="2:15" ht="5.25" customHeight="1" thickBot="1">
      <c r="B124" s="257"/>
      <c r="C124" s="172"/>
      <c r="D124" s="171"/>
      <c r="E124" s="171"/>
      <c r="F124" s="171"/>
      <c r="G124" s="171"/>
      <c r="H124" s="171"/>
      <c r="I124" s="171"/>
      <c r="J124" s="171"/>
      <c r="K124" s="171"/>
      <c r="L124" s="171"/>
      <c r="M124" s="170"/>
      <c r="N124" s="170"/>
      <c r="O124" s="169"/>
    </row>
    <row r="125" spans="2:15" ht="13.5" thickBot="1">
      <c r="B125" s="256" t="s">
        <v>0</v>
      </c>
      <c r="C125" s="167">
        <v>0.31597222222222221</v>
      </c>
      <c r="D125" s="166">
        <v>0.3576388888888889</v>
      </c>
      <c r="E125" s="166">
        <v>0.39930555555555558</v>
      </c>
      <c r="F125" s="166">
        <v>0.44097222222222227</v>
      </c>
      <c r="G125" s="166">
        <v>0.4826388888888889</v>
      </c>
      <c r="H125" s="166">
        <v>0.52430555555555558</v>
      </c>
      <c r="I125" s="166">
        <v>0.56597222222222221</v>
      </c>
      <c r="J125" s="166">
        <v>0.60763888888888895</v>
      </c>
      <c r="K125" s="166">
        <v>0.64930555555555558</v>
      </c>
      <c r="L125" s="166">
        <v>0.69097222222222221</v>
      </c>
      <c r="M125" s="166">
        <v>0.73263888888888884</v>
      </c>
      <c r="N125" s="166">
        <v>0.77430555555555547</v>
      </c>
      <c r="O125" s="165">
        <v>0.81597222222222221</v>
      </c>
    </row>
    <row r="126" spans="2:15" ht="5.25" customHeight="1" thickBot="1">
      <c r="B126" s="252"/>
      <c r="C126" s="160"/>
      <c r="D126" s="159"/>
      <c r="E126" s="159"/>
      <c r="F126" s="159"/>
      <c r="G126" s="159"/>
      <c r="H126" s="159"/>
      <c r="I126" s="159"/>
      <c r="J126" s="159"/>
      <c r="K126" s="159"/>
      <c r="L126" s="159"/>
      <c r="M126" s="159"/>
      <c r="N126" s="159"/>
      <c r="O126" s="158"/>
    </row>
    <row r="127" spans="2:15" ht="13.5" thickBot="1">
      <c r="B127" s="256" t="s">
        <v>1</v>
      </c>
      <c r="C127" s="255" t="s">
        <v>2</v>
      </c>
      <c r="D127" s="254" t="s">
        <v>2</v>
      </c>
      <c r="E127" s="254" t="s">
        <v>2</v>
      </c>
      <c r="F127" s="254" t="s">
        <v>2</v>
      </c>
      <c r="G127" s="254" t="s">
        <v>2</v>
      </c>
      <c r="H127" s="254" t="s">
        <v>2</v>
      </c>
      <c r="I127" s="254" t="s">
        <v>2</v>
      </c>
      <c r="J127" s="254" t="s">
        <v>2</v>
      </c>
      <c r="K127" s="254" t="s">
        <v>2</v>
      </c>
      <c r="L127" s="254" t="s">
        <v>2</v>
      </c>
      <c r="M127" s="254" t="s">
        <v>2</v>
      </c>
      <c r="N127" s="254" t="s">
        <v>2</v>
      </c>
      <c r="O127" s="253" t="s">
        <v>2</v>
      </c>
    </row>
    <row r="128" spans="2:15" ht="5.25" customHeight="1" thickBot="1">
      <c r="B128" s="252"/>
      <c r="C128" s="160"/>
      <c r="D128" s="159"/>
      <c r="E128" s="159"/>
      <c r="F128" s="159"/>
      <c r="G128" s="159"/>
      <c r="H128" s="159"/>
      <c r="I128" s="159"/>
      <c r="J128" s="159"/>
      <c r="K128" s="159"/>
      <c r="L128" s="159"/>
      <c r="M128" s="159"/>
      <c r="N128" s="159"/>
      <c r="O128" s="158"/>
    </row>
    <row r="129" spans="2:18">
      <c r="B129" s="251" t="s">
        <v>3</v>
      </c>
      <c r="C129" s="149">
        <v>8.34</v>
      </c>
      <c r="D129" s="148">
        <v>8.35</v>
      </c>
      <c r="E129" s="148">
        <v>8.3699999999999992</v>
      </c>
      <c r="F129" s="148">
        <v>8.11</v>
      </c>
      <c r="G129" s="148">
        <v>8.15</v>
      </c>
      <c r="H129" s="148">
        <v>8.85</v>
      </c>
      <c r="I129" s="148">
        <v>8.93</v>
      </c>
      <c r="J129" s="148">
        <v>8.84</v>
      </c>
      <c r="K129" s="148">
        <v>9.18</v>
      </c>
      <c r="L129" s="148">
        <v>9.1999999999999993</v>
      </c>
      <c r="M129" s="148">
        <v>9.27</v>
      </c>
      <c r="N129" s="148">
        <v>9.2200000000000006</v>
      </c>
      <c r="O129" s="147">
        <v>9.26</v>
      </c>
    </row>
    <row r="130" spans="2:18">
      <c r="B130" s="250" t="s">
        <v>5</v>
      </c>
      <c r="C130" s="145">
        <v>15.9</v>
      </c>
      <c r="D130" s="144">
        <v>16.2</v>
      </c>
      <c r="E130" s="144">
        <v>16.5</v>
      </c>
      <c r="F130" s="144">
        <v>17.2</v>
      </c>
      <c r="G130" s="144">
        <v>17.100000000000001</v>
      </c>
      <c r="H130" s="144">
        <v>18</v>
      </c>
      <c r="I130" s="144">
        <v>18.2</v>
      </c>
      <c r="J130" s="144">
        <v>18.2</v>
      </c>
      <c r="K130" s="144">
        <v>18.899999999999999</v>
      </c>
      <c r="L130" s="144">
        <v>18.899999999999999</v>
      </c>
      <c r="M130" s="144">
        <v>18.399999999999999</v>
      </c>
      <c r="N130" s="144">
        <v>17.399999999999999</v>
      </c>
      <c r="O130" s="143">
        <v>16.600000000000001</v>
      </c>
    </row>
    <row r="131" spans="2:18">
      <c r="B131" s="250" t="s">
        <v>4</v>
      </c>
      <c r="C131" s="145">
        <v>-59.4</v>
      </c>
      <c r="D131" s="144">
        <v>-60.2</v>
      </c>
      <c r="E131" s="144">
        <v>-61.3</v>
      </c>
      <c r="F131" s="144">
        <v>-45.7</v>
      </c>
      <c r="G131" s="144">
        <v>-45.6</v>
      </c>
      <c r="H131" s="144">
        <v>-88.5</v>
      </c>
      <c r="I131" s="144">
        <v>-93.9</v>
      </c>
      <c r="J131" s="144">
        <v>-88.7</v>
      </c>
      <c r="K131" s="144">
        <v>-108.3</v>
      </c>
      <c r="L131" s="144">
        <v>-109.3</v>
      </c>
      <c r="M131" s="144">
        <v>-113.4</v>
      </c>
      <c r="N131" s="144">
        <v>-110.3</v>
      </c>
      <c r="O131" s="143">
        <v>-11.9</v>
      </c>
    </row>
    <row r="132" spans="2:18" ht="13.5" thickBot="1">
      <c r="B132" s="249" t="s">
        <v>5</v>
      </c>
      <c r="C132" s="141">
        <v>15.9</v>
      </c>
      <c r="D132" s="140">
        <v>16.2</v>
      </c>
      <c r="E132" s="140">
        <v>16.5</v>
      </c>
      <c r="F132" s="140">
        <v>17.399999999999999</v>
      </c>
      <c r="G132" s="140">
        <v>17.2</v>
      </c>
      <c r="H132" s="140">
        <v>18</v>
      </c>
      <c r="I132" s="140">
        <v>18.2</v>
      </c>
      <c r="J132" s="140">
        <v>18.2</v>
      </c>
      <c r="K132" s="140">
        <v>18.899999999999999</v>
      </c>
      <c r="L132" s="140">
        <v>18.899999999999999</v>
      </c>
      <c r="M132" s="140">
        <v>18.399999999999999</v>
      </c>
      <c r="N132" s="140">
        <v>17.399999999999999</v>
      </c>
      <c r="O132" s="139">
        <v>16.600000000000001</v>
      </c>
    </row>
    <row r="133" spans="2:18" ht="5.25" customHeight="1" thickBot="1">
      <c r="B133" s="252"/>
      <c r="C133" s="153"/>
      <c r="D133" s="152"/>
      <c r="E133" s="152"/>
      <c r="F133" s="152"/>
      <c r="G133" s="152"/>
      <c r="H133" s="152"/>
      <c r="I133" s="152"/>
      <c r="J133" s="152"/>
      <c r="K133" s="152"/>
      <c r="L133" s="152"/>
      <c r="M133" s="152"/>
      <c r="N133" s="152"/>
      <c r="O133" s="151"/>
    </row>
    <row r="134" spans="2:18">
      <c r="B134" s="251" t="s">
        <v>19</v>
      </c>
      <c r="C134" s="149">
        <v>31.9</v>
      </c>
      <c r="D134" s="148">
        <v>31.9</v>
      </c>
      <c r="E134" s="148">
        <v>31.9</v>
      </c>
      <c r="F134" s="148">
        <v>32</v>
      </c>
      <c r="G134" s="148">
        <v>31.8</v>
      </c>
      <c r="H134" s="148">
        <v>32.1</v>
      </c>
      <c r="I134" s="148">
        <v>32.1</v>
      </c>
      <c r="J134" s="148">
        <v>32.299999999999997</v>
      </c>
      <c r="K134" s="148">
        <v>32</v>
      </c>
      <c r="L134" s="148">
        <v>32.1</v>
      </c>
      <c r="M134" s="148">
        <v>32.1</v>
      </c>
      <c r="N134" s="148">
        <v>32.200000000000003</v>
      </c>
      <c r="O134" s="147">
        <v>31.8</v>
      </c>
    </row>
    <row r="135" spans="2:18">
      <c r="B135" s="250" t="s">
        <v>5</v>
      </c>
      <c r="C135" s="145">
        <v>16</v>
      </c>
      <c r="D135" s="144">
        <v>16.100000000000001</v>
      </c>
      <c r="E135" s="144">
        <v>16.3</v>
      </c>
      <c r="F135" s="144">
        <v>17.100000000000001</v>
      </c>
      <c r="G135" s="144">
        <v>17.100000000000001</v>
      </c>
      <c r="H135" s="144">
        <v>17.8</v>
      </c>
      <c r="I135" s="144">
        <v>17.899999999999999</v>
      </c>
      <c r="J135" s="144">
        <v>17.899999999999999</v>
      </c>
      <c r="K135" s="144">
        <v>18.8</v>
      </c>
      <c r="L135" s="144">
        <v>18.8</v>
      </c>
      <c r="M135" s="144">
        <v>18.3</v>
      </c>
      <c r="N135" s="144">
        <v>17.3</v>
      </c>
      <c r="O135" s="143">
        <v>16.3</v>
      </c>
    </row>
    <row r="136" spans="2:18">
      <c r="B136" s="250" t="s">
        <v>59</v>
      </c>
      <c r="C136" s="145">
        <v>31.9</v>
      </c>
      <c r="D136" s="144">
        <v>31.9</v>
      </c>
      <c r="E136" s="144">
        <v>31.9</v>
      </c>
      <c r="F136" s="144">
        <v>32</v>
      </c>
      <c r="G136" s="144">
        <v>31.9</v>
      </c>
      <c r="H136" s="144">
        <v>32.1</v>
      </c>
      <c r="I136" s="144">
        <v>32.1</v>
      </c>
      <c r="J136" s="144">
        <v>32.200000000000003</v>
      </c>
      <c r="K136" s="144">
        <v>32.1</v>
      </c>
      <c r="L136" s="144">
        <v>32.200000000000003</v>
      </c>
      <c r="M136" s="144">
        <v>32.200000000000003</v>
      </c>
      <c r="N136" s="144">
        <v>32.200000000000003</v>
      </c>
      <c r="O136" s="143">
        <v>31.9</v>
      </c>
    </row>
    <row r="137" spans="2:18">
      <c r="B137" s="250" t="s">
        <v>5</v>
      </c>
      <c r="C137" s="145">
        <v>15.9</v>
      </c>
      <c r="D137" s="144">
        <v>16.100000000000001</v>
      </c>
      <c r="E137" s="144">
        <v>16.3</v>
      </c>
      <c r="F137" s="144">
        <v>17.100000000000001</v>
      </c>
      <c r="G137" s="144">
        <v>17.100000000000001</v>
      </c>
      <c r="H137" s="144">
        <v>17.8</v>
      </c>
      <c r="I137" s="144">
        <v>17.899999999999999</v>
      </c>
      <c r="J137" s="144">
        <v>18</v>
      </c>
      <c r="K137" s="144">
        <v>18.8</v>
      </c>
      <c r="L137" s="144">
        <v>18.8</v>
      </c>
      <c r="M137" s="144">
        <v>18.3</v>
      </c>
      <c r="N137" s="144">
        <v>17.3</v>
      </c>
      <c r="O137" s="143">
        <v>16.3</v>
      </c>
    </row>
    <row r="138" spans="2:18">
      <c r="B138" s="250" t="s">
        <v>20</v>
      </c>
      <c r="C138" s="145">
        <v>19.600000000000001</v>
      </c>
      <c r="D138" s="144">
        <v>19.600000000000001</v>
      </c>
      <c r="E138" s="144">
        <v>19.600000000000001</v>
      </c>
      <c r="F138" s="144">
        <v>19.7</v>
      </c>
      <c r="G138" s="144">
        <v>19.600000000000001</v>
      </c>
      <c r="H138" s="144">
        <v>19.8</v>
      </c>
      <c r="I138" s="144">
        <v>19.8</v>
      </c>
      <c r="J138" s="144">
        <v>19.899999999999999</v>
      </c>
      <c r="K138" s="144">
        <v>19.8</v>
      </c>
      <c r="L138" s="144">
        <v>19.899999999999999</v>
      </c>
      <c r="M138" s="144">
        <v>19.899999999999999</v>
      </c>
      <c r="N138" s="144">
        <v>19.2</v>
      </c>
      <c r="O138" s="143">
        <v>19.7</v>
      </c>
    </row>
    <row r="139" spans="2:18" ht="13.5" thickBot="1">
      <c r="B139" s="249" t="s">
        <v>5</v>
      </c>
      <c r="C139" s="141">
        <v>16</v>
      </c>
      <c r="D139" s="140">
        <v>16.100000000000001</v>
      </c>
      <c r="E139" s="140">
        <v>16.3</v>
      </c>
      <c r="F139" s="140">
        <v>17.100000000000001</v>
      </c>
      <c r="G139" s="140">
        <v>17.100000000000001</v>
      </c>
      <c r="H139" s="140">
        <v>17.100000000000001</v>
      </c>
      <c r="I139" s="140">
        <v>17.899999999999999</v>
      </c>
      <c r="J139" s="140">
        <v>18</v>
      </c>
      <c r="K139" s="140">
        <v>18.8</v>
      </c>
      <c r="L139" s="140">
        <v>18.8</v>
      </c>
      <c r="M139" s="140">
        <v>18.3</v>
      </c>
      <c r="N139" s="140">
        <v>17.3</v>
      </c>
      <c r="O139" s="139">
        <v>16.399999999999999</v>
      </c>
    </row>
    <row r="140" spans="2:18" ht="5.25" customHeight="1" thickBot="1">
      <c r="B140" s="252"/>
      <c r="C140" s="160"/>
      <c r="D140" s="159"/>
      <c r="E140" s="159"/>
      <c r="F140" s="159"/>
      <c r="G140" s="159"/>
      <c r="H140" s="159"/>
      <c r="I140" s="159"/>
      <c r="J140" s="159"/>
      <c r="K140" s="159"/>
      <c r="L140" s="159"/>
      <c r="M140" s="159"/>
      <c r="N140" s="159"/>
      <c r="O140" s="158"/>
    </row>
    <row r="141" spans="2:18">
      <c r="B141" s="251" t="s">
        <v>82</v>
      </c>
      <c r="C141" s="149">
        <v>9.98</v>
      </c>
      <c r="D141" s="148">
        <v>10.1</v>
      </c>
      <c r="E141" s="148">
        <v>10.23</v>
      </c>
      <c r="F141" s="148">
        <v>9.6999999999999993</v>
      </c>
      <c r="G141" s="148">
        <v>9.7100000000000009</v>
      </c>
      <c r="H141" s="148">
        <v>11.11</v>
      </c>
      <c r="I141" s="148">
        <v>12.73</v>
      </c>
      <c r="J141" s="148">
        <v>12.1</v>
      </c>
      <c r="K141" s="148">
        <v>16.2</v>
      </c>
      <c r="L141" s="148">
        <v>14.47</v>
      </c>
      <c r="M141" s="148">
        <v>16.5</v>
      </c>
      <c r="N141" s="148">
        <v>13.67</v>
      </c>
      <c r="O141" s="147">
        <v>13.39</v>
      </c>
      <c r="R141" s="269">
        <v>1</v>
      </c>
    </row>
    <row r="142" spans="2:18" ht="13.5" thickBot="1">
      <c r="B142" s="249" t="s">
        <v>5</v>
      </c>
      <c r="C142" s="141">
        <v>15.2</v>
      </c>
      <c r="D142" s="140">
        <v>16</v>
      </c>
      <c r="E142" s="140">
        <v>16.2</v>
      </c>
      <c r="F142" s="140">
        <v>16.899999999999999</v>
      </c>
      <c r="G142" s="140">
        <v>16.899999999999999</v>
      </c>
      <c r="H142" s="140">
        <v>17.8</v>
      </c>
      <c r="I142" s="140">
        <v>17.8</v>
      </c>
      <c r="J142" s="140">
        <v>18</v>
      </c>
      <c r="K142" s="140">
        <v>18.899999999999999</v>
      </c>
      <c r="L142" s="140">
        <v>18.7</v>
      </c>
      <c r="M142" s="140">
        <v>18.2</v>
      </c>
      <c r="N142" s="140">
        <v>17.2</v>
      </c>
      <c r="O142" s="139">
        <v>16.3</v>
      </c>
    </row>
    <row r="143" spans="2:18">
      <c r="B143" s="248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</row>
    <row r="144" spans="2:18" ht="12.75" customHeight="1" thickBot="1">
      <c r="C144" s="120"/>
      <c r="D144" s="120"/>
      <c r="E144" s="120"/>
      <c r="F144" s="120"/>
      <c r="G144" s="120"/>
      <c r="H144" s="120"/>
    </row>
    <row r="145" spans="2:21" ht="13.5" customHeight="1" thickBot="1">
      <c r="B145" s="229"/>
      <c r="C145" s="117" t="s">
        <v>81</v>
      </c>
      <c r="D145" s="117"/>
      <c r="E145" s="117"/>
      <c r="F145" s="117"/>
      <c r="G145" s="116"/>
      <c r="H145" s="116"/>
      <c r="I145" s="310"/>
      <c r="J145" s="310"/>
    </row>
    <row r="146" spans="2:21" ht="13.5" customHeight="1" thickBot="1">
      <c r="B146" s="226"/>
      <c r="C146" s="114" t="s">
        <v>25</v>
      </c>
      <c r="D146" s="114"/>
      <c r="E146" s="114" t="s">
        <v>26</v>
      </c>
      <c r="F146" s="114"/>
      <c r="G146" s="114" t="s">
        <v>27</v>
      </c>
      <c r="H146" s="114"/>
      <c r="I146" s="114" t="s">
        <v>69</v>
      </c>
      <c r="J146" s="114"/>
    </row>
    <row r="147" spans="2:21">
      <c r="B147" s="225" t="s">
        <v>9</v>
      </c>
      <c r="C147" s="109">
        <f>COUNTIF(C11:O11,"&gt;0")</f>
        <v>13</v>
      </c>
      <c r="D147" s="109"/>
      <c r="E147" s="109">
        <f>COUNTIF(C51:O51,"&gt;0")</f>
        <v>13</v>
      </c>
      <c r="F147" s="109"/>
      <c r="G147" s="109">
        <f>COUNTIF(C90:O90,"&gt;0")</f>
        <v>13</v>
      </c>
      <c r="H147" s="109"/>
      <c r="I147" s="109">
        <f>COUNTIF(C129:O129,"&gt;0")</f>
        <v>13</v>
      </c>
      <c r="J147" s="109"/>
      <c r="M147" s="136"/>
    </row>
    <row r="148" spans="2:21" ht="14.25" customHeight="1">
      <c r="B148" s="225" t="s">
        <v>10</v>
      </c>
      <c r="C148" s="111">
        <f>AVERAGE(C11:O11)</f>
        <v>8.7361538461538455</v>
      </c>
      <c r="D148" s="111"/>
      <c r="E148" s="111">
        <f>AVERAGE(C51:O51)</f>
        <v>8.8338461538461512</v>
      </c>
      <c r="F148" s="111"/>
      <c r="G148" s="111">
        <f>AVERAGE(C90:O90)</f>
        <v>8.7976923076923086</v>
      </c>
      <c r="H148" s="111"/>
      <c r="I148" s="111">
        <f>AVERAGE(C129:O129)</f>
        <v>8.7746153846153856</v>
      </c>
      <c r="J148" s="111"/>
    </row>
    <row r="149" spans="2:21">
      <c r="B149" s="225" t="s">
        <v>12</v>
      </c>
      <c r="C149" s="111">
        <f>STDEV(C11:O11)</f>
        <v>0.43448318842694122</v>
      </c>
      <c r="D149" s="111"/>
      <c r="E149" s="111">
        <f>STDEV(C51:O51)</f>
        <v>0.38915589124707844</v>
      </c>
      <c r="F149" s="111"/>
      <c r="G149" s="111">
        <f>STDEV(C90:O90)</f>
        <v>0.41513358986704196</v>
      </c>
      <c r="H149" s="111"/>
      <c r="I149" s="111">
        <f>STDEV(C129:O129)</f>
        <v>0.44939988474659903</v>
      </c>
      <c r="J149" s="111"/>
      <c r="K149" s="120"/>
      <c r="L149" s="120"/>
      <c r="M149" s="120"/>
    </row>
    <row r="150" spans="2:21">
      <c r="B150" s="225" t="s">
        <v>11</v>
      </c>
      <c r="C150" s="111">
        <f>CONFIDENCE(0.05,C149,C147)</f>
        <v>0.23618341167408527</v>
      </c>
      <c r="D150" s="111"/>
      <c r="E150" s="111">
        <f>CONFIDENCE(0.05,E149,E147)</f>
        <v>0.21154366501630339</v>
      </c>
      <c r="F150" s="111"/>
      <c r="G150" s="111">
        <f>CONFIDENCE(0.05,G149,G147)</f>
        <v>0.22566504335942855</v>
      </c>
      <c r="H150" s="111"/>
      <c r="I150" s="111">
        <f>CONFIDENCE(0.05,I149,I147)</f>
        <v>0.24429207116086185</v>
      </c>
      <c r="J150" s="111"/>
      <c r="K150" s="120"/>
      <c r="L150" s="120"/>
      <c r="M150" s="120"/>
    </row>
    <row r="151" spans="2:21">
      <c r="B151" s="225" t="s">
        <v>13</v>
      </c>
      <c r="C151" s="109">
        <f>MAX(C11:O11)</f>
        <v>9.35</v>
      </c>
      <c r="D151" s="109"/>
      <c r="E151" s="109">
        <f>MAX(C51:O51)</f>
        <v>9.33</v>
      </c>
      <c r="F151" s="109"/>
      <c r="G151" s="109">
        <f>MAX(C90:O90)</f>
        <v>9.36</v>
      </c>
      <c r="H151" s="109"/>
      <c r="I151" s="109">
        <f>MAX(C129:O129)</f>
        <v>9.27</v>
      </c>
      <c r="J151" s="109"/>
      <c r="K151" s="135"/>
      <c r="L151" s="120"/>
      <c r="M151" s="120"/>
    </row>
    <row r="152" spans="2:21">
      <c r="B152" s="225" t="s">
        <v>14</v>
      </c>
      <c r="C152" s="109">
        <f>MIN(C11:O11)</f>
        <v>8.24</v>
      </c>
      <c r="D152" s="109"/>
      <c r="E152" s="109">
        <f>MIN(C51:O51)</f>
        <v>8.2899999999999991</v>
      </c>
      <c r="F152" s="109"/>
      <c r="G152" s="109">
        <f>MIN(C90:O90)</f>
        <v>8.26</v>
      </c>
      <c r="H152" s="109"/>
      <c r="I152" s="109">
        <f>MIN(C129:O129)</f>
        <v>8.11</v>
      </c>
      <c r="J152" s="109"/>
      <c r="K152" s="120"/>
      <c r="L152" s="133"/>
      <c r="M152" s="133"/>
      <c r="N152" s="121"/>
      <c r="O152" s="121"/>
      <c r="P152" s="121"/>
      <c r="Q152" s="121"/>
      <c r="R152" s="121"/>
      <c r="S152" s="121"/>
      <c r="T152" s="121"/>
      <c r="U152" s="121"/>
    </row>
    <row r="153" spans="2:21" ht="13.5" thickBot="1">
      <c r="B153" s="226" t="s">
        <v>15</v>
      </c>
      <c r="C153" s="106">
        <f>C151-C152</f>
        <v>1.1099999999999994</v>
      </c>
      <c r="D153" s="106"/>
      <c r="E153" s="106">
        <f>E151-E152</f>
        <v>1.0400000000000009</v>
      </c>
      <c r="F153" s="106"/>
      <c r="G153" s="106">
        <f>G151-G152</f>
        <v>1.0999999999999996</v>
      </c>
      <c r="H153" s="106"/>
      <c r="I153" s="106">
        <f>I151-I152</f>
        <v>1.1600000000000001</v>
      </c>
      <c r="J153" s="106"/>
      <c r="K153" s="120"/>
      <c r="L153" s="133"/>
      <c r="M153" s="133"/>
      <c r="N153" s="121"/>
      <c r="O153" s="121"/>
      <c r="P153" s="121"/>
      <c r="Q153" s="121"/>
      <c r="R153" s="121"/>
      <c r="S153" s="121"/>
      <c r="T153" s="121"/>
      <c r="U153" s="121"/>
    </row>
    <row r="154" spans="2:21">
      <c r="B154" s="225"/>
      <c r="C154" s="224"/>
      <c r="D154" s="224"/>
      <c r="E154" s="224"/>
      <c r="F154" s="224"/>
      <c r="G154" s="224"/>
      <c r="H154" s="224"/>
      <c r="I154" s="120"/>
      <c r="J154" s="120"/>
      <c r="K154" s="120"/>
      <c r="L154" s="133"/>
      <c r="M154" s="133"/>
      <c r="N154" s="121"/>
      <c r="O154" s="121"/>
      <c r="P154" s="121"/>
      <c r="Q154" s="121"/>
      <c r="R154" s="121"/>
      <c r="S154" s="121"/>
      <c r="T154" s="121"/>
      <c r="U154" s="121"/>
    </row>
    <row r="155" spans="2:21">
      <c r="B155" s="225"/>
      <c r="C155" s="224"/>
      <c r="D155" s="224"/>
      <c r="E155" s="224"/>
      <c r="F155" s="224"/>
      <c r="G155" s="224"/>
      <c r="H155" s="224"/>
      <c r="I155" s="120"/>
      <c r="J155" s="120"/>
      <c r="K155" s="120"/>
      <c r="L155" s="133"/>
      <c r="M155" s="133"/>
      <c r="N155" s="121"/>
      <c r="O155" s="121"/>
      <c r="P155" s="121"/>
      <c r="Q155" s="121"/>
      <c r="R155" s="121"/>
      <c r="S155" s="121"/>
      <c r="T155" s="121"/>
      <c r="U155" s="121"/>
    </row>
    <row r="156" spans="2:21">
      <c r="B156" s="225"/>
      <c r="C156" s="224"/>
      <c r="D156" s="224"/>
      <c r="E156" s="224"/>
      <c r="F156" s="224"/>
      <c r="G156" s="224"/>
      <c r="H156" s="224"/>
      <c r="I156" s="120"/>
      <c r="J156" s="120"/>
      <c r="K156" s="120"/>
      <c r="L156" s="133"/>
      <c r="M156" s="133"/>
      <c r="N156" s="121"/>
      <c r="O156" s="121"/>
      <c r="P156" s="121"/>
      <c r="Q156" s="121"/>
      <c r="R156" s="121"/>
      <c r="S156" s="121"/>
      <c r="T156" s="121"/>
      <c r="U156" s="121"/>
    </row>
    <row r="157" spans="2:21">
      <c r="B157" s="225"/>
      <c r="C157" s="224"/>
      <c r="D157" s="224"/>
      <c r="E157" s="224"/>
      <c r="F157" s="224"/>
      <c r="G157" s="224"/>
      <c r="H157" s="224"/>
      <c r="I157" s="120"/>
      <c r="J157" s="120"/>
      <c r="K157" s="120"/>
      <c r="L157" s="133"/>
      <c r="M157" s="133"/>
      <c r="N157" s="121"/>
      <c r="O157" s="121"/>
      <c r="P157" s="121"/>
      <c r="Q157" s="121"/>
      <c r="R157" s="121"/>
      <c r="S157" s="121"/>
      <c r="T157" s="121"/>
      <c r="U157" s="121"/>
    </row>
    <row r="158" spans="2:21" ht="13.5" thickBot="1">
      <c r="B158" s="225"/>
      <c r="C158" s="224"/>
      <c r="D158" s="224"/>
      <c r="E158" s="224"/>
      <c r="F158" s="224"/>
      <c r="G158" s="224"/>
      <c r="H158" s="224"/>
      <c r="I158" s="120"/>
      <c r="J158" s="120"/>
      <c r="K158" s="120"/>
      <c r="L158" s="133"/>
      <c r="M158" s="133"/>
      <c r="N158" s="121"/>
      <c r="O158" s="121"/>
      <c r="P158" s="121"/>
      <c r="Q158" s="121"/>
      <c r="R158" s="121"/>
      <c r="S158" s="121"/>
      <c r="T158" s="121"/>
      <c r="U158" s="121"/>
    </row>
    <row r="159" spans="2:21" ht="13.5" thickBot="1">
      <c r="B159" s="229"/>
      <c r="C159" s="117" t="s">
        <v>80</v>
      </c>
      <c r="D159" s="117"/>
      <c r="E159" s="117"/>
      <c r="F159" s="117"/>
      <c r="G159" s="315"/>
      <c r="H159" s="315"/>
      <c r="I159" s="310"/>
      <c r="J159" s="310"/>
      <c r="K159" s="120"/>
      <c r="L159" s="133"/>
      <c r="M159" s="133"/>
      <c r="N159" s="133"/>
      <c r="O159" s="121"/>
      <c r="P159" s="121"/>
      <c r="Q159" s="121"/>
      <c r="R159" s="121"/>
      <c r="S159" s="121"/>
      <c r="T159" s="121"/>
      <c r="U159" s="121"/>
    </row>
    <row r="160" spans="2:21" ht="13.5" thickBot="1">
      <c r="B160" s="226"/>
      <c r="C160" s="122" t="s">
        <v>25</v>
      </c>
      <c r="D160" s="122"/>
      <c r="E160" s="122" t="s">
        <v>26</v>
      </c>
      <c r="F160" s="122"/>
      <c r="G160" s="122" t="s">
        <v>27</v>
      </c>
      <c r="H160" s="122"/>
      <c r="I160" s="122" t="s">
        <v>69</v>
      </c>
      <c r="J160" s="122"/>
      <c r="K160" s="120"/>
      <c r="L160" s="133"/>
      <c r="M160" s="133"/>
      <c r="N160" s="121"/>
      <c r="O160" s="121"/>
      <c r="P160" s="121"/>
      <c r="Q160" s="121"/>
      <c r="R160" s="121"/>
      <c r="S160" s="121"/>
      <c r="T160" s="121"/>
      <c r="U160" s="121"/>
    </row>
    <row r="161" spans="2:21">
      <c r="B161" s="225" t="s">
        <v>9</v>
      </c>
      <c r="C161" s="113">
        <f>COUNTIF(C12:O12,"&gt;0")</f>
        <v>13</v>
      </c>
      <c r="D161" s="113"/>
      <c r="E161" s="113">
        <f>COUNTIF(C52:O52,"&gt;0")</f>
        <v>13</v>
      </c>
      <c r="F161" s="113"/>
      <c r="G161" s="113">
        <f>COUNTIF(C91:O91,"&gt;0")</f>
        <v>13</v>
      </c>
      <c r="H161" s="113"/>
      <c r="I161" s="113">
        <f>COUNTIF(C130:O130,"&gt;0")</f>
        <v>13</v>
      </c>
      <c r="J161" s="113"/>
      <c r="K161" s="120"/>
      <c r="L161" s="133"/>
      <c r="M161" s="133"/>
      <c r="N161" s="121"/>
      <c r="O161" s="121"/>
      <c r="P161" s="133"/>
      <c r="Q161" s="121"/>
      <c r="R161" s="121"/>
      <c r="S161" s="121"/>
      <c r="T161" s="121"/>
      <c r="U161" s="121"/>
    </row>
    <row r="162" spans="2:21">
      <c r="B162" s="225" t="s">
        <v>10</v>
      </c>
      <c r="C162" s="111">
        <f>AVERAGE(C12:O12)</f>
        <v>16.423076923076927</v>
      </c>
      <c r="D162" s="111"/>
      <c r="E162" s="111">
        <f>AVERAGE(C52:O52)</f>
        <v>17.330769230769228</v>
      </c>
      <c r="F162" s="111"/>
      <c r="G162" s="111">
        <f>AVERAGE(C91:O91)</f>
        <v>17.200000000000003</v>
      </c>
      <c r="H162" s="111"/>
      <c r="I162" s="111">
        <f>AVERAGE(C130:O130)</f>
        <v>17.500000000000004</v>
      </c>
      <c r="J162" s="111"/>
      <c r="K162" s="120"/>
      <c r="L162" s="133"/>
      <c r="M162" s="133"/>
      <c r="N162" s="121"/>
      <c r="O162" s="121"/>
      <c r="P162" s="121"/>
      <c r="Q162" s="121"/>
      <c r="R162" s="121"/>
      <c r="S162" s="121"/>
      <c r="T162" s="121"/>
      <c r="U162" s="121"/>
    </row>
    <row r="163" spans="2:21">
      <c r="B163" s="225" t="s">
        <v>12</v>
      </c>
      <c r="C163" s="111">
        <f>STDEV(C12:O12)</f>
        <v>0.70610887516709742</v>
      </c>
      <c r="D163" s="111"/>
      <c r="E163" s="111">
        <f>STDEV(C52:O52)</f>
        <v>1.0322989032450947</v>
      </c>
      <c r="F163" s="111"/>
      <c r="G163" s="111">
        <f>STDEV(C91:O91)</f>
        <v>0.87464278422679465</v>
      </c>
      <c r="H163" s="111"/>
      <c r="I163" s="111">
        <f>STDEV(C130:O130)</f>
        <v>1.0115993936995673</v>
      </c>
      <c r="J163" s="111"/>
      <c r="K163" s="120"/>
      <c r="L163" s="133"/>
      <c r="M163" s="133"/>
      <c r="N163" s="121"/>
      <c r="O163" s="121"/>
      <c r="P163" s="121"/>
      <c r="Q163" s="121"/>
      <c r="R163" s="121"/>
      <c r="S163" s="121"/>
      <c r="T163" s="121"/>
      <c r="U163" s="121"/>
    </row>
    <row r="164" spans="2:21">
      <c r="B164" s="225" t="s">
        <v>11</v>
      </c>
      <c r="C164" s="111">
        <f>CONFIDENCE(0.05,C163,C161)</f>
        <v>0.38383810373449834</v>
      </c>
      <c r="D164" s="111"/>
      <c r="E164" s="111">
        <f>CONFIDENCE(0.05,E163,E161)</f>
        <v>0.56115376458769506</v>
      </c>
      <c r="F164" s="111"/>
      <c r="G164" s="111">
        <f>CONFIDENCE(0.05,G163,G161)</f>
        <v>0.47545249684509061</v>
      </c>
      <c r="H164" s="111"/>
      <c r="I164" s="111">
        <f>CONFIDENCE(0.05,I163,I161)</f>
        <v>0.54990158978631032</v>
      </c>
      <c r="J164" s="111"/>
      <c r="K164" s="120"/>
      <c r="L164" s="133"/>
      <c r="M164" s="133"/>
      <c r="N164" s="121"/>
      <c r="O164" s="121"/>
      <c r="P164" s="121"/>
      <c r="Q164" s="121"/>
      <c r="R164" s="121"/>
      <c r="S164" s="121"/>
      <c r="T164" s="121"/>
      <c r="U164" s="121"/>
    </row>
    <row r="165" spans="2:21">
      <c r="B165" s="225" t="s">
        <v>13</v>
      </c>
      <c r="C165" s="109">
        <f>MAX(C12:O12)</f>
        <v>17.5</v>
      </c>
      <c r="D165" s="109"/>
      <c r="E165" s="109">
        <f>MAX(C52:O52)</f>
        <v>18.7</v>
      </c>
      <c r="F165" s="109"/>
      <c r="G165" s="109">
        <f>MAX(C91:O91)</f>
        <v>18.399999999999999</v>
      </c>
      <c r="H165" s="109"/>
      <c r="I165" s="109">
        <f>MAX(C130:O130)</f>
        <v>18.899999999999999</v>
      </c>
      <c r="J165" s="109"/>
      <c r="K165" s="120"/>
      <c r="L165" s="133"/>
      <c r="M165" s="133"/>
      <c r="N165" s="121"/>
      <c r="O165" s="121"/>
      <c r="P165" s="121"/>
      <c r="Q165" s="121"/>
      <c r="R165" s="121"/>
      <c r="S165" s="121"/>
      <c r="T165" s="121"/>
      <c r="U165" s="121"/>
    </row>
    <row r="166" spans="2:21">
      <c r="B166" s="225" t="s">
        <v>14</v>
      </c>
      <c r="C166" s="109">
        <f>MIN(C12:O12)</f>
        <v>15.4</v>
      </c>
      <c r="D166" s="109"/>
      <c r="E166" s="109">
        <f>MIN(C52:O52)</f>
        <v>16</v>
      </c>
      <c r="F166" s="109"/>
      <c r="G166" s="109">
        <f>MIN(C91:O91)</f>
        <v>16</v>
      </c>
      <c r="H166" s="109"/>
      <c r="I166" s="109">
        <f>MIN(C130:O130)</f>
        <v>15.9</v>
      </c>
      <c r="J166" s="109"/>
      <c r="K166" s="120"/>
      <c r="L166" s="133"/>
      <c r="M166" s="133"/>
      <c r="N166" s="121"/>
      <c r="O166" s="121"/>
      <c r="P166" s="121"/>
      <c r="Q166" s="121"/>
      <c r="R166" s="121"/>
      <c r="S166" s="121"/>
      <c r="T166" s="121"/>
      <c r="U166" s="121"/>
    </row>
    <row r="167" spans="2:21" ht="13.5" thickBot="1">
      <c r="B167" s="226" t="s">
        <v>15</v>
      </c>
      <c r="C167" s="106">
        <f>C165-C166</f>
        <v>2.0999999999999996</v>
      </c>
      <c r="D167" s="106"/>
      <c r="E167" s="106">
        <f>E165-E166</f>
        <v>2.6999999999999993</v>
      </c>
      <c r="F167" s="106"/>
      <c r="G167" s="106">
        <f>G165-G166</f>
        <v>2.3999999999999986</v>
      </c>
      <c r="H167" s="106"/>
      <c r="I167" s="106">
        <f>I165-I166</f>
        <v>2.9999999999999982</v>
      </c>
      <c r="J167" s="106"/>
      <c r="K167" s="120"/>
      <c r="L167" s="133"/>
      <c r="M167" s="133"/>
      <c r="N167" s="121"/>
      <c r="O167" s="121"/>
      <c r="P167" s="121"/>
      <c r="Q167" s="121"/>
      <c r="R167" s="121"/>
      <c r="S167" s="121"/>
      <c r="T167" s="121"/>
      <c r="U167" s="121"/>
    </row>
    <row r="168" spans="2:21">
      <c r="B168" s="225"/>
      <c r="C168" s="224"/>
      <c r="D168" s="224"/>
      <c r="E168" s="224"/>
      <c r="F168" s="224"/>
      <c r="G168" s="224"/>
      <c r="H168" s="224"/>
      <c r="I168" s="120"/>
      <c r="J168" s="120"/>
      <c r="K168" s="120"/>
      <c r="L168" s="133"/>
      <c r="M168" s="133"/>
      <c r="N168" s="121"/>
      <c r="O168" s="121"/>
      <c r="P168" s="121"/>
      <c r="Q168" s="121"/>
      <c r="R168" s="121"/>
      <c r="S168" s="121"/>
      <c r="T168" s="121"/>
      <c r="U168" s="121"/>
    </row>
    <row r="169" spans="2:21" ht="13.5" thickBot="1">
      <c r="B169" s="225"/>
      <c r="C169" s="224"/>
      <c r="D169" s="224"/>
      <c r="E169" s="224"/>
      <c r="F169" s="224"/>
      <c r="G169" s="224"/>
      <c r="H169" s="224"/>
      <c r="I169" s="120"/>
      <c r="J169" s="120"/>
      <c r="K169" s="120"/>
      <c r="L169" s="133"/>
      <c r="M169" s="133"/>
      <c r="N169" s="121"/>
      <c r="O169" s="121"/>
      <c r="P169" s="121"/>
      <c r="Q169" s="121"/>
      <c r="R169" s="121"/>
      <c r="S169" s="121"/>
      <c r="T169" s="121"/>
      <c r="U169" s="121"/>
    </row>
    <row r="170" spans="2:21" ht="13.5" thickBot="1">
      <c r="B170" s="229"/>
      <c r="C170" s="288" t="s">
        <v>79</v>
      </c>
      <c r="D170" s="288"/>
      <c r="E170" s="288"/>
      <c r="F170" s="288"/>
      <c r="G170" s="313"/>
      <c r="H170" s="313"/>
      <c r="I170" s="310"/>
      <c r="J170" s="310"/>
      <c r="K170" s="120"/>
      <c r="L170" s="121"/>
      <c r="M170" s="121"/>
      <c r="N170" s="121"/>
      <c r="O170" s="121"/>
      <c r="P170" s="121"/>
      <c r="Q170" s="121"/>
      <c r="R170" s="121"/>
      <c r="S170" s="121"/>
      <c r="T170" s="121"/>
      <c r="U170" s="121"/>
    </row>
    <row r="171" spans="2:21" ht="13.5" customHeight="1" thickBot="1">
      <c r="B171" s="226"/>
      <c r="C171" s="122" t="s">
        <v>25</v>
      </c>
      <c r="D171" s="122"/>
      <c r="E171" s="122" t="s">
        <v>26</v>
      </c>
      <c r="F171" s="122"/>
      <c r="G171" s="122" t="s">
        <v>27</v>
      </c>
      <c r="H171" s="122"/>
      <c r="I171" s="122" t="s">
        <v>69</v>
      </c>
      <c r="J171" s="122"/>
      <c r="L171" s="121"/>
      <c r="M171" s="121"/>
      <c r="N171" s="121"/>
      <c r="O171" s="121"/>
      <c r="P171" s="121"/>
      <c r="Q171" s="121"/>
      <c r="R171" s="121"/>
      <c r="S171" s="121"/>
      <c r="T171" s="121"/>
      <c r="U171" s="121"/>
    </row>
    <row r="172" spans="2:21">
      <c r="B172" s="225" t="s">
        <v>9</v>
      </c>
      <c r="C172" s="113">
        <f>COUNTIF(C13:O13,"&lt;0")</f>
        <v>13</v>
      </c>
      <c r="D172" s="113"/>
      <c r="E172" s="113">
        <f>COUNTIF(C53:O53,"&lt;0")</f>
        <v>13</v>
      </c>
      <c r="F172" s="113"/>
      <c r="G172" s="113">
        <f>COUNTIF(C92:O92,"&lt;0")</f>
        <v>13</v>
      </c>
      <c r="H172" s="113"/>
      <c r="I172" s="113">
        <f>COUNTIF(C131:O131,"&lt;0")</f>
        <v>13</v>
      </c>
      <c r="J172" s="113"/>
      <c r="L172" s="121"/>
      <c r="M172" s="121"/>
      <c r="N172" s="121"/>
      <c r="O172" s="121"/>
      <c r="P172" s="121"/>
      <c r="Q172" s="121"/>
      <c r="R172" s="121"/>
      <c r="S172" s="121"/>
      <c r="T172" s="121"/>
      <c r="U172" s="121"/>
    </row>
    <row r="173" spans="2:21">
      <c r="B173" s="225" t="s">
        <v>10</v>
      </c>
      <c r="C173" s="111">
        <f>AVERAGE(C13:O13)</f>
        <v>-80.838461538461544</v>
      </c>
      <c r="D173" s="111"/>
      <c r="E173" s="111">
        <f>AVERAGE(C53:O53)</f>
        <v>-87.353846153846163</v>
      </c>
      <c r="F173" s="111"/>
      <c r="G173" s="111">
        <f>AVERAGE(C92:O92)</f>
        <v>-85.492307692307676</v>
      </c>
      <c r="H173" s="111"/>
      <c r="I173" s="111">
        <f>AVERAGE(C131:O131)</f>
        <v>-76.653846153846146</v>
      </c>
      <c r="J173" s="111"/>
      <c r="L173" s="246"/>
      <c r="M173" s="121"/>
      <c r="N173" s="121"/>
      <c r="O173" s="121"/>
      <c r="P173" s="121"/>
      <c r="Q173" s="121"/>
      <c r="R173" s="121"/>
      <c r="S173" s="121"/>
      <c r="T173" s="121"/>
      <c r="U173" s="121"/>
    </row>
    <row r="174" spans="2:21">
      <c r="B174" s="225" t="s">
        <v>12</v>
      </c>
      <c r="C174" s="111">
        <f>STDEV(C13:O13)</f>
        <v>24.461382437818788</v>
      </c>
      <c r="D174" s="111"/>
      <c r="E174" s="111">
        <f>STDEV(C53:O53)</f>
        <v>23.352787677442087</v>
      </c>
      <c r="F174" s="111"/>
      <c r="G174" s="111">
        <f>STDEV(C92:O92)</f>
        <v>24.731978676013203</v>
      </c>
      <c r="H174" s="111"/>
      <c r="I174" s="111">
        <f>STDEV(C131:O131)</f>
        <v>31.691445096550797</v>
      </c>
      <c r="J174" s="111"/>
      <c r="L174" s="121"/>
      <c r="M174" s="121"/>
      <c r="N174" s="121"/>
      <c r="O174" s="121"/>
      <c r="P174" s="121"/>
      <c r="Q174" s="121"/>
      <c r="R174" s="121"/>
      <c r="S174" s="121"/>
      <c r="T174" s="121"/>
      <c r="U174" s="121"/>
    </row>
    <row r="175" spans="2:21">
      <c r="B175" s="225" t="s">
        <v>11</v>
      </c>
      <c r="C175" s="111">
        <f>CONFIDENCE(0.05,C174,C172)</f>
        <v>13.297114623343052</v>
      </c>
      <c r="D175" s="111"/>
      <c r="E175" s="111">
        <f>CONFIDENCE(0.05,E174,E172)</f>
        <v>12.694486720482752</v>
      </c>
      <c r="F175" s="111"/>
      <c r="G175" s="111">
        <f>CONFIDENCE(0.05,G174,G172)</f>
        <v>13.444209711082395</v>
      </c>
      <c r="H175" s="111"/>
      <c r="I175" s="111">
        <f>CONFIDENCE(0.05,I174,I172)</f>
        <v>17.227349235041661</v>
      </c>
      <c r="J175" s="111"/>
      <c r="L175" s="121"/>
      <c r="M175" s="121"/>
      <c r="N175" s="121"/>
      <c r="O175" s="121"/>
      <c r="P175" s="121"/>
      <c r="Q175" s="121"/>
      <c r="R175" s="121"/>
      <c r="S175" s="121"/>
      <c r="T175" s="121"/>
      <c r="U175" s="121"/>
    </row>
    <row r="176" spans="2:21">
      <c r="B176" s="225" t="s">
        <v>13</v>
      </c>
      <c r="C176" s="109">
        <f>MAX(C13:O13)</f>
        <v>-53.4</v>
      </c>
      <c r="D176" s="109"/>
      <c r="E176" s="109">
        <f>MAX(C53:O53)</f>
        <v>-56.1</v>
      </c>
      <c r="F176" s="109"/>
      <c r="G176" s="109">
        <f>MAX(C92:O92)</f>
        <v>-54.6</v>
      </c>
      <c r="H176" s="109"/>
      <c r="I176" s="109">
        <f>MAX(C131:O131)</f>
        <v>-11.9</v>
      </c>
      <c r="J176" s="109"/>
      <c r="L176" s="121"/>
      <c r="M176" s="121"/>
      <c r="N176" s="121"/>
      <c r="O176" s="121"/>
      <c r="P176" s="121"/>
      <c r="Q176" s="121"/>
      <c r="R176" s="121"/>
      <c r="S176" s="121"/>
      <c r="T176" s="121"/>
      <c r="U176" s="121"/>
    </row>
    <row r="177" spans="2:21">
      <c r="B177" s="225" t="s">
        <v>14</v>
      </c>
      <c r="C177" s="109">
        <f>MIN(C13:O13)</f>
        <v>-115.7</v>
      </c>
      <c r="D177" s="109"/>
      <c r="E177" s="109">
        <f>MIN(C53:O53)</f>
        <v>-117.5</v>
      </c>
      <c r="F177" s="109"/>
      <c r="G177" s="109">
        <f>MIN(C92:O92)</f>
        <v>-118.8</v>
      </c>
      <c r="H177" s="109"/>
      <c r="I177" s="109">
        <f>MIN(C131:O131)</f>
        <v>-113.4</v>
      </c>
      <c r="J177" s="109"/>
      <c r="L177" s="121"/>
      <c r="M177" s="121"/>
      <c r="N177" s="121"/>
      <c r="O177" s="121"/>
      <c r="P177" s="121"/>
      <c r="Q177" s="121"/>
      <c r="R177" s="121"/>
      <c r="S177" s="121"/>
      <c r="T177" s="121"/>
      <c r="U177" s="121"/>
    </row>
    <row r="178" spans="2:21" ht="13.5" thickBot="1">
      <c r="B178" s="226" t="s">
        <v>15</v>
      </c>
      <c r="C178" s="106">
        <f>C176-C177</f>
        <v>62.300000000000004</v>
      </c>
      <c r="D178" s="106"/>
      <c r="E178" s="106">
        <f>E176-E177</f>
        <v>61.4</v>
      </c>
      <c r="F178" s="106"/>
      <c r="G178" s="106">
        <f>G176-G177</f>
        <v>64.199999999999989</v>
      </c>
      <c r="H178" s="106"/>
      <c r="I178" s="106">
        <f>I176-I177</f>
        <v>101.5</v>
      </c>
      <c r="J178" s="106"/>
      <c r="L178" s="121"/>
      <c r="M178" s="121"/>
      <c r="N178" s="121"/>
      <c r="O178" s="121"/>
      <c r="P178" s="121"/>
      <c r="Q178" s="121"/>
      <c r="R178" s="121"/>
      <c r="S178" s="121"/>
      <c r="T178" s="121"/>
      <c r="U178" s="121"/>
    </row>
    <row r="179" spans="2:21" ht="13.5" thickBot="1">
      <c r="C179" s="314"/>
      <c r="D179" s="314"/>
      <c r="E179" s="314"/>
      <c r="F179" s="314"/>
      <c r="G179" s="314"/>
      <c r="H179" s="314"/>
      <c r="L179" s="121"/>
      <c r="M179" s="121"/>
      <c r="N179" s="133"/>
      <c r="O179" s="121"/>
      <c r="P179" s="121"/>
      <c r="Q179" s="121"/>
      <c r="R179" s="121"/>
      <c r="S179" s="121"/>
      <c r="T179" s="121"/>
      <c r="U179" s="121"/>
    </row>
    <row r="180" spans="2:21" ht="13.5" thickBot="1">
      <c r="B180" s="229"/>
      <c r="C180" s="288" t="s">
        <v>78</v>
      </c>
      <c r="D180" s="288"/>
      <c r="E180" s="288"/>
      <c r="F180" s="288"/>
      <c r="G180" s="313"/>
      <c r="H180" s="313"/>
      <c r="I180" s="310"/>
      <c r="J180" s="310"/>
      <c r="K180" s="120"/>
    </row>
    <row r="181" spans="2:21" ht="13.5" customHeight="1" thickBot="1">
      <c r="B181" s="226"/>
      <c r="C181" s="122" t="s">
        <v>25</v>
      </c>
      <c r="D181" s="122"/>
      <c r="E181" s="122" t="s">
        <v>26</v>
      </c>
      <c r="F181" s="122"/>
      <c r="G181" s="122" t="s">
        <v>27</v>
      </c>
      <c r="H181" s="122"/>
      <c r="I181" s="122" t="s">
        <v>69</v>
      </c>
      <c r="J181" s="122"/>
    </row>
    <row r="182" spans="2:21">
      <c r="B182" s="225" t="s">
        <v>9</v>
      </c>
      <c r="C182" s="218">
        <f>COUNTIF(C14:O14,"&gt;0")</f>
        <v>13</v>
      </c>
      <c r="D182" s="218"/>
      <c r="E182" s="218">
        <f>COUNTIF(C54:O54,"&gt;0")</f>
        <v>13</v>
      </c>
      <c r="F182" s="218"/>
      <c r="G182" s="112">
        <f>COUNTIF(C93:O93,"&gt;0")</f>
        <v>13</v>
      </c>
      <c r="H182" s="112"/>
      <c r="I182" s="112">
        <f>COUNTIF(C132:O132,"&gt;0")</f>
        <v>13</v>
      </c>
      <c r="J182" s="112"/>
    </row>
    <row r="183" spans="2:21">
      <c r="B183" s="225" t="s">
        <v>10</v>
      </c>
      <c r="C183" s="217">
        <f>AVERAGE(C14:O14)</f>
        <v>16.438461538461539</v>
      </c>
      <c r="D183" s="217"/>
      <c r="E183" s="217">
        <f>AVERAGE(C54:O54)</f>
        <v>17.261538461538461</v>
      </c>
      <c r="F183" s="217"/>
      <c r="G183" s="108">
        <f>AVERAGE(C93:O93)</f>
        <v>17.200000000000003</v>
      </c>
      <c r="H183" s="108"/>
      <c r="I183" s="108">
        <f>AVERAGE(C132:O132)</f>
        <v>17.523076923076925</v>
      </c>
      <c r="J183" s="108"/>
    </row>
    <row r="184" spans="2:21">
      <c r="B184" s="225" t="s">
        <v>12</v>
      </c>
      <c r="C184" s="217">
        <f>STDEV(C14:O14)</f>
        <v>0.7030154829239319</v>
      </c>
      <c r="D184" s="217"/>
      <c r="E184" s="217">
        <f>STDEV(C54:O54)</f>
        <v>1.1011648843675055</v>
      </c>
      <c r="F184" s="217"/>
      <c r="G184" s="108">
        <f>STDEV(C93:O93)</f>
        <v>0.89069261439249237</v>
      </c>
      <c r="H184" s="108"/>
      <c r="I184" s="108">
        <f>STDEV(C132:O132)</f>
        <v>1.0051151228871293</v>
      </c>
      <c r="J184" s="108"/>
    </row>
    <row r="185" spans="2:21">
      <c r="B185" s="225" t="s">
        <v>11</v>
      </c>
      <c r="C185" s="217">
        <f>CONFIDENCE(0.05,C184,C182)</f>
        <v>0.38215654745545757</v>
      </c>
      <c r="D185" s="217"/>
      <c r="E185" s="217">
        <f>CONFIDENCE(0.05,E184,E182)</f>
        <v>0.5985890504698993</v>
      </c>
      <c r="F185" s="217"/>
      <c r="G185" s="108">
        <f>CONFIDENCE(0.05,G184,G182)</f>
        <v>0.48417712358852916</v>
      </c>
      <c r="H185" s="108"/>
      <c r="I185" s="108">
        <f>CONFIDENCE(0.05,I184,I182)</f>
        <v>0.54637676479079078</v>
      </c>
      <c r="J185" s="108"/>
    </row>
    <row r="186" spans="2:21">
      <c r="B186" s="225" t="s">
        <v>13</v>
      </c>
      <c r="C186" s="216">
        <f>MAX(C14:O14)</f>
        <v>17.5</v>
      </c>
      <c r="D186" s="216"/>
      <c r="E186" s="216">
        <f>MAX(C54:O54)</f>
        <v>18.7</v>
      </c>
      <c r="F186" s="216"/>
      <c r="G186" s="108">
        <f>MAX(C93:O93)</f>
        <v>18.399999999999999</v>
      </c>
      <c r="H186" s="108"/>
      <c r="I186" s="108">
        <f>MAX(C132:O132)</f>
        <v>18.899999999999999</v>
      </c>
      <c r="J186" s="108"/>
    </row>
    <row r="187" spans="2:21">
      <c r="B187" s="225" t="s">
        <v>14</v>
      </c>
      <c r="C187" s="216">
        <f>MIN(C14:O14)</f>
        <v>15.4</v>
      </c>
      <c r="D187" s="216"/>
      <c r="E187" s="216">
        <f>MIN(C54:O54)</f>
        <v>15.8</v>
      </c>
      <c r="F187" s="216"/>
      <c r="G187" s="108">
        <f>MIN(C93:O93)</f>
        <v>16.100000000000001</v>
      </c>
      <c r="H187" s="108"/>
      <c r="I187" s="108">
        <f>MIN(C132:O132)</f>
        <v>15.9</v>
      </c>
      <c r="J187" s="108"/>
    </row>
    <row r="188" spans="2:21" ht="13.5" thickBot="1">
      <c r="B188" s="226" t="s">
        <v>15</v>
      </c>
      <c r="C188" s="215">
        <f>C186-C187</f>
        <v>2.0999999999999996</v>
      </c>
      <c r="D188" s="215"/>
      <c r="E188" s="215">
        <f>E186-E187</f>
        <v>2.8999999999999986</v>
      </c>
      <c r="F188" s="215"/>
      <c r="G188" s="105">
        <f>G186-G187</f>
        <v>2.2999999999999972</v>
      </c>
      <c r="H188" s="105"/>
      <c r="I188" s="105">
        <f>I186-I187</f>
        <v>2.9999999999999982</v>
      </c>
      <c r="J188" s="105"/>
    </row>
    <row r="189" spans="2:21">
      <c r="B189" s="225"/>
      <c r="C189" s="243"/>
      <c r="D189" s="243"/>
      <c r="E189" s="243"/>
      <c r="F189" s="243"/>
      <c r="G189" s="242"/>
      <c r="H189" s="242"/>
      <c r="I189" s="121"/>
    </row>
    <row r="190" spans="2:21">
      <c r="B190" s="225"/>
      <c r="C190" s="243"/>
      <c r="D190" s="243"/>
      <c r="E190" s="243"/>
      <c r="F190" s="243"/>
      <c r="G190" s="242"/>
      <c r="H190" s="242"/>
      <c r="I190" s="121"/>
    </row>
    <row r="191" spans="2:21">
      <c r="B191" s="225"/>
      <c r="C191" s="243"/>
      <c r="D191" s="243"/>
      <c r="E191" s="243"/>
      <c r="F191" s="243"/>
      <c r="G191" s="242"/>
      <c r="H191" s="242"/>
      <c r="I191" s="121"/>
    </row>
    <row r="192" spans="2:21">
      <c r="B192" s="225"/>
      <c r="C192" s="243"/>
      <c r="D192" s="243"/>
      <c r="E192" s="243"/>
      <c r="F192" s="243"/>
      <c r="G192" s="242"/>
      <c r="H192" s="242"/>
      <c r="I192" s="121"/>
    </row>
    <row r="193" spans="2:11" ht="13.5" thickBot="1">
      <c r="C193" s="283"/>
      <c r="D193" s="283"/>
      <c r="E193" s="283"/>
      <c r="F193" s="283"/>
      <c r="G193" s="283"/>
      <c r="H193" s="283"/>
    </row>
    <row r="194" spans="2:11" ht="13.5" customHeight="1" thickBot="1">
      <c r="B194" s="229"/>
      <c r="C194" s="239" t="s">
        <v>77</v>
      </c>
      <c r="D194" s="239"/>
      <c r="E194" s="239"/>
      <c r="F194" s="239"/>
      <c r="G194" s="240"/>
      <c r="H194" s="240"/>
      <c r="I194" s="310"/>
      <c r="J194" s="310"/>
      <c r="K194" s="133"/>
    </row>
    <row r="195" spans="2:11" ht="13.5" customHeight="1" thickBot="1">
      <c r="B195" s="226"/>
      <c r="C195" s="122" t="s">
        <v>25</v>
      </c>
      <c r="D195" s="122"/>
      <c r="E195" s="122" t="s">
        <v>26</v>
      </c>
      <c r="F195" s="122"/>
      <c r="G195" s="122" t="s">
        <v>27</v>
      </c>
      <c r="H195" s="122"/>
      <c r="I195" s="122" t="s">
        <v>69</v>
      </c>
      <c r="J195" s="122"/>
      <c r="K195" s="121"/>
    </row>
    <row r="196" spans="2:11">
      <c r="B196" s="225" t="s">
        <v>9</v>
      </c>
      <c r="C196" s="113">
        <f>COUNTIF(C16:O16,"&gt;0")</f>
        <v>13</v>
      </c>
      <c r="D196" s="113"/>
      <c r="E196" s="113">
        <f>COUNTIF(C56:O56,"&gt;0")</f>
        <v>13</v>
      </c>
      <c r="F196" s="113"/>
      <c r="G196" s="112">
        <f>COUNTIF(C95:O95,"&gt;0")</f>
        <v>13</v>
      </c>
      <c r="H196" s="112"/>
      <c r="I196" s="112">
        <f>COUNTIF(C134:O134,"&gt;0")</f>
        <v>13</v>
      </c>
      <c r="J196" s="112"/>
      <c r="K196" s="121"/>
    </row>
    <row r="197" spans="2:11">
      <c r="B197" s="225" t="s">
        <v>10</v>
      </c>
      <c r="C197" s="111">
        <f>AVERAGE(C16:O16)</f>
        <v>42.846153846153854</v>
      </c>
      <c r="D197" s="111"/>
      <c r="E197" s="111">
        <f>AVERAGE(C56:O56)</f>
        <v>36.392307692307689</v>
      </c>
      <c r="F197" s="111"/>
      <c r="G197" s="111">
        <f>AVERAGE(C95:O95)</f>
        <v>40.253846153846148</v>
      </c>
      <c r="H197" s="111"/>
      <c r="I197" s="111">
        <f>AVERAGE(C134:O134)</f>
        <v>32.015384615384619</v>
      </c>
      <c r="J197" s="111"/>
    </row>
    <row r="198" spans="2:11">
      <c r="B198" s="225" t="s">
        <v>12</v>
      </c>
      <c r="C198" s="111">
        <f>STDEV(C16:O16)</f>
        <v>3.4109176147129343</v>
      </c>
      <c r="D198" s="111"/>
      <c r="E198" s="111">
        <f>STDEV(C56:O56)</f>
        <v>0.2812517806211442</v>
      </c>
      <c r="F198" s="111"/>
      <c r="G198" s="108">
        <f>STDEV(C95:O95)</f>
        <v>0.39288544686584426</v>
      </c>
      <c r="H198" s="108"/>
      <c r="I198" s="108">
        <f>STDEV(C134:O134)</f>
        <v>0.1519109050625502</v>
      </c>
      <c r="J198" s="108"/>
    </row>
    <row r="199" spans="2:11">
      <c r="B199" s="225" t="s">
        <v>11</v>
      </c>
      <c r="C199" s="111">
        <f>CONFIDENCE(0.05,C198,C196)</f>
        <v>1.854161865500112</v>
      </c>
      <c r="D199" s="111"/>
      <c r="E199" s="111">
        <f>CONFIDENCE(0.05,E198,E196)</f>
        <v>0.15288740014778038</v>
      </c>
      <c r="F199" s="111"/>
      <c r="G199" s="108">
        <f>CONFIDENCE(0.05,G198,G196)</f>
        <v>0.21357103729106861</v>
      </c>
      <c r="H199" s="108"/>
      <c r="I199" s="108">
        <f>CONFIDENCE(0.05,I198,I196)</f>
        <v>8.257819124848427E-2</v>
      </c>
      <c r="J199" s="108"/>
    </row>
    <row r="200" spans="2:11">
      <c r="B200" s="225" t="s">
        <v>13</v>
      </c>
      <c r="C200" s="109">
        <f>MAX(C16:O16)</f>
        <v>50.3</v>
      </c>
      <c r="D200" s="109"/>
      <c r="E200" s="109">
        <f>MAX(C56:O56)</f>
        <v>36.6</v>
      </c>
      <c r="F200" s="109"/>
      <c r="G200" s="108">
        <f>MAX(C95:O95)</f>
        <v>40.5</v>
      </c>
      <c r="H200" s="108"/>
      <c r="I200" s="108">
        <f>MAX(C134:O134)</f>
        <v>32.299999999999997</v>
      </c>
      <c r="J200" s="108"/>
    </row>
    <row r="201" spans="2:11">
      <c r="B201" s="225" t="s">
        <v>14</v>
      </c>
      <c r="C201" s="109">
        <f>MIN(C16:O16)</f>
        <v>40.5</v>
      </c>
      <c r="D201" s="109"/>
      <c r="E201" s="109">
        <f>MIN(C56:O56)</f>
        <v>35.5</v>
      </c>
      <c r="F201" s="109"/>
      <c r="G201" s="108">
        <f>MIN(C95:O95)</f>
        <v>39</v>
      </c>
      <c r="H201" s="108"/>
      <c r="I201" s="108">
        <f>MIN(C134:O134)</f>
        <v>31.8</v>
      </c>
      <c r="J201" s="108"/>
    </row>
    <row r="202" spans="2:11" ht="13.5" thickBot="1">
      <c r="B202" s="226" t="s">
        <v>15</v>
      </c>
      <c r="C202" s="106">
        <f>C200-C201</f>
        <v>9.7999999999999972</v>
      </c>
      <c r="D202" s="106"/>
      <c r="E202" s="106">
        <f>E200-E201</f>
        <v>1.1000000000000014</v>
      </c>
      <c r="F202" s="106"/>
      <c r="G202" s="105">
        <f>G200-G201</f>
        <v>1.5</v>
      </c>
      <c r="H202" s="105"/>
      <c r="I202" s="105">
        <f>I200-I201</f>
        <v>0.49999999999999645</v>
      </c>
      <c r="J202" s="105"/>
    </row>
    <row r="203" spans="2:11" ht="13.5" thickBot="1"/>
    <row r="204" spans="2:11" ht="13.5" customHeight="1" thickBot="1">
      <c r="B204" s="229"/>
      <c r="C204" s="239" t="s">
        <v>76</v>
      </c>
      <c r="D204" s="239"/>
      <c r="E204" s="239"/>
      <c r="F204" s="239"/>
      <c r="G204" s="238"/>
      <c r="H204" s="238"/>
      <c r="I204" s="310"/>
      <c r="J204" s="310"/>
      <c r="K204" s="120"/>
    </row>
    <row r="205" spans="2:11" ht="13.5" thickBot="1">
      <c r="B205" s="226"/>
      <c r="C205" s="114" t="s">
        <v>25</v>
      </c>
      <c r="D205" s="114"/>
      <c r="E205" s="114" t="s">
        <v>26</v>
      </c>
      <c r="F205" s="114"/>
      <c r="G205" s="114" t="s">
        <v>27</v>
      </c>
      <c r="H205" s="114"/>
      <c r="I205" s="114" t="s">
        <v>69</v>
      </c>
      <c r="J205" s="114"/>
    </row>
    <row r="206" spans="2:11">
      <c r="B206" s="225" t="s">
        <v>9</v>
      </c>
      <c r="C206" s="113">
        <f>COUNTIF(C17:O17,"&gt;0")</f>
        <v>13</v>
      </c>
      <c r="D206" s="113"/>
      <c r="E206" s="113">
        <f>COUNTIF(C57:O57,"&gt;0")</f>
        <v>13</v>
      </c>
      <c r="F206" s="113"/>
      <c r="G206" s="112">
        <f>COUNTIF(C96:O96,"&gt;0")</f>
        <v>13</v>
      </c>
      <c r="H206" s="112"/>
      <c r="I206" s="112">
        <f>COUNTIF(C135:O135,"&gt;0")</f>
        <v>13</v>
      </c>
      <c r="J206" s="112"/>
    </row>
    <row r="207" spans="2:11">
      <c r="B207" s="225" t="s">
        <v>10</v>
      </c>
      <c r="C207" s="111">
        <f>AVERAGE(C17:O17)</f>
        <v>16.284615384615385</v>
      </c>
      <c r="D207" s="111"/>
      <c r="E207" s="111">
        <f>AVERAGE(C57:O57)</f>
        <v>17.130769230769229</v>
      </c>
      <c r="F207" s="111"/>
      <c r="G207" s="111">
        <f>AVERAGE(C96:O96)</f>
        <v>17.123076923076926</v>
      </c>
      <c r="H207" s="111"/>
      <c r="I207" s="111">
        <f>AVERAGE(C135:O135)</f>
        <v>17.361538461538466</v>
      </c>
      <c r="J207" s="111"/>
    </row>
    <row r="208" spans="2:11">
      <c r="B208" s="225" t="s">
        <v>12</v>
      </c>
      <c r="C208" s="111">
        <f>STDEV(C17:O17)</f>
        <v>0.66187379694086945</v>
      </c>
      <c r="D208" s="111"/>
      <c r="E208" s="111">
        <f>STDEV(C20:O20)</f>
        <v>2.3946521614545557</v>
      </c>
      <c r="F208" s="111"/>
      <c r="G208" s="108">
        <f>STDEV(C96:O96)</f>
        <v>0.75625595992565697</v>
      </c>
      <c r="H208" s="108"/>
      <c r="I208" s="108">
        <f>STDEV(C135:O135)</f>
        <v>0.9844951849708401</v>
      </c>
      <c r="J208" s="108"/>
    </row>
    <row r="209" spans="2:11">
      <c r="B209" s="225" t="s">
        <v>11</v>
      </c>
      <c r="C209" s="111">
        <f>CONFIDENCE(0.05,C208,C206)</f>
        <v>0.35979208315320416</v>
      </c>
      <c r="D209" s="111"/>
      <c r="E209" s="111">
        <f>CONFIDENCE(0.05,E208,E206)</f>
        <v>1.3017238234527497</v>
      </c>
      <c r="F209" s="111"/>
      <c r="G209" s="108">
        <f>CONFIDENCE(0.05,G208,G206)</f>
        <v>0.41109786862129949</v>
      </c>
      <c r="H209" s="108"/>
      <c r="I209" s="108">
        <f>CONFIDENCE(0.05,I208,I206)</f>
        <v>0.53516784482495883</v>
      </c>
      <c r="J209" s="108"/>
    </row>
    <row r="210" spans="2:11">
      <c r="B210" s="225" t="s">
        <v>13</v>
      </c>
      <c r="C210" s="109">
        <f>MAX(C17:O17)</f>
        <v>17.3</v>
      </c>
      <c r="D210" s="109"/>
      <c r="E210" s="109">
        <f>MAX(C57:O57)</f>
        <v>18.5</v>
      </c>
      <c r="F210" s="109"/>
      <c r="G210" s="108">
        <f>MAX(C96:O96)</f>
        <v>18.3</v>
      </c>
      <c r="H210" s="108"/>
      <c r="I210" s="108">
        <f>MAX(C135:O135)</f>
        <v>18.8</v>
      </c>
      <c r="J210" s="108"/>
      <c r="K210" s="221"/>
    </row>
    <row r="211" spans="2:11">
      <c r="B211" s="225" t="s">
        <v>14</v>
      </c>
      <c r="C211" s="109">
        <f>MIN(C17:O17)</f>
        <v>15.4</v>
      </c>
      <c r="D211" s="109"/>
      <c r="E211" s="109">
        <f>MIN(C57:O57)</f>
        <v>15.8</v>
      </c>
      <c r="F211" s="109"/>
      <c r="G211" s="108">
        <f>MIN(C96:O96)</f>
        <v>16.100000000000001</v>
      </c>
      <c r="H211" s="108"/>
      <c r="I211" s="108">
        <f>MIN(C135:O135)</f>
        <v>16</v>
      </c>
      <c r="J211" s="108"/>
    </row>
    <row r="212" spans="2:11" ht="13.5" thickBot="1">
      <c r="B212" s="226" t="s">
        <v>15</v>
      </c>
      <c r="C212" s="106">
        <f>C210-C211</f>
        <v>1.9000000000000004</v>
      </c>
      <c r="D212" s="106"/>
      <c r="E212" s="106">
        <f>E210-E211</f>
        <v>2.6999999999999993</v>
      </c>
      <c r="F212" s="106"/>
      <c r="G212" s="105">
        <f>G210-G211</f>
        <v>2.1999999999999993</v>
      </c>
      <c r="H212" s="105"/>
      <c r="I212" s="105">
        <f>I210-I211</f>
        <v>2.8000000000000007</v>
      </c>
      <c r="J212" s="105"/>
    </row>
    <row r="213" spans="2:11">
      <c r="B213" s="225"/>
      <c r="C213" s="224"/>
      <c r="D213" s="224"/>
      <c r="E213" s="224"/>
      <c r="F213" s="224"/>
      <c r="G213" s="223"/>
      <c r="H213" s="223"/>
      <c r="I213" s="120"/>
    </row>
    <row r="214" spans="2:11" ht="13.5" thickBot="1">
      <c r="B214" s="225"/>
      <c r="C214" s="224"/>
      <c r="D214" s="224"/>
      <c r="E214" s="224"/>
      <c r="F214" s="224"/>
      <c r="G214" s="223"/>
      <c r="H214" s="223"/>
      <c r="I214" s="120"/>
    </row>
    <row r="215" spans="2:11" ht="13.5" thickBot="1">
      <c r="B215" s="229"/>
      <c r="C215" s="235" t="s">
        <v>75</v>
      </c>
      <c r="D215" s="235"/>
      <c r="E215" s="235"/>
      <c r="F215" s="235"/>
      <c r="G215" s="312"/>
      <c r="H215" s="312"/>
      <c r="I215" s="310"/>
      <c r="J215" s="310"/>
      <c r="K215" s="120"/>
    </row>
    <row r="216" spans="2:11" ht="13.5" thickBot="1">
      <c r="B216" s="226"/>
      <c r="C216" s="122" t="s">
        <v>25</v>
      </c>
      <c r="D216" s="122"/>
      <c r="E216" s="122" t="s">
        <v>26</v>
      </c>
      <c r="F216" s="122"/>
      <c r="G216" s="122" t="s">
        <v>27</v>
      </c>
      <c r="H216" s="122"/>
      <c r="I216" s="122" t="s">
        <v>69</v>
      </c>
      <c r="J216" s="122"/>
    </row>
    <row r="217" spans="2:11">
      <c r="B217" s="225" t="s">
        <v>9</v>
      </c>
      <c r="C217" s="113">
        <f>COUNTIF(C18:O18,"&gt;0")</f>
        <v>13</v>
      </c>
      <c r="D217" s="113"/>
      <c r="E217" s="113">
        <f>COUNTIF(C58:O58,"&gt;0")</f>
        <v>13</v>
      </c>
      <c r="F217" s="113"/>
      <c r="G217" s="112">
        <f>COUNTIF(C97:O97,"&gt;0")</f>
        <v>13</v>
      </c>
      <c r="H217" s="112"/>
      <c r="I217" s="112">
        <f>COUNTIF(C136:O136,"&gt;0")</f>
        <v>13</v>
      </c>
      <c r="J217" s="112"/>
    </row>
    <row r="218" spans="2:11">
      <c r="B218" s="225" t="s">
        <v>10</v>
      </c>
      <c r="C218" s="111">
        <f>AVERAGE(C18:O18)</f>
        <v>42.946153846153848</v>
      </c>
      <c r="D218" s="111"/>
      <c r="E218" s="111">
        <f>AVERAGE(C58:O58)</f>
        <v>36.392307692307689</v>
      </c>
      <c r="F218" s="111"/>
      <c r="G218" s="111">
        <f>AVERAGE(C97:O97)</f>
        <v>40.238461538461543</v>
      </c>
      <c r="H218" s="111"/>
      <c r="I218" s="111">
        <f>AVERAGE(C136:O136)</f>
        <v>32.046153846153842</v>
      </c>
      <c r="J218" s="111"/>
    </row>
    <row r="219" spans="2:11">
      <c r="B219" s="225" t="s">
        <v>12</v>
      </c>
      <c r="C219" s="111">
        <f>STDEV(C18:O18)</f>
        <v>3.4652117262430449</v>
      </c>
      <c r="D219" s="111"/>
      <c r="E219" s="111">
        <f>STDEV(C58:O58)</f>
        <v>0.28711652240144148</v>
      </c>
      <c r="F219" s="111"/>
      <c r="G219" s="108">
        <f>STDEV(C97:O97)</f>
        <v>0.45375922679041636</v>
      </c>
      <c r="H219" s="108"/>
      <c r="I219" s="108">
        <f>STDEV(C136:O136)</f>
        <v>0.13301243435223714</v>
      </c>
      <c r="J219" s="108"/>
    </row>
    <row r="220" spans="2:11">
      <c r="B220" s="225" t="s">
        <v>11</v>
      </c>
      <c r="C220" s="111">
        <f>CONFIDENCE(0.05,C219,C217)</f>
        <v>1.8836759383953652</v>
      </c>
      <c r="D220" s="111"/>
      <c r="E220" s="111">
        <f>CONFIDENCE(0.05,E219,E217)</f>
        <v>0.15607545151352631</v>
      </c>
      <c r="F220" s="111"/>
      <c r="G220" s="108">
        <f>CONFIDENCE(0.05,G219,G217)</f>
        <v>0.24666179294524382</v>
      </c>
      <c r="H220" s="108"/>
      <c r="I220" s="108">
        <f>CONFIDENCE(0.05,I219,I217)</f>
        <v>7.2305054320114817E-2</v>
      </c>
      <c r="J220" s="108"/>
    </row>
    <row r="221" spans="2:11">
      <c r="B221" s="225" t="s">
        <v>13</v>
      </c>
      <c r="C221" s="109">
        <f>MAX(C18:O18)</f>
        <v>50.3</v>
      </c>
      <c r="D221" s="109"/>
      <c r="E221" s="109">
        <f>MAX(C58:O58)</f>
        <v>36.6</v>
      </c>
      <c r="F221" s="109"/>
      <c r="G221" s="108">
        <f>MAX(C97:O97)</f>
        <v>40.700000000000003</v>
      </c>
      <c r="H221" s="108"/>
      <c r="I221" s="108">
        <f>MAX(C136:O136)</f>
        <v>32.200000000000003</v>
      </c>
      <c r="J221" s="108"/>
    </row>
    <row r="222" spans="2:11">
      <c r="B222" s="225" t="s">
        <v>14</v>
      </c>
      <c r="C222" s="109">
        <f>MIN(C18:O18)</f>
        <v>40.4</v>
      </c>
      <c r="D222" s="109"/>
      <c r="E222" s="109">
        <f>MIN(C58:O58)</f>
        <v>35.5</v>
      </c>
      <c r="F222" s="109"/>
      <c r="G222" s="108">
        <f>MIN(C97:O97)</f>
        <v>38.799999999999997</v>
      </c>
      <c r="H222" s="108"/>
      <c r="I222" s="108">
        <f>MIN(C136:O136)</f>
        <v>31.9</v>
      </c>
      <c r="J222" s="108"/>
    </row>
    <row r="223" spans="2:11" ht="13.5" thickBot="1">
      <c r="B223" s="226" t="s">
        <v>15</v>
      </c>
      <c r="C223" s="106">
        <f>C221-C222</f>
        <v>9.8999999999999986</v>
      </c>
      <c r="D223" s="106"/>
      <c r="E223" s="106">
        <f>E221-E222</f>
        <v>1.1000000000000014</v>
      </c>
      <c r="F223" s="106"/>
      <c r="G223" s="105">
        <f>G221-G222</f>
        <v>1.9000000000000057</v>
      </c>
      <c r="H223" s="105"/>
      <c r="I223" s="105">
        <f>I221-I222</f>
        <v>0.30000000000000426</v>
      </c>
      <c r="J223" s="105"/>
    </row>
    <row r="224" spans="2:11">
      <c r="B224" s="225"/>
      <c r="C224" s="224"/>
      <c r="D224" s="224"/>
      <c r="E224" s="224"/>
      <c r="F224" s="224"/>
      <c r="G224" s="223"/>
      <c r="H224" s="223"/>
      <c r="I224" s="120"/>
    </row>
    <row r="225" spans="2:11">
      <c r="B225" s="225"/>
      <c r="C225" s="224"/>
      <c r="D225" s="224"/>
      <c r="E225" s="224"/>
      <c r="F225" s="224"/>
      <c r="G225" s="223"/>
      <c r="H225" s="223"/>
      <c r="I225" s="120"/>
    </row>
    <row r="226" spans="2:11">
      <c r="B226" s="225"/>
      <c r="C226" s="224"/>
      <c r="D226" s="224"/>
      <c r="E226" s="224"/>
      <c r="F226" s="224"/>
      <c r="G226" s="223"/>
      <c r="H226" s="223"/>
      <c r="I226" s="120"/>
    </row>
    <row r="227" spans="2:11">
      <c r="B227" s="225"/>
      <c r="C227" s="224"/>
      <c r="D227" s="224"/>
      <c r="E227" s="224"/>
      <c r="F227" s="224"/>
      <c r="G227" s="223"/>
      <c r="H227" s="223"/>
      <c r="I227" s="120"/>
    </row>
    <row r="228" spans="2:11" ht="13.5" thickBot="1">
      <c r="B228" s="225"/>
      <c r="C228" s="224"/>
      <c r="D228" s="224"/>
      <c r="E228" s="224"/>
      <c r="F228" s="224"/>
      <c r="G228" s="223"/>
      <c r="H228" s="223"/>
      <c r="I228" s="120"/>
    </row>
    <row r="229" spans="2:11" ht="13.5" thickBot="1">
      <c r="B229" s="229"/>
      <c r="C229" s="235" t="s">
        <v>74</v>
      </c>
      <c r="D229" s="235"/>
      <c r="E229" s="235"/>
      <c r="F229" s="235"/>
      <c r="G229" s="234"/>
      <c r="H229" s="234"/>
      <c r="I229" s="310"/>
      <c r="J229" s="310"/>
      <c r="K229" s="120"/>
    </row>
    <row r="230" spans="2:11" ht="13.5" thickBot="1">
      <c r="B230" s="226"/>
      <c r="C230" s="114" t="s">
        <v>25</v>
      </c>
      <c r="D230" s="114"/>
      <c r="E230" s="114" t="s">
        <v>26</v>
      </c>
      <c r="F230" s="114"/>
      <c r="G230" s="114" t="s">
        <v>27</v>
      </c>
      <c r="H230" s="114"/>
      <c r="I230" s="114" t="s">
        <v>69</v>
      </c>
      <c r="J230" s="114"/>
    </row>
    <row r="231" spans="2:11">
      <c r="B231" s="225" t="s">
        <v>9</v>
      </c>
      <c r="C231" s="113">
        <f>COUNTIF(C19:O19,"&gt;0")</f>
        <v>13</v>
      </c>
      <c r="D231" s="113"/>
      <c r="E231" s="113">
        <f>COUNTIF(C59:O59,"&gt;0")</f>
        <v>13</v>
      </c>
      <c r="F231" s="113"/>
      <c r="G231" s="112">
        <f>COUNTIF(C98:O98,"&gt;0")</f>
        <v>13</v>
      </c>
      <c r="H231" s="112"/>
      <c r="I231" s="112">
        <f>COUNTIF(C137:O137,"&gt;0")</f>
        <v>13</v>
      </c>
      <c r="J231" s="112"/>
    </row>
    <row r="232" spans="2:11">
      <c r="B232" s="225" t="s">
        <v>10</v>
      </c>
      <c r="C232" s="111">
        <f>AVERAGE(C19:O19)</f>
        <v>16.276923076923076</v>
      </c>
      <c r="D232" s="111"/>
      <c r="E232" s="111">
        <f>AVERAGE(C59:O59)</f>
        <v>17.130769230769229</v>
      </c>
      <c r="F232" s="111"/>
      <c r="G232" s="111">
        <f>AVERAGE(C98:O98)</f>
        <v>17.146153846153847</v>
      </c>
      <c r="H232" s="111"/>
      <c r="I232" s="111">
        <f>AVERAGE(C137:O137)</f>
        <v>17.361538461538466</v>
      </c>
      <c r="J232" s="111"/>
    </row>
    <row r="233" spans="2:11">
      <c r="B233" s="225" t="s">
        <v>12</v>
      </c>
      <c r="C233" s="111">
        <f>STDEV(C19:O19)</f>
        <v>0.66976842534546499</v>
      </c>
      <c r="D233" s="111"/>
      <c r="E233" s="111">
        <f>STDEV(C59:O59)</f>
        <v>1.0538695486828646</v>
      </c>
      <c r="F233" s="111"/>
      <c r="G233" s="108">
        <f>STDEV(C98:O98)</f>
        <v>0.73780686792613592</v>
      </c>
      <c r="H233" s="108"/>
      <c r="I233" s="108">
        <f>STDEV(C137:O137)</f>
        <v>1.001281230506246</v>
      </c>
      <c r="J233" s="108"/>
    </row>
    <row r="234" spans="2:11">
      <c r="B234" s="225" t="s">
        <v>11</v>
      </c>
      <c r="C234" s="111">
        <f>CONFIDENCE(0.05,C233,C231)</f>
        <v>0.3640835731812701</v>
      </c>
      <c r="D234" s="111"/>
      <c r="E234" s="111">
        <f>CONFIDENCE(0.05,E233,E231)</f>
        <v>0.57287948555275647</v>
      </c>
      <c r="F234" s="111"/>
      <c r="G234" s="108">
        <f>CONFIDENCE(0.05,G233,G231)</f>
        <v>0.40106901225400959</v>
      </c>
      <c r="H234" s="108"/>
      <c r="I234" s="108">
        <f>CONFIDENCE(0.05,I233,I231)</f>
        <v>0.54429267544826243</v>
      </c>
      <c r="J234" s="108"/>
    </row>
    <row r="235" spans="2:11">
      <c r="B235" s="225" t="s">
        <v>13</v>
      </c>
      <c r="C235" s="109">
        <f>MAX(C19:O19)</f>
        <v>17.3</v>
      </c>
      <c r="D235" s="109"/>
      <c r="E235" s="109">
        <f>MAX(C59:O59)</f>
        <v>18.5</v>
      </c>
      <c r="F235" s="109"/>
      <c r="G235" s="108">
        <f>MAX(C98:O98)</f>
        <v>18.3</v>
      </c>
      <c r="H235" s="108"/>
      <c r="I235" s="108">
        <f>MAX(C137:O137)</f>
        <v>18.8</v>
      </c>
      <c r="J235" s="108"/>
    </row>
    <row r="236" spans="2:11">
      <c r="B236" s="225" t="s">
        <v>14</v>
      </c>
      <c r="C236" s="109">
        <f>MIN(C19:O19)</f>
        <v>15.4</v>
      </c>
      <c r="D236" s="109"/>
      <c r="E236" s="109">
        <f>MIN(C59:O59)</f>
        <v>15.8</v>
      </c>
      <c r="F236" s="109"/>
      <c r="G236" s="108">
        <f>MIN(C98:O98)</f>
        <v>16.2</v>
      </c>
      <c r="H236" s="108"/>
      <c r="I236" s="108">
        <f>MIN(C137:O137)</f>
        <v>15.9</v>
      </c>
      <c r="J236" s="108"/>
    </row>
    <row r="237" spans="2:11" ht="13.5" thickBot="1">
      <c r="B237" s="226" t="s">
        <v>15</v>
      </c>
      <c r="C237" s="106">
        <f>C235-C236</f>
        <v>1.9000000000000004</v>
      </c>
      <c r="D237" s="106"/>
      <c r="E237" s="106">
        <f>E235-E236</f>
        <v>2.6999999999999993</v>
      </c>
      <c r="F237" s="106"/>
      <c r="G237" s="105">
        <f>G235-G236</f>
        <v>2.1000000000000014</v>
      </c>
      <c r="H237" s="105"/>
      <c r="I237" s="105">
        <f>I235-I236</f>
        <v>2.9000000000000004</v>
      </c>
      <c r="J237" s="105"/>
    </row>
    <row r="238" spans="2:11">
      <c r="B238" s="225"/>
      <c r="C238" s="224"/>
      <c r="D238" s="224"/>
      <c r="E238" s="224"/>
      <c r="F238" s="224"/>
      <c r="G238" s="223"/>
      <c r="H238" s="223"/>
      <c r="I238" s="120"/>
    </row>
    <row r="239" spans="2:11" ht="13.5" thickBot="1">
      <c r="B239" s="225"/>
      <c r="C239" s="224"/>
      <c r="D239" s="224"/>
      <c r="E239" s="224"/>
      <c r="F239" s="224"/>
      <c r="G239" s="223"/>
      <c r="H239" s="223"/>
      <c r="I239" s="120"/>
    </row>
    <row r="240" spans="2:11" ht="13.5" customHeight="1" thickBot="1">
      <c r="B240" s="229"/>
      <c r="C240" s="228" t="s">
        <v>73</v>
      </c>
      <c r="D240" s="228"/>
      <c r="E240" s="228"/>
      <c r="F240" s="228"/>
      <c r="G240" s="228"/>
      <c r="H240" s="228"/>
      <c r="I240" s="310"/>
      <c r="J240" s="310"/>
      <c r="K240" s="311"/>
    </row>
    <row r="241" spans="2:12" ht="13.5" customHeight="1" thickBot="1">
      <c r="B241" s="226"/>
      <c r="C241" s="122" t="s">
        <v>25</v>
      </c>
      <c r="D241" s="122"/>
      <c r="E241" s="122" t="s">
        <v>26</v>
      </c>
      <c r="F241" s="122"/>
      <c r="G241" s="122" t="s">
        <v>27</v>
      </c>
      <c r="H241" s="122"/>
      <c r="I241" s="122" t="s">
        <v>69</v>
      </c>
      <c r="J241" s="122"/>
    </row>
    <row r="242" spans="2:12">
      <c r="B242" s="225" t="s">
        <v>9</v>
      </c>
      <c r="C242" s="113">
        <f>COUNTIF(C20:O20,"&gt;0")</f>
        <v>13</v>
      </c>
      <c r="D242" s="113"/>
      <c r="E242" s="113">
        <f>COUNTIF(C60:O60,"&gt;0")</f>
        <v>13</v>
      </c>
      <c r="F242" s="113"/>
      <c r="G242" s="112">
        <f>COUNTIF(C99:O99,"&gt;0")</f>
        <v>13</v>
      </c>
      <c r="H242" s="112"/>
      <c r="I242" s="112">
        <f>COUNTIF(C138:O138,"&gt;0")</f>
        <v>13</v>
      </c>
      <c r="J242" s="112"/>
    </row>
    <row r="243" spans="2:12">
      <c r="B243" s="225" t="s">
        <v>10</v>
      </c>
      <c r="C243" s="111">
        <f>AVERAGE(C20:O20)</f>
        <v>27.353846153846153</v>
      </c>
      <c r="D243" s="111"/>
      <c r="E243" s="111">
        <f>AVERAGE(C60:O60)</f>
        <v>22.738461538461539</v>
      </c>
      <c r="F243" s="111"/>
      <c r="G243" s="111">
        <f>AVERAGE(C99:O99)</f>
        <v>25.423076923076923</v>
      </c>
      <c r="H243" s="111"/>
      <c r="I243" s="111">
        <f>AVERAGE(C138:O138)</f>
        <v>19.700000000000003</v>
      </c>
      <c r="J243" s="111"/>
    </row>
    <row r="244" spans="2:12">
      <c r="B244" s="225" t="s">
        <v>12</v>
      </c>
      <c r="C244" s="111">
        <f>STDEV(C20:O20)</f>
        <v>2.3946521614545557</v>
      </c>
      <c r="D244" s="111"/>
      <c r="E244" s="111">
        <f>STDEV(C60:O60)</f>
        <v>0.19806758753205714</v>
      </c>
      <c r="F244" s="111"/>
      <c r="G244" s="108">
        <f>STDEV(C99:O99)</f>
        <v>0.25869494955077277</v>
      </c>
      <c r="H244" s="108"/>
      <c r="I244" s="108">
        <f>STDEV(C138:O138)</f>
        <v>0.19148542155126724</v>
      </c>
      <c r="J244" s="108"/>
    </row>
    <row r="245" spans="2:12">
      <c r="B245" s="225" t="s">
        <v>11</v>
      </c>
      <c r="C245" s="111">
        <f>CONFIDENCE(0.05,C244,C242)</f>
        <v>1.3017238234527497</v>
      </c>
      <c r="D245" s="111"/>
      <c r="E245" s="111">
        <f>CONFIDENCE(0.05,E244,E242)</f>
        <v>0.10766878860088029</v>
      </c>
      <c r="F245" s="111"/>
      <c r="G245" s="108">
        <f>CONFIDENCE(0.05,G244,G242)</f>
        <v>0.14062559241697986</v>
      </c>
      <c r="H245" s="108"/>
      <c r="I245" s="108">
        <f>CONFIDENCE(0.05,I244,I242)</f>
        <v>0.10409074816351256</v>
      </c>
      <c r="J245" s="108"/>
      <c r="L245" s="120"/>
    </row>
    <row r="246" spans="2:12">
      <c r="B246" s="225" t="s">
        <v>13</v>
      </c>
      <c r="C246" s="109">
        <f>MAX(C20:O20)</f>
        <v>32.5</v>
      </c>
      <c r="D246" s="109"/>
      <c r="E246" s="109">
        <f>MAX(C60:O60)</f>
        <v>22.9</v>
      </c>
      <c r="F246" s="109"/>
      <c r="G246" s="108">
        <f>MAX(C99:O99)</f>
        <v>25.6</v>
      </c>
      <c r="H246" s="108"/>
      <c r="I246" s="108">
        <f>MAX(C138:O138)</f>
        <v>19.899999999999999</v>
      </c>
      <c r="J246" s="108"/>
    </row>
    <row r="247" spans="2:12">
      <c r="B247" s="225" t="s">
        <v>14</v>
      </c>
      <c r="C247" s="109">
        <f>MIN(C20:O20)</f>
        <v>25.5</v>
      </c>
      <c r="D247" s="109"/>
      <c r="E247" s="109">
        <f>MIN(C60:O60)</f>
        <v>22.1</v>
      </c>
      <c r="F247" s="109"/>
      <c r="G247" s="108">
        <f>MIN(C99:O99)</f>
        <v>24.6</v>
      </c>
      <c r="H247" s="108"/>
      <c r="I247" s="108">
        <f>MIN(C138:O138)</f>
        <v>19.2</v>
      </c>
      <c r="J247" s="108"/>
    </row>
    <row r="248" spans="2:12" ht="13.5" thickBot="1">
      <c r="B248" s="226" t="s">
        <v>15</v>
      </c>
      <c r="C248" s="106">
        <f>C246-C247</f>
        <v>7</v>
      </c>
      <c r="D248" s="106"/>
      <c r="E248" s="106">
        <f>E246-E247</f>
        <v>0.79999999999999716</v>
      </c>
      <c r="F248" s="106"/>
      <c r="G248" s="105">
        <f>G246-G247</f>
        <v>1</v>
      </c>
      <c r="H248" s="105"/>
      <c r="I248" s="105">
        <f>I246-I247</f>
        <v>0.69999999999999929</v>
      </c>
      <c r="J248" s="105"/>
    </row>
    <row r="249" spans="2:12" ht="13.5" thickBot="1"/>
    <row r="250" spans="2:12" ht="13.5" thickBot="1">
      <c r="B250" s="229"/>
      <c r="C250" s="228" t="s">
        <v>72</v>
      </c>
      <c r="D250" s="228"/>
      <c r="E250" s="228"/>
      <c r="F250" s="228"/>
      <c r="G250" s="227"/>
      <c r="H250" s="227"/>
      <c r="I250" s="310"/>
      <c r="J250" s="310"/>
      <c r="K250" s="120"/>
    </row>
    <row r="251" spans="2:12" ht="13.5" customHeight="1" thickBot="1">
      <c r="B251" s="226"/>
      <c r="C251" s="114" t="s">
        <v>25</v>
      </c>
      <c r="D251" s="114"/>
      <c r="E251" s="114" t="s">
        <v>26</v>
      </c>
      <c r="F251" s="114"/>
      <c r="G251" s="114" t="s">
        <v>27</v>
      </c>
      <c r="H251" s="114"/>
      <c r="I251" s="114" t="s">
        <v>69</v>
      </c>
      <c r="J251" s="114"/>
    </row>
    <row r="252" spans="2:12">
      <c r="B252" s="225" t="s">
        <v>9</v>
      </c>
      <c r="C252" s="113">
        <f>COUNTIF(C21:O21,"&gt;0")</f>
        <v>13</v>
      </c>
      <c r="D252" s="113"/>
      <c r="E252" s="113">
        <f>COUNTIF(C61:O61,"&gt;0")</f>
        <v>13</v>
      </c>
      <c r="F252" s="113"/>
      <c r="G252" s="112">
        <f>COUNTIF(C100:O100,"&gt;0")</f>
        <v>13</v>
      </c>
      <c r="H252" s="112"/>
      <c r="I252" s="112">
        <f>COUNTIF(C139:O139,"&gt;0")</f>
        <v>13</v>
      </c>
      <c r="J252" s="112"/>
    </row>
    <row r="253" spans="2:12">
      <c r="B253" s="225" t="s">
        <v>10</v>
      </c>
      <c r="C253" s="111">
        <f>AVERAGE(C21:O21)</f>
        <v>16.284615384615385</v>
      </c>
      <c r="D253" s="111"/>
      <c r="E253" s="111">
        <f>AVERAGE(C61:O61)</f>
        <v>17.146153846153847</v>
      </c>
      <c r="F253" s="111"/>
      <c r="G253" s="111">
        <f>AVERAGE(C100:O100)</f>
        <v>17.123076923076926</v>
      </c>
      <c r="H253" s="111"/>
      <c r="I253" s="111">
        <f>AVERAGE(C139:O139)</f>
        <v>17.323076923076925</v>
      </c>
      <c r="J253" s="111"/>
    </row>
    <row r="254" spans="2:12">
      <c r="B254" s="225" t="s">
        <v>12</v>
      </c>
      <c r="C254" s="111">
        <f>STDEV(C21:O21)</f>
        <v>0.65935088514658868</v>
      </c>
      <c r="D254" s="111"/>
      <c r="E254" s="111">
        <f>STDEV(C61:O61)</f>
        <v>1.055632026019945</v>
      </c>
      <c r="F254" s="111"/>
      <c r="G254" s="108">
        <f>STDEV(C100:O100)</f>
        <v>0.77044775526296638</v>
      </c>
      <c r="H254" s="108"/>
      <c r="I254" s="108">
        <f>STDEV(C139:O139)</f>
        <v>0.97481096129270639</v>
      </c>
      <c r="J254" s="108"/>
    </row>
    <row r="255" spans="2:12">
      <c r="B255" s="225" t="s">
        <v>11</v>
      </c>
      <c r="C255" s="111">
        <f>CONFIDENCE(0.05,C254,C252)</f>
        <v>0.35842063788029638</v>
      </c>
      <c r="D255" s="111"/>
      <c r="E255" s="111">
        <f>CONFIDENCE(0.05,E254,E252)</f>
        <v>0.57383756154178844</v>
      </c>
      <c r="F255" s="111"/>
      <c r="G255" s="108">
        <f>CONFIDENCE(0.05,G254,G252)</f>
        <v>0.41881247468622373</v>
      </c>
      <c r="H255" s="108"/>
      <c r="I255" s="108">
        <f>CONFIDENCE(0.05,I254,I252)</f>
        <v>0.52990353760055819</v>
      </c>
      <c r="J255" s="108"/>
    </row>
    <row r="256" spans="2:12">
      <c r="B256" s="225" t="s">
        <v>13</v>
      </c>
      <c r="C256" s="109">
        <f>MAX(C21:O21)</f>
        <v>17.3</v>
      </c>
      <c r="D256" s="109"/>
      <c r="E256" s="109">
        <f>MAX(C61:O61)</f>
        <v>18.5</v>
      </c>
      <c r="F256" s="109"/>
      <c r="G256" s="108">
        <f>MAX(C100:O100)</f>
        <v>18.3</v>
      </c>
      <c r="H256" s="108"/>
      <c r="I256" s="108">
        <f>MAX(C139:O139)</f>
        <v>18.8</v>
      </c>
      <c r="J256" s="108"/>
    </row>
    <row r="257" spans="2:10">
      <c r="B257" s="225" t="s">
        <v>14</v>
      </c>
      <c r="C257" s="109">
        <f>MIN(C21:O21)</f>
        <v>15.4</v>
      </c>
      <c r="D257" s="109"/>
      <c r="E257" s="109">
        <f>MIN(C61:O61)</f>
        <v>15.8</v>
      </c>
      <c r="F257" s="109"/>
      <c r="G257" s="108">
        <f>MIN(C100:O100)</f>
        <v>16.100000000000001</v>
      </c>
      <c r="H257" s="108"/>
      <c r="I257" s="108">
        <f>MIN(C139:O139)</f>
        <v>16</v>
      </c>
      <c r="J257" s="108"/>
    </row>
    <row r="258" spans="2:10" ht="13.5" thickBot="1">
      <c r="B258" s="226" t="s">
        <v>15</v>
      </c>
      <c r="C258" s="106">
        <f>C256-C257</f>
        <v>1.9000000000000004</v>
      </c>
      <c r="D258" s="106"/>
      <c r="E258" s="106">
        <f>E256-E257</f>
        <v>2.6999999999999993</v>
      </c>
      <c r="F258" s="106"/>
      <c r="G258" s="105">
        <f>G256-G257</f>
        <v>2.1999999999999993</v>
      </c>
      <c r="H258" s="105"/>
      <c r="I258" s="105">
        <f>I256-I257</f>
        <v>2.8000000000000007</v>
      </c>
      <c r="J258" s="105"/>
    </row>
    <row r="259" spans="2:10">
      <c r="B259" s="225"/>
      <c r="C259" s="224"/>
      <c r="D259" s="224"/>
      <c r="E259" s="224"/>
      <c r="F259" s="224"/>
      <c r="G259" s="223"/>
      <c r="H259" s="223"/>
    </row>
    <row r="260" spans="2:10">
      <c r="B260" s="225"/>
      <c r="C260" s="224"/>
      <c r="D260" s="224"/>
      <c r="E260" s="224"/>
      <c r="F260" s="224"/>
      <c r="G260" s="223"/>
      <c r="H260" s="223"/>
    </row>
    <row r="261" spans="2:10">
      <c r="B261" s="225"/>
      <c r="C261" s="224"/>
      <c r="D261" s="224"/>
      <c r="E261" s="224"/>
      <c r="F261" s="224"/>
      <c r="G261" s="223"/>
      <c r="H261" s="223"/>
    </row>
    <row r="262" spans="2:10">
      <c r="B262" s="225"/>
      <c r="C262" s="224"/>
      <c r="D262" s="224"/>
      <c r="E262" s="224"/>
      <c r="F262" s="224"/>
      <c r="G262" s="223"/>
      <c r="H262" s="223"/>
    </row>
    <row r="263" spans="2:10" ht="13.5" thickBot="1">
      <c r="B263" s="225"/>
      <c r="C263" s="224"/>
      <c r="D263" s="224"/>
      <c r="E263" s="224"/>
      <c r="F263" s="224"/>
      <c r="G263" s="223"/>
      <c r="H263" s="223"/>
    </row>
    <row r="264" spans="2:10" ht="13.5" thickBot="1">
      <c r="B264" s="229"/>
      <c r="C264" s="309" t="s">
        <v>71</v>
      </c>
      <c r="D264" s="309"/>
      <c r="E264" s="309"/>
      <c r="F264" s="309"/>
      <c r="G264" s="309"/>
      <c r="H264" s="309"/>
      <c r="I264" s="307"/>
      <c r="J264" s="307"/>
    </row>
    <row r="265" spans="2:10" ht="13.5" thickBot="1">
      <c r="B265" s="226"/>
      <c r="C265" s="122" t="s">
        <v>25</v>
      </c>
      <c r="D265" s="122"/>
      <c r="E265" s="122" t="s">
        <v>26</v>
      </c>
      <c r="F265" s="122"/>
      <c r="G265" s="122" t="s">
        <v>27</v>
      </c>
      <c r="H265" s="122"/>
      <c r="I265" s="122" t="s">
        <v>69</v>
      </c>
      <c r="J265" s="122"/>
    </row>
    <row r="266" spans="2:10">
      <c r="B266" s="225" t="s">
        <v>9</v>
      </c>
      <c r="C266" s="113">
        <f>COUNTIF(C23:O23,"&gt;0")</f>
        <v>13</v>
      </c>
      <c r="D266" s="113"/>
      <c r="E266" s="113">
        <f>COUNTIF(C63:O63,"&gt;0")</f>
        <v>13</v>
      </c>
      <c r="F266" s="113"/>
      <c r="G266" s="112">
        <f>COUNTIF(C102:O102,"&gt;0")</f>
        <v>13</v>
      </c>
      <c r="H266" s="112"/>
      <c r="I266" s="112">
        <f>COUNTIF(C141:O141,"&gt;0")</f>
        <v>13</v>
      </c>
      <c r="J266" s="112"/>
    </row>
    <row r="267" spans="2:10">
      <c r="B267" s="225" t="s">
        <v>10</v>
      </c>
      <c r="C267" s="111">
        <f>AVERAGE(C23:O23)</f>
        <v>9.2284615384615378</v>
      </c>
      <c r="D267" s="111"/>
      <c r="E267" s="111">
        <f>AVERAGE(C63:O63)</f>
        <v>14.213846153846156</v>
      </c>
      <c r="F267" s="111"/>
      <c r="G267" s="111">
        <f>AVERAGE(C102:O102)</f>
        <v>10.930769230769231</v>
      </c>
      <c r="H267" s="111"/>
      <c r="I267" s="111">
        <f>AVERAGE(C141:O141)</f>
        <v>12.299230769230768</v>
      </c>
      <c r="J267" s="111"/>
    </row>
    <row r="268" spans="2:10">
      <c r="B268" s="225" t="s">
        <v>12</v>
      </c>
      <c r="C268" s="111">
        <f>STDEV(C23:O23)</f>
        <v>0.86088952208211333</v>
      </c>
      <c r="D268" s="111"/>
      <c r="E268" s="111">
        <f>STDEV(C63:O63)</f>
        <v>2.5795365813182203</v>
      </c>
      <c r="F268" s="111"/>
      <c r="G268" s="108">
        <f>STDEV(C102:O102)</f>
        <v>1.297262897658384</v>
      </c>
      <c r="H268" s="108"/>
      <c r="I268" s="108">
        <f>STDEV(C141:O141)</f>
        <v>2.4193713423754826</v>
      </c>
      <c r="J268" s="108"/>
    </row>
    <row r="269" spans="2:10">
      <c r="B269" s="225" t="s">
        <v>11</v>
      </c>
      <c r="C269" s="111">
        <f>CONFIDENCE(0.05,C268,C266)</f>
        <v>0.46797627575874795</v>
      </c>
      <c r="D269" s="111"/>
      <c r="E269" s="111">
        <f>CONFIDENCE(0.05,E268,E266)</f>
        <v>1.4022262921601827</v>
      </c>
      <c r="F269" s="111"/>
      <c r="G269" s="108">
        <f>CONFIDENCE(0.05,G268,G266)</f>
        <v>0.70518718599094199</v>
      </c>
      <c r="H269" s="108"/>
      <c r="I269" s="108">
        <f>CONFIDENCE(0.05,I268,I266)</f>
        <v>1.3151610763527553</v>
      </c>
      <c r="J269" s="108"/>
    </row>
    <row r="270" spans="2:10">
      <c r="B270" s="225" t="s">
        <v>13</v>
      </c>
      <c r="C270" s="109">
        <f>MAX(C23:O23)</f>
        <v>10.61</v>
      </c>
      <c r="D270" s="109"/>
      <c r="E270" s="109">
        <f>MAX(C63:O63)</f>
        <v>17.77</v>
      </c>
      <c r="F270" s="109"/>
      <c r="G270" s="108">
        <f>MAX(C102:O102)</f>
        <v>13.4</v>
      </c>
      <c r="H270" s="108"/>
      <c r="I270" s="108">
        <f>MAX(C141:O141)</f>
        <v>16.5</v>
      </c>
      <c r="J270" s="108"/>
    </row>
    <row r="271" spans="2:10">
      <c r="B271" s="225" t="s">
        <v>14</v>
      </c>
      <c r="C271" s="109">
        <f>MIN(C23:O23)</f>
        <v>7.8</v>
      </c>
      <c r="D271" s="109"/>
      <c r="E271" s="109">
        <f>MIN(C63:O63)</f>
        <v>10.35</v>
      </c>
      <c r="F271" s="109"/>
      <c r="G271" s="108">
        <f>MIN(C102:O102)</f>
        <v>9.6999999999999993</v>
      </c>
      <c r="H271" s="108"/>
      <c r="I271" s="108">
        <f>MIN(C141:O141)</f>
        <v>9.6999999999999993</v>
      </c>
      <c r="J271" s="108"/>
    </row>
    <row r="272" spans="2:10" ht="13.5" thickBot="1">
      <c r="B272" s="226" t="s">
        <v>15</v>
      </c>
      <c r="C272" s="106">
        <f>C270-C271</f>
        <v>2.8099999999999996</v>
      </c>
      <c r="D272" s="106"/>
      <c r="E272" s="106">
        <f>E270-E271</f>
        <v>7.42</v>
      </c>
      <c r="F272" s="106"/>
      <c r="G272" s="105">
        <f>G270-G271</f>
        <v>3.7000000000000011</v>
      </c>
      <c r="H272" s="105"/>
      <c r="I272" s="105">
        <f>I270-I271</f>
        <v>6.8000000000000007</v>
      </c>
      <c r="J272" s="105"/>
    </row>
    <row r="273" spans="2:10" ht="13.5" thickBot="1"/>
    <row r="274" spans="2:10" ht="13.5" thickBot="1">
      <c r="B274" s="229"/>
      <c r="C274" s="309" t="s">
        <v>70</v>
      </c>
      <c r="D274" s="309"/>
      <c r="E274" s="309"/>
      <c r="F274" s="309"/>
      <c r="G274" s="308"/>
      <c r="H274" s="308"/>
      <c r="I274" s="307"/>
      <c r="J274" s="307"/>
    </row>
    <row r="275" spans="2:10" ht="13.5" thickBot="1">
      <c r="B275" s="226"/>
      <c r="C275" s="114" t="s">
        <v>25</v>
      </c>
      <c r="D275" s="114"/>
      <c r="E275" s="114" t="s">
        <v>26</v>
      </c>
      <c r="F275" s="114"/>
      <c r="G275" s="114" t="s">
        <v>27</v>
      </c>
      <c r="H275" s="114"/>
      <c r="I275" s="114" t="s">
        <v>69</v>
      </c>
      <c r="J275" s="114"/>
    </row>
    <row r="276" spans="2:10">
      <c r="B276" s="225" t="s">
        <v>9</v>
      </c>
      <c r="C276" s="113">
        <f>COUNTIF(C24:O24,"&gt;0")</f>
        <v>13</v>
      </c>
      <c r="D276" s="113"/>
      <c r="E276" s="113">
        <f>COUNTIF(C64:O64,"&gt;0")</f>
        <v>13</v>
      </c>
      <c r="F276" s="113"/>
      <c r="G276" s="112">
        <f>COUNTIF(C103:O103,"&gt;0")</f>
        <v>13</v>
      </c>
      <c r="H276" s="112"/>
      <c r="I276" s="112">
        <f>COUNTIF(C142:O142,"&gt;0")</f>
        <v>13</v>
      </c>
      <c r="J276" s="112"/>
    </row>
    <row r="277" spans="2:10">
      <c r="B277" s="225" t="s">
        <v>10</v>
      </c>
      <c r="C277" s="111">
        <f>AVERAGE(C24:O24)</f>
        <v>16.292307692307691</v>
      </c>
      <c r="D277" s="111"/>
      <c r="E277" s="111">
        <f>AVERAGE(C64:O64)</f>
        <v>17.015384615384615</v>
      </c>
      <c r="F277" s="111"/>
      <c r="G277" s="111">
        <f>AVERAGE(C103:O103)</f>
        <v>16.946153846153848</v>
      </c>
      <c r="H277" s="111"/>
      <c r="I277" s="111">
        <f>AVERAGE(C142:O142)</f>
        <v>17.238461538461536</v>
      </c>
      <c r="J277" s="111"/>
    </row>
    <row r="278" spans="2:10">
      <c r="B278" s="225" t="s">
        <v>12</v>
      </c>
      <c r="C278" s="111">
        <f>STDEV(C24:O24)</f>
        <v>0.63700018113751777</v>
      </c>
      <c r="D278" s="111"/>
      <c r="E278" s="111">
        <f>STDEV(C64:O64)</f>
        <v>1.1603491958933123</v>
      </c>
      <c r="F278" s="111"/>
      <c r="G278" s="108">
        <f>STDEV(C103:O103)</f>
        <v>0.8588901604351441</v>
      </c>
      <c r="H278" s="108"/>
      <c r="I278" s="108">
        <f>STDEV(C142:O142)</f>
        <v>1.1147035940392866</v>
      </c>
      <c r="J278" s="108"/>
    </row>
    <row r="279" spans="2:10">
      <c r="B279" s="225" t="s">
        <v>11</v>
      </c>
      <c r="C279" s="111">
        <f>CONFIDENCE(0.05,C278,C276)</f>
        <v>0.34627088003743872</v>
      </c>
      <c r="D279" s="111"/>
      <c r="E279" s="111">
        <f>CONFIDENCE(0.05,E278,E276)</f>
        <v>0.63076141751672554</v>
      </c>
      <c r="F279" s="111"/>
      <c r="G279" s="108">
        <f>CONFIDENCE(0.05,G278,G276)</f>
        <v>0.46688943035821318</v>
      </c>
      <c r="H279" s="108"/>
      <c r="I279" s="108">
        <f>CONFIDENCE(0.05,I278,I276)</f>
        <v>0.60594864164654128</v>
      </c>
      <c r="J279" s="108"/>
    </row>
    <row r="280" spans="2:10">
      <c r="B280" s="225" t="s">
        <v>13</v>
      </c>
      <c r="C280" s="109">
        <f>MAX(C24:O24)</f>
        <v>17.2</v>
      </c>
      <c r="D280" s="109"/>
      <c r="E280" s="109">
        <f>MAX(C64:O64)</f>
        <v>18.5</v>
      </c>
      <c r="F280" s="109"/>
      <c r="G280" s="108">
        <f>MAX(C103:O103)</f>
        <v>18.3</v>
      </c>
      <c r="H280" s="108"/>
      <c r="I280" s="108">
        <f>MAX(C142:O142)</f>
        <v>18.899999999999999</v>
      </c>
      <c r="J280" s="108"/>
    </row>
    <row r="281" spans="2:10">
      <c r="B281" s="225" t="s">
        <v>14</v>
      </c>
      <c r="C281" s="109">
        <f>MIN(C24:O24)</f>
        <v>15.3</v>
      </c>
      <c r="D281" s="109"/>
      <c r="E281" s="109">
        <f>MIN(C64:O64)</f>
        <v>15.5</v>
      </c>
      <c r="F281" s="109"/>
      <c r="G281" s="108">
        <f>MIN(C103:O103)</f>
        <v>15.3</v>
      </c>
      <c r="H281" s="108"/>
      <c r="I281" s="108">
        <f>MIN(C142:O142)</f>
        <v>15.2</v>
      </c>
      <c r="J281" s="108"/>
    </row>
    <row r="282" spans="2:10" ht="13.5" thickBot="1">
      <c r="B282" s="226" t="s">
        <v>15</v>
      </c>
      <c r="C282" s="106">
        <f>C280-C281</f>
        <v>1.8999999999999986</v>
      </c>
      <c r="D282" s="106"/>
      <c r="E282" s="106">
        <f>E280-E281</f>
        <v>3</v>
      </c>
      <c r="F282" s="106"/>
      <c r="G282" s="105">
        <f>G280-G281</f>
        <v>3</v>
      </c>
      <c r="H282" s="105"/>
      <c r="I282" s="105">
        <f>I280-I281</f>
        <v>3.6999999999999993</v>
      </c>
      <c r="J282" s="105"/>
    </row>
  </sheetData>
  <mergeCells count="416">
    <mergeCell ref="B81:C82"/>
    <mergeCell ref="C147:D147"/>
    <mergeCell ref="E147:F147"/>
    <mergeCell ref="B2:C3"/>
    <mergeCell ref="B42:C43"/>
    <mergeCell ref="J42:K43"/>
    <mergeCell ref="G146:H146"/>
    <mergeCell ref="J2:K3"/>
    <mergeCell ref="B120:C121"/>
    <mergeCell ref="D120:I121"/>
    <mergeCell ref="C146:D146"/>
    <mergeCell ref="E146:F146"/>
    <mergeCell ref="C148:D148"/>
    <mergeCell ref="C149:D149"/>
    <mergeCell ref="E149:F149"/>
    <mergeCell ref="E150:F150"/>
    <mergeCell ref="E148:F148"/>
    <mergeCell ref="C172:D172"/>
    <mergeCell ref="E172:F172"/>
    <mergeCell ref="C152:D152"/>
    <mergeCell ref="C153:D153"/>
    <mergeCell ref="E153:F153"/>
    <mergeCell ref="C160:D160"/>
    <mergeCell ref="E160:F160"/>
    <mergeCell ref="C162:D162"/>
    <mergeCell ref="E162:F162"/>
    <mergeCell ref="C171:D171"/>
    <mergeCell ref="C176:D176"/>
    <mergeCell ref="E176:F176"/>
    <mergeCell ref="C173:D173"/>
    <mergeCell ref="E173:F173"/>
    <mergeCell ref="C174:D174"/>
    <mergeCell ref="E174:F174"/>
    <mergeCell ref="E175:F175"/>
    <mergeCell ref="C175:D175"/>
    <mergeCell ref="C177:D177"/>
    <mergeCell ref="E177:F177"/>
    <mergeCell ref="C178:D178"/>
    <mergeCell ref="E178:F178"/>
    <mergeCell ref="C181:D181"/>
    <mergeCell ref="E181:F181"/>
    <mergeCell ref="C180:J180"/>
    <mergeCell ref="G181:H181"/>
    <mergeCell ref="I178:J178"/>
    <mergeCell ref="I181:J181"/>
    <mergeCell ref="G188:H188"/>
    <mergeCell ref="C182:D182"/>
    <mergeCell ref="E182:F182"/>
    <mergeCell ref="C183:D183"/>
    <mergeCell ref="E183:F183"/>
    <mergeCell ref="C184:D184"/>
    <mergeCell ref="E184:F184"/>
    <mergeCell ref="C185:D185"/>
    <mergeCell ref="E185:F185"/>
    <mergeCell ref="C186:D186"/>
    <mergeCell ref="E186:F186"/>
    <mergeCell ref="C187:D187"/>
    <mergeCell ref="E187:F187"/>
    <mergeCell ref="C195:D195"/>
    <mergeCell ref="E195:F195"/>
    <mergeCell ref="C188:D188"/>
    <mergeCell ref="E188:F188"/>
    <mergeCell ref="C196:D196"/>
    <mergeCell ref="E196:F196"/>
    <mergeCell ref="C197:D197"/>
    <mergeCell ref="E197:F197"/>
    <mergeCell ref="G201:H201"/>
    <mergeCell ref="G202:H202"/>
    <mergeCell ref="E202:F202"/>
    <mergeCell ref="G198:H198"/>
    <mergeCell ref="G199:H199"/>
    <mergeCell ref="G200:H200"/>
    <mergeCell ref="G241:H241"/>
    <mergeCell ref="C198:D198"/>
    <mergeCell ref="E198:F198"/>
    <mergeCell ref="C199:D199"/>
    <mergeCell ref="E199:F199"/>
    <mergeCell ref="C200:D200"/>
    <mergeCell ref="E200:F200"/>
    <mergeCell ref="C201:D201"/>
    <mergeCell ref="E201:F201"/>
    <mergeCell ref="C202:D202"/>
    <mergeCell ref="C241:D241"/>
    <mergeCell ref="E241:F241"/>
    <mergeCell ref="C248:D248"/>
    <mergeCell ref="E248:F248"/>
    <mergeCell ref="G248:H248"/>
    <mergeCell ref="C242:D242"/>
    <mergeCell ref="E242:F242"/>
    <mergeCell ref="C243:D243"/>
    <mergeCell ref="E243:F243"/>
    <mergeCell ref="C244:D244"/>
    <mergeCell ref="E244:F244"/>
    <mergeCell ref="C245:D245"/>
    <mergeCell ref="E245:F245"/>
    <mergeCell ref="C246:D246"/>
    <mergeCell ref="E246:F246"/>
    <mergeCell ref="C247:D247"/>
    <mergeCell ref="E247:F247"/>
    <mergeCell ref="C251:D251"/>
    <mergeCell ref="E251:F251"/>
    <mergeCell ref="C252:D252"/>
    <mergeCell ref="E252:F252"/>
    <mergeCell ref="C253:D253"/>
    <mergeCell ref="E253:F253"/>
    <mergeCell ref="C254:D254"/>
    <mergeCell ref="E254:F254"/>
    <mergeCell ref="C255:D255"/>
    <mergeCell ref="E255:F255"/>
    <mergeCell ref="C256:D256"/>
    <mergeCell ref="E256:F256"/>
    <mergeCell ref="C257:D257"/>
    <mergeCell ref="E257:F257"/>
    <mergeCell ref="C258:D258"/>
    <mergeCell ref="E258:F258"/>
    <mergeCell ref="L2:O2"/>
    <mergeCell ref="L3:O3"/>
    <mergeCell ref="G147:H147"/>
    <mergeCell ref="G148:H148"/>
    <mergeCell ref="D2:I3"/>
    <mergeCell ref="D42:I43"/>
    <mergeCell ref="I146:J146"/>
    <mergeCell ref="L42:O42"/>
    <mergeCell ref="L43:O43"/>
    <mergeCell ref="D81:I82"/>
    <mergeCell ref="J81:K82"/>
    <mergeCell ref="L81:O81"/>
    <mergeCell ref="L82:O82"/>
    <mergeCell ref="L120:O120"/>
    <mergeCell ref="L121:O121"/>
    <mergeCell ref="C145:J145"/>
    <mergeCell ref="G175:H175"/>
    <mergeCell ref="J120:K121"/>
    <mergeCell ref="G152:H152"/>
    <mergeCell ref="G153:H153"/>
    <mergeCell ref="G171:H171"/>
    <mergeCell ref="G149:H149"/>
    <mergeCell ref="G150:H150"/>
    <mergeCell ref="G151:H151"/>
    <mergeCell ref="G162:H162"/>
    <mergeCell ref="I162:J162"/>
    <mergeCell ref="G185:H185"/>
    <mergeCell ref="G186:H186"/>
    <mergeCell ref="G187:H187"/>
    <mergeCell ref="E171:F171"/>
    <mergeCell ref="G176:H176"/>
    <mergeCell ref="G177:H177"/>
    <mergeCell ref="G178:H178"/>
    <mergeCell ref="G172:H172"/>
    <mergeCell ref="G173:H173"/>
    <mergeCell ref="G174:H174"/>
    <mergeCell ref="G253:H253"/>
    <mergeCell ref="G254:H254"/>
    <mergeCell ref="G255:H255"/>
    <mergeCell ref="G256:H256"/>
    <mergeCell ref="G242:H242"/>
    <mergeCell ref="G243:H243"/>
    <mergeCell ref="G244:H244"/>
    <mergeCell ref="G245:H245"/>
    <mergeCell ref="G246:H246"/>
    <mergeCell ref="G247:H247"/>
    <mergeCell ref="C163:D163"/>
    <mergeCell ref="E163:F163"/>
    <mergeCell ref="G163:H163"/>
    <mergeCell ref="C164:D164"/>
    <mergeCell ref="E164:F164"/>
    <mergeCell ref="G164:H164"/>
    <mergeCell ref="G206:H206"/>
    <mergeCell ref="C166:D166"/>
    <mergeCell ref="E166:F166"/>
    <mergeCell ref="G166:H166"/>
    <mergeCell ref="C167:D167"/>
    <mergeCell ref="E167:F167"/>
    <mergeCell ref="G167:H167"/>
    <mergeCell ref="G182:H182"/>
    <mergeCell ref="G183:H183"/>
    <mergeCell ref="G184:H184"/>
    <mergeCell ref="G208:H208"/>
    <mergeCell ref="G217:H217"/>
    <mergeCell ref="C218:D218"/>
    <mergeCell ref="E218:F218"/>
    <mergeCell ref="G218:H218"/>
    <mergeCell ref="G195:H195"/>
    <mergeCell ref="G196:H196"/>
    <mergeCell ref="G197:H197"/>
    <mergeCell ref="C206:D206"/>
    <mergeCell ref="E206:F206"/>
    <mergeCell ref="I265:J265"/>
    <mergeCell ref="C209:D209"/>
    <mergeCell ref="E209:F209"/>
    <mergeCell ref="G209:H209"/>
    <mergeCell ref="G216:H216"/>
    <mergeCell ref="C217:D217"/>
    <mergeCell ref="E217:F217"/>
    <mergeCell ref="C210:D210"/>
    <mergeCell ref="E210:F210"/>
    <mergeCell ref="G210:H210"/>
    <mergeCell ref="C265:D265"/>
    <mergeCell ref="E265:F265"/>
    <mergeCell ref="G265:H265"/>
    <mergeCell ref="E211:F211"/>
    <mergeCell ref="G211:H211"/>
    <mergeCell ref="C205:D205"/>
    <mergeCell ref="E205:F205"/>
    <mergeCell ref="G205:H205"/>
    <mergeCell ref="C211:D211"/>
    <mergeCell ref="C207:D207"/>
    <mergeCell ref="C216:D216"/>
    <mergeCell ref="E216:F216"/>
    <mergeCell ref="C212:D212"/>
    <mergeCell ref="E212:F212"/>
    <mergeCell ref="G212:H212"/>
    <mergeCell ref="C215:J215"/>
    <mergeCell ref="G222:H222"/>
    <mergeCell ref="C219:D219"/>
    <mergeCell ref="E219:F219"/>
    <mergeCell ref="G219:H219"/>
    <mergeCell ref="C220:D220"/>
    <mergeCell ref="E220:F220"/>
    <mergeCell ref="G220:H220"/>
    <mergeCell ref="C232:D232"/>
    <mergeCell ref="E232:F232"/>
    <mergeCell ref="G232:H232"/>
    <mergeCell ref="C223:D223"/>
    <mergeCell ref="E223:F223"/>
    <mergeCell ref="G223:H223"/>
    <mergeCell ref="C230:D230"/>
    <mergeCell ref="E230:F230"/>
    <mergeCell ref="G230:H230"/>
    <mergeCell ref="E236:F236"/>
    <mergeCell ref="G236:H236"/>
    <mergeCell ref="C233:D233"/>
    <mergeCell ref="E233:F233"/>
    <mergeCell ref="G233:H233"/>
    <mergeCell ref="C234:D234"/>
    <mergeCell ref="E234:F234"/>
    <mergeCell ref="G234:H234"/>
    <mergeCell ref="C161:D161"/>
    <mergeCell ref="I153:J153"/>
    <mergeCell ref="C150:D150"/>
    <mergeCell ref="C237:D237"/>
    <mergeCell ref="E237:F237"/>
    <mergeCell ref="G237:H237"/>
    <mergeCell ref="C235:D235"/>
    <mergeCell ref="E235:F235"/>
    <mergeCell ref="G235:H235"/>
    <mergeCell ref="C236:D236"/>
    <mergeCell ref="I147:J147"/>
    <mergeCell ref="I148:J148"/>
    <mergeCell ref="I149:J149"/>
    <mergeCell ref="I150:J150"/>
    <mergeCell ref="I151:J151"/>
    <mergeCell ref="C159:J159"/>
    <mergeCell ref="C151:D151"/>
    <mergeCell ref="E152:F152"/>
    <mergeCell ref="I164:J164"/>
    <mergeCell ref="I165:J165"/>
    <mergeCell ref="I166:J166"/>
    <mergeCell ref="I160:J160"/>
    <mergeCell ref="I161:J161"/>
    <mergeCell ref="E151:F151"/>
    <mergeCell ref="G160:H160"/>
    <mergeCell ref="G161:H161"/>
    <mergeCell ref="I152:J152"/>
    <mergeCell ref="E161:F161"/>
    <mergeCell ref="I167:J167"/>
    <mergeCell ref="I171:J171"/>
    <mergeCell ref="C170:J170"/>
    <mergeCell ref="C165:D165"/>
    <mergeCell ref="E165:F165"/>
    <mergeCell ref="G165:H165"/>
    <mergeCell ref="I163:J163"/>
    <mergeCell ref="I182:J182"/>
    <mergeCell ref="I183:J183"/>
    <mergeCell ref="I184:J184"/>
    <mergeCell ref="I172:J172"/>
    <mergeCell ref="I173:J173"/>
    <mergeCell ref="I174:J174"/>
    <mergeCell ref="I175:J175"/>
    <mergeCell ref="I176:J176"/>
    <mergeCell ref="I177:J177"/>
    <mergeCell ref="I200:J200"/>
    <mergeCell ref="I201:J201"/>
    <mergeCell ref="I185:J185"/>
    <mergeCell ref="I186:J186"/>
    <mergeCell ref="I187:J187"/>
    <mergeCell ref="I188:J188"/>
    <mergeCell ref="I195:J195"/>
    <mergeCell ref="I202:J202"/>
    <mergeCell ref="C194:J194"/>
    <mergeCell ref="I205:J205"/>
    <mergeCell ref="I206:J206"/>
    <mergeCell ref="I207:J207"/>
    <mergeCell ref="C264:J264"/>
    <mergeCell ref="I196:J196"/>
    <mergeCell ref="I197:J197"/>
    <mergeCell ref="I198:J198"/>
    <mergeCell ref="I199:J199"/>
    <mergeCell ref="I208:J208"/>
    <mergeCell ref="I209:J209"/>
    <mergeCell ref="I210:J210"/>
    <mergeCell ref="I211:J211"/>
    <mergeCell ref="I212:J212"/>
    <mergeCell ref="C204:J204"/>
    <mergeCell ref="E207:F207"/>
    <mergeCell ref="G207:H207"/>
    <mergeCell ref="C208:D208"/>
    <mergeCell ref="E208:F208"/>
    <mergeCell ref="I232:J232"/>
    <mergeCell ref="I216:J216"/>
    <mergeCell ref="I217:J217"/>
    <mergeCell ref="I218:J218"/>
    <mergeCell ref="I219:J219"/>
    <mergeCell ref="I220:J220"/>
    <mergeCell ref="I221:J221"/>
    <mergeCell ref="C229:J229"/>
    <mergeCell ref="I222:J222"/>
    <mergeCell ref="I223:J223"/>
    <mergeCell ref="I230:J230"/>
    <mergeCell ref="I231:J231"/>
    <mergeCell ref="C231:D231"/>
    <mergeCell ref="E231:F231"/>
    <mergeCell ref="G231:H231"/>
    <mergeCell ref="C221:D221"/>
    <mergeCell ref="E221:F221"/>
    <mergeCell ref="G221:H221"/>
    <mergeCell ref="C222:D222"/>
    <mergeCell ref="E222:F222"/>
    <mergeCell ref="I245:J245"/>
    <mergeCell ref="I246:J246"/>
    <mergeCell ref="I233:J233"/>
    <mergeCell ref="I234:J234"/>
    <mergeCell ref="I235:J235"/>
    <mergeCell ref="I236:J236"/>
    <mergeCell ref="I237:J237"/>
    <mergeCell ref="I247:J247"/>
    <mergeCell ref="I248:J248"/>
    <mergeCell ref="C240:J240"/>
    <mergeCell ref="I251:J251"/>
    <mergeCell ref="I252:J252"/>
    <mergeCell ref="I253:J253"/>
    <mergeCell ref="I241:J241"/>
    <mergeCell ref="I242:J242"/>
    <mergeCell ref="I243:J243"/>
    <mergeCell ref="I244:J244"/>
    <mergeCell ref="I254:J254"/>
    <mergeCell ref="I255:J255"/>
    <mergeCell ref="I256:J256"/>
    <mergeCell ref="I257:J257"/>
    <mergeCell ref="I258:J258"/>
    <mergeCell ref="C250:J250"/>
    <mergeCell ref="G257:H257"/>
    <mergeCell ref="G258:H258"/>
    <mergeCell ref="G251:H251"/>
    <mergeCell ref="G252:H252"/>
    <mergeCell ref="C266:D266"/>
    <mergeCell ref="E266:F266"/>
    <mergeCell ref="G266:H266"/>
    <mergeCell ref="I266:J266"/>
    <mergeCell ref="C267:D267"/>
    <mergeCell ref="E267:F267"/>
    <mergeCell ref="G267:H267"/>
    <mergeCell ref="I267:J267"/>
    <mergeCell ref="C268:D268"/>
    <mergeCell ref="E268:F268"/>
    <mergeCell ref="G268:H268"/>
    <mergeCell ref="I268:J268"/>
    <mergeCell ref="C269:D269"/>
    <mergeCell ref="E269:F269"/>
    <mergeCell ref="G269:H269"/>
    <mergeCell ref="I269:J269"/>
    <mergeCell ref="C270:D270"/>
    <mergeCell ref="E270:F270"/>
    <mergeCell ref="G270:H270"/>
    <mergeCell ref="I270:J270"/>
    <mergeCell ref="C271:D271"/>
    <mergeCell ref="E271:F271"/>
    <mergeCell ref="G271:H271"/>
    <mergeCell ref="I271:J271"/>
    <mergeCell ref="C272:D272"/>
    <mergeCell ref="E272:F272"/>
    <mergeCell ref="G272:H272"/>
    <mergeCell ref="I272:J272"/>
    <mergeCell ref="C274:J274"/>
    <mergeCell ref="C275:D275"/>
    <mergeCell ref="E275:F275"/>
    <mergeCell ref="G275:H275"/>
    <mergeCell ref="I275:J275"/>
    <mergeCell ref="C276:D276"/>
    <mergeCell ref="E276:F276"/>
    <mergeCell ref="G276:H276"/>
    <mergeCell ref="I276:J276"/>
    <mergeCell ref="C277:D277"/>
    <mergeCell ref="E277:F277"/>
    <mergeCell ref="G277:H277"/>
    <mergeCell ref="I277:J277"/>
    <mergeCell ref="G281:H281"/>
    <mergeCell ref="I281:J281"/>
    <mergeCell ref="C278:D278"/>
    <mergeCell ref="E278:F278"/>
    <mergeCell ref="G278:H278"/>
    <mergeCell ref="I278:J278"/>
    <mergeCell ref="C279:D279"/>
    <mergeCell ref="E279:F279"/>
    <mergeCell ref="G279:H279"/>
    <mergeCell ref="I279:J279"/>
    <mergeCell ref="C282:D282"/>
    <mergeCell ref="E282:F282"/>
    <mergeCell ref="G282:H282"/>
    <mergeCell ref="I282:J282"/>
    <mergeCell ref="C280:D280"/>
    <mergeCell ref="E280:F280"/>
    <mergeCell ref="G280:H280"/>
    <mergeCell ref="I280:J280"/>
    <mergeCell ref="C281:D281"/>
    <mergeCell ref="E281:F281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89"/>
  <sheetViews>
    <sheetView zoomScale="98" zoomScaleNormal="98" workbookViewId="0">
      <selection activeCell="A2" sqref="A2"/>
    </sheetView>
  </sheetViews>
  <sheetFormatPr defaultRowHeight="12.75"/>
  <cols>
    <col min="1" max="1" width="3.85546875" style="104" customWidth="1"/>
    <col min="2" max="2" width="15.7109375" style="222" customWidth="1"/>
    <col min="3" max="15" width="7.7109375" style="104" customWidth="1"/>
    <col min="16" max="16384" width="9.140625" style="104"/>
  </cols>
  <sheetData>
    <row r="1" spans="2:18" ht="1.5" customHeight="1" thickBot="1">
      <c r="R1" s="199"/>
    </row>
    <row r="2" spans="2:18" ht="13.5" customHeight="1" thickBot="1">
      <c r="B2" s="188"/>
      <c r="C2" s="185"/>
      <c r="D2" s="186" t="s">
        <v>6</v>
      </c>
      <c r="E2" s="187"/>
      <c r="F2" s="187"/>
      <c r="G2" s="187"/>
      <c r="H2" s="187"/>
      <c r="I2" s="185"/>
      <c r="J2" s="319" t="s">
        <v>7</v>
      </c>
      <c r="K2" s="318"/>
      <c r="L2" s="184" t="s">
        <v>91</v>
      </c>
      <c r="M2" s="116"/>
      <c r="N2" s="116"/>
      <c r="O2" s="180"/>
    </row>
    <row r="3" spans="2:18" ht="13.5" customHeight="1" thickBot="1">
      <c r="B3" s="183"/>
      <c r="C3" s="182"/>
      <c r="D3" s="183"/>
      <c r="E3" s="123"/>
      <c r="F3" s="123"/>
      <c r="G3" s="123"/>
      <c r="H3" s="123"/>
      <c r="I3" s="182"/>
      <c r="J3" s="317"/>
      <c r="K3" s="316"/>
      <c r="L3" s="181" t="s">
        <v>92</v>
      </c>
      <c r="M3" s="116"/>
      <c r="N3" s="116"/>
      <c r="O3" s="180"/>
    </row>
    <row r="4" spans="2:18" ht="5.25" customHeight="1" thickBot="1">
      <c r="B4" s="257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7"/>
      <c r="N4" s="197"/>
      <c r="O4" s="196"/>
    </row>
    <row r="5" spans="2:18" ht="13.5" thickBot="1">
      <c r="B5" s="259" t="s">
        <v>28</v>
      </c>
      <c r="C5" s="195">
        <v>1.6993339999999999</v>
      </c>
      <c r="D5" s="194">
        <v>1.698842</v>
      </c>
      <c r="E5" s="194">
        <v>1.698215</v>
      </c>
      <c r="F5" s="194">
        <v>1.6974530000000001</v>
      </c>
      <c r="G5" s="194">
        <v>0.39999400000000002</v>
      </c>
      <c r="H5" s="194">
        <v>0.39995900000000001</v>
      </c>
      <c r="I5" s="194">
        <v>0.39989200000000003</v>
      </c>
      <c r="J5" s="194">
        <v>0.39979199999999998</v>
      </c>
      <c r="K5" s="194">
        <v>0.39966000000000002</v>
      </c>
      <c r="L5" s="274">
        <v>0.39949499999999999</v>
      </c>
      <c r="M5" s="274">
        <v>1.5999840000000001</v>
      </c>
      <c r="N5" s="274">
        <v>1.5998540000000001</v>
      </c>
      <c r="O5" s="273">
        <v>1.599594</v>
      </c>
    </row>
    <row r="6" spans="2:18" ht="5.25" customHeight="1" thickBot="1">
      <c r="B6" s="257"/>
      <c r="C6" s="172"/>
      <c r="D6" s="171"/>
      <c r="E6" s="171"/>
      <c r="F6" s="171"/>
      <c r="G6" s="171"/>
      <c r="H6" s="171"/>
      <c r="I6" s="171"/>
      <c r="J6" s="171"/>
      <c r="K6" s="171"/>
      <c r="L6" s="171"/>
      <c r="M6" s="170"/>
      <c r="N6" s="170">
        <v>0.1</v>
      </c>
      <c r="O6" s="169"/>
    </row>
    <row r="7" spans="2:18" ht="13.5" thickBot="1">
      <c r="B7" s="256" t="s">
        <v>0</v>
      </c>
      <c r="C7" s="167">
        <v>0.29166666666666669</v>
      </c>
      <c r="D7" s="166">
        <v>0.33333333333333331</v>
      </c>
      <c r="E7" s="166">
        <v>0.375</v>
      </c>
      <c r="F7" s="166">
        <v>0.41666666666666669</v>
      </c>
      <c r="G7" s="166">
        <v>0.45833333333333331</v>
      </c>
      <c r="H7" s="166">
        <v>0.5</v>
      </c>
      <c r="I7" s="166">
        <v>0.54166666666666663</v>
      </c>
      <c r="J7" s="166">
        <v>0.58333333333333337</v>
      </c>
      <c r="K7" s="166">
        <v>0.625</v>
      </c>
      <c r="L7" s="166">
        <v>0.66666666666666663</v>
      </c>
      <c r="M7" s="166">
        <v>0.70833333333333337</v>
      </c>
      <c r="N7" s="166">
        <v>0.75</v>
      </c>
      <c r="O7" s="165">
        <v>0.79166666666666663</v>
      </c>
    </row>
    <row r="8" spans="2:18" ht="4.5" customHeight="1" thickBot="1">
      <c r="B8" s="252"/>
      <c r="C8" s="160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8"/>
    </row>
    <row r="9" spans="2:18" ht="12.75" customHeight="1" thickBot="1">
      <c r="B9" s="272" t="s">
        <v>65</v>
      </c>
      <c r="C9" s="306" t="s">
        <v>2</v>
      </c>
      <c r="D9" s="298" t="s">
        <v>2</v>
      </c>
      <c r="E9" s="298" t="s">
        <v>2</v>
      </c>
      <c r="F9" s="298" t="s">
        <v>2</v>
      </c>
      <c r="G9" s="298" t="s">
        <v>2</v>
      </c>
      <c r="H9" s="306" t="s">
        <v>2</v>
      </c>
      <c r="I9" s="298" t="s">
        <v>2</v>
      </c>
      <c r="J9" s="298" t="s">
        <v>2</v>
      </c>
      <c r="K9" s="298" t="s">
        <v>2</v>
      </c>
      <c r="L9" s="298" t="s">
        <v>2</v>
      </c>
      <c r="M9" s="298" t="s">
        <v>2</v>
      </c>
      <c r="N9" s="298" t="s">
        <v>2</v>
      </c>
      <c r="O9" s="298" t="s">
        <v>2</v>
      </c>
    </row>
    <row r="10" spans="2:18" ht="5.25" customHeight="1" thickBot="1">
      <c r="B10" s="252"/>
      <c r="C10" s="160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8"/>
    </row>
    <row r="11" spans="2:18" ht="12.75" customHeight="1">
      <c r="B11" s="251" t="s">
        <v>3</v>
      </c>
      <c r="C11" s="149">
        <v>8.98</v>
      </c>
      <c r="D11" s="148">
        <v>9.0299999999999994</v>
      </c>
      <c r="E11" s="148">
        <v>8.8800000000000008</v>
      </c>
      <c r="F11" s="148">
        <v>8.66</v>
      </c>
      <c r="G11" s="148">
        <v>8.48</v>
      </c>
      <c r="H11" s="148">
        <v>8.26</v>
      </c>
      <c r="I11" s="148">
        <v>8.16</v>
      </c>
      <c r="J11" s="148">
        <v>9.6</v>
      </c>
      <c r="K11" s="148">
        <v>9.9499999999999993</v>
      </c>
      <c r="L11" s="148">
        <v>7.99</v>
      </c>
      <c r="M11" s="148">
        <v>7.93</v>
      </c>
      <c r="N11" s="148">
        <v>7.96</v>
      </c>
      <c r="O11" s="147">
        <v>7.92</v>
      </c>
    </row>
    <row r="12" spans="2:18" ht="12.75" customHeight="1">
      <c r="B12" s="250" t="s">
        <v>5</v>
      </c>
      <c r="C12" s="145">
        <v>15.7</v>
      </c>
      <c r="D12" s="144">
        <v>15.5</v>
      </c>
      <c r="E12" s="144">
        <v>15.4</v>
      </c>
      <c r="F12" s="144">
        <v>15.7</v>
      </c>
      <c r="G12" s="144">
        <v>15.8</v>
      </c>
      <c r="H12" s="144">
        <v>16.100000000000001</v>
      </c>
      <c r="I12" s="144">
        <v>16.2</v>
      </c>
      <c r="J12" s="144">
        <v>16.100000000000001</v>
      </c>
      <c r="K12" s="144">
        <v>16.399999999999999</v>
      </c>
      <c r="L12" s="144">
        <v>16.2</v>
      </c>
      <c r="M12" s="144">
        <v>15.8</v>
      </c>
      <c r="N12" s="144">
        <v>15.5</v>
      </c>
      <c r="O12" s="143">
        <v>15.1</v>
      </c>
    </row>
    <row r="13" spans="2:18">
      <c r="B13" s="250" t="s">
        <v>4</v>
      </c>
      <c r="C13" s="145">
        <v>-96.2</v>
      </c>
      <c r="D13" s="144">
        <v>-98.4</v>
      </c>
      <c r="E13" s="144">
        <v>-90</v>
      </c>
      <c r="F13" s="144">
        <v>-77.599999999999994</v>
      </c>
      <c r="G13" s="144">
        <v>-67.400000000000006</v>
      </c>
      <c r="H13" s="144">
        <v>-54.7</v>
      </c>
      <c r="I13" s="144">
        <v>-49</v>
      </c>
      <c r="J13" s="144">
        <v>-42.3</v>
      </c>
      <c r="K13" s="144">
        <v>-36.9</v>
      </c>
      <c r="L13" s="270">
        <v>-39</v>
      </c>
      <c r="M13" s="144">
        <v>-35.6</v>
      </c>
      <c r="N13" s="144">
        <v>-37.5</v>
      </c>
      <c r="O13" s="143">
        <v>-36.799999999999997</v>
      </c>
    </row>
    <row r="14" spans="2:18" s="221" customFormat="1" ht="13.5" thickBot="1">
      <c r="B14" s="249" t="s">
        <v>5</v>
      </c>
      <c r="C14" s="141">
        <v>15.7</v>
      </c>
      <c r="D14" s="140">
        <v>15.5</v>
      </c>
      <c r="E14" s="140">
        <v>15.5</v>
      </c>
      <c r="F14" s="140">
        <v>15.7</v>
      </c>
      <c r="G14" s="140">
        <v>15.8</v>
      </c>
      <c r="H14" s="140">
        <v>16.100000000000001</v>
      </c>
      <c r="I14" s="140">
        <v>16.2</v>
      </c>
      <c r="J14" s="140">
        <v>16.100000000000001</v>
      </c>
      <c r="K14" s="140">
        <v>16.399999999999999</v>
      </c>
      <c r="L14" s="140">
        <v>16.3</v>
      </c>
      <c r="M14" s="140">
        <v>15.8</v>
      </c>
      <c r="N14" s="140">
        <v>15.6</v>
      </c>
      <c r="O14" s="139">
        <v>15.2</v>
      </c>
    </row>
    <row r="15" spans="2:18" ht="5.25" customHeight="1" thickBot="1">
      <c r="B15" s="252"/>
      <c r="C15" s="153">
        <v>4.5999999999999996</v>
      </c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1"/>
    </row>
    <row r="16" spans="2:18" ht="12.75" customHeight="1">
      <c r="B16" s="251" t="s">
        <v>19</v>
      </c>
      <c r="C16" s="149">
        <v>4.5999999999999996</v>
      </c>
      <c r="D16" s="148">
        <v>4.58</v>
      </c>
      <c r="E16" s="148">
        <v>4.58</v>
      </c>
      <c r="F16" s="148">
        <v>4.57</v>
      </c>
      <c r="G16" s="148">
        <v>4.58</v>
      </c>
      <c r="H16" s="148">
        <v>4.57</v>
      </c>
      <c r="I16" s="148">
        <v>4.58</v>
      </c>
      <c r="J16" s="148">
        <v>4.5599999999999996</v>
      </c>
      <c r="K16" s="148">
        <v>4.5</v>
      </c>
      <c r="L16" s="148">
        <v>4.58</v>
      </c>
      <c r="M16" s="148">
        <v>3.56</v>
      </c>
      <c r="N16" s="148">
        <v>4.57</v>
      </c>
      <c r="O16" s="147">
        <v>4.42</v>
      </c>
    </row>
    <row r="17" spans="2:16" ht="12.75" customHeight="1">
      <c r="B17" s="250" t="s">
        <v>5</v>
      </c>
      <c r="C17" s="145">
        <v>15.5</v>
      </c>
      <c r="D17" s="144">
        <v>15.4</v>
      </c>
      <c r="E17" s="144">
        <v>15.4</v>
      </c>
      <c r="F17" s="144">
        <v>15.6</v>
      </c>
      <c r="G17" s="144">
        <v>15.6</v>
      </c>
      <c r="H17" s="144">
        <v>15.9</v>
      </c>
      <c r="I17" s="144">
        <v>16</v>
      </c>
      <c r="J17" s="144">
        <v>16</v>
      </c>
      <c r="K17" s="144">
        <v>16.100000000000001</v>
      </c>
      <c r="L17" s="144">
        <v>16.2</v>
      </c>
      <c r="M17" s="144">
        <v>15.7</v>
      </c>
      <c r="N17" s="144">
        <v>15.3</v>
      </c>
      <c r="O17" s="143">
        <v>15.2</v>
      </c>
    </row>
    <row r="18" spans="2:16" ht="12.75" customHeight="1">
      <c r="B18" s="250" t="s">
        <v>59</v>
      </c>
      <c r="C18" s="145">
        <v>9.59</v>
      </c>
      <c r="D18" s="144">
        <v>9.58</v>
      </c>
      <c r="E18" s="144">
        <v>4.58</v>
      </c>
      <c r="F18" s="144">
        <v>4.57</v>
      </c>
      <c r="G18" s="144">
        <v>4.57</v>
      </c>
      <c r="H18" s="144">
        <v>4.57</v>
      </c>
      <c r="I18" s="144">
        <v>4.57</v>
      </c>
      <c r="J18" s="144">
        <v>4.3899999999999997</v>
      </c>
      <c r="K18" s="144">
        <v>4.4800000000000004</v>
      </c>
      <c r="L18" s="144">
        <v>4.58</v>
      </c>
      <c r="M18" s="144">
        <v>4.3600000000000003</v>
      </c>
      <c r="N18" s="144">
        <v>4.3499999999999996</v>
      </c>
      <c r="O18" s="143">
        <v>4.33</v>
      </c>
    </row>
    <row r="19" spans="2:16" ht="12.75" customHeight="1">
      <c r="B19" s="250" t="s">
        <v>5</v>
      </c>
      <c r="C19" s="145">
        <v>15.5</v>
      </c>
      <c r="D19" s="144">
        <v>15.4</v>
      </c>
      <c r="E19" s="144">
        <v>15.3</v>
      </c>
      <c r="F19" s="144">
        <v>15.6</v>
      </c>
      <c r="G19" s="144">
        <v>15.6</v>
      </c>
      <c r="H19" s="144">
        <v>15.8</v>
      </c>
      <c r="I19" s="144">
        <v>16</v>
      </c>
      <c r="J19" s="144">
        <v>16</v>
      </c>
      <c r="K19" s="144">
        <v>16.100000000000001</v>
      </c>
      <c r="L19" s="144">
        <v>16.2</v>
      </c>
      <c r="M19" s="144">
        <v>15.6</v>
      </c>
      <c r="N19" s="144">
        <v>15.5</v>
      </c>
      <c r="O19" s="143">
        <v>15.2</v>
      </c>
    </row>
    <row r="20" spans="2:16">
      <c r="B20" s="250" t="s">
        <v>20</v>
      </c>
      <c r="C20" s="145">
        <v>2.4</v>
      </c>
      <c r="D20" s="144">
        <v>2.4</v>
      </c>
      <c r="E20" s="144">
        <v>2.4</v>
      </c>
      <c r="F20" s="144">
        <v>2.4</v>
      </c>
      <c r="G20" s="144">
        <v>2.4</v>
      </c>
      <c r="H20" s="144">
        <v>2.4</v>
      </c>
      <c r="I20" s="144">
        <v>2.4</v>
      </c>
      <c r="J20" s="144">
        <v>2.4</v>
      </c>
      <c r="K20" s="144">
        <v>2.4</v>
      </c>
      <c r="L20" s="144">
        <v>2.4</v>
      </c>
      <c r="M20" s="144">
        <v>1.9</v>
      </c>
      <c r="N20" s="144">
        <v>2.2999999999999998</v>
      </c>
      <c r="O20" s="143">
        <v>2.2999999999999998</v>
      </c>
    </row>
    <row r="21" spans="2:16" ht="13.5" thickBot="1">
      <c r="B21" s="249" t="s">
        <v>5</v>
      </c>
      <c r="C21" s="141">
        <v>15.5</v>
      </c>
      <c r="D21" s="140">
        <v>15.4</v>
      </c>
      <c r="E21" s="140">
        <v>15.3</v>
      </c>
      <c r="F21" s="140">
        <v>15.6</v>
      </c>
      <c r="G21" s="140">
        <v>15.6</v>
      </c>
      <c r="H21" s="140">
        <v>15.8</v>
      </c>
      <c r="I21" s="140">
        <v>16</v>
      </c>
      <c r="J21" s="140">
        <v>16</v>
      </c>
      <c r="K21" s="140">
        <v>16.100000000000001</v>
      </c>
      <c r="L21" s="140">
        <v>16.100000000000001</v>
      </c>
      <c r="M21" s="140">
        <v>15.7</v>
      </c>
      <c r="N21" s="140">
        <v>15.5</v>
      </c>
      <c r="O21" s="139">
        <v>15.2</v>
      </c>
      <c r="P21" s="269"/>
    </row>
    <row r="22" spans="2:16" ht="5.25" customHeight="1" thickBot="1">
      <c r="B22" s="252"/>
      <c r="C22" s="160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8"/>
      <c r="P22" s="269"/>
    </row>
    <row r="23" spans="2:16">
      <c r="B23" s="251" t="s">
        <v>82</v>
      </c>
      <c r="C23" s="149">
        <v>10.71</v>
      </c>
      <c r="D23" s="148">
        <v>10.71</v>
      </c>
      <c r="E23" s="148">
        <v>10.57</v>
      </c>
      <c r="F23" s="148">
        <v>10.72</v>
      </c>
      <c r="G23" s="148">
        <v>10.69</v>
      </c>
      <c r="H23" s="148">
        <v>10.95</v>
      </c>
      <c r="I23" s="148">
        <v>10.92</v>
      </c>
      <c r="J23" s="148">
        <v>10.86</v>
      </c>
      <c r="K23" s="148">
        <v>10.61</v>
      </c>
      <c r="L23" s="148">
        <v>10.7</v>
      </c>
      <c r="M23" s="148">
        <v>11.07</v>
      </c>
      <c r="N23" s="148">
        <v>10.82</v>
      </c>
      <c r="O23" s="147">
        <v>10.79</v>
      </c>
      <c r="P23" s="269"/>
    </row>
    <row r="24" spans="2:16" ht="13.5" thickBot="1">
      <c r="B24" s="249" t="s">
        <v>5</v>
      </c>
      <c r="C24" s="141">
        <v>15.4</v>
      </c>
      <c r="D24" s="140">
        <v>15.4</v>
      </c>
      <c r="E24" s="140">
        <v>15.3</v>
      </c>
      <c r="F24" s="140">
        <v>15.5</v>
      </c>
      <c r="G24" s="140">
        <v>15.6</v>
      </c>
      <c r="H24" s="140">
        <v>15.9</v>
      </c>
      <c r="I24" s="140">
        <v>16.100000000000001</v>
      </c>
      <c r="J24" s="140">
        <v>16</v>
      </c>
      <c r="K24" s="140">
        <v>16.2</v>
      </c>
      <c r="L24" s="140">
        <v>16</v>
      </c>
      <c r="M24" s="140">
        <v>15.7</v>
      </c>
      <c r="N24" s="140">
        <v>15.5</v>
      </c>
      <c r="O24" s="139">
        <v>15.2</v>
      </c>
      <c r="P24" s="269"/>
    </row>
    <row r="25" spans="2:16">
      <c r="B25" s="248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269"/>
    </row>
    <row r="26" spans="2:16" ht="13.5" thickBot="1">
      <c r="B26" s="248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269"/>
    </row>
    <row r="27" spans="2:16" ht="13.5" thickBot="1">
      <c r="B27" s="118"/>
      <c r="C27" s="117" t="s">
        <v>81</v>
      </c>
      <c r="D27" s="117"/>
      <c r="E27" s="117"/>
      <c r="F27" s="117"/>
      <c r="G27" s="137"/>
      <c r="H27" s="137"/>
      <c r="I27" s="137"/>
      <c r="J27" s="137"/>
      <c r="K27" s="137"/>
      <c r="L27" s="137"/>
      <c r="M27" s="137"/>
      <c r="N27" s="137"/>
      <c r="O27" s="137"/>
      <c r="P27" s="269"/>
    </row>
    <row r="28" spans="2:16" ht="13.5" thickBot="1">
      <c r="B28" s="115"/>
      <c r="C28" s="122" t="s">
        <v>17</v>
      </c>
      <c r="D28" s="122"/>
      <c r="E28" s="116"/>
      <c r="F28" s="116"/>
      <c r="G28" s="137"/>
      <c r="H28" s="137"/>
      <c r="I28" s="137"/>
      <c r="J28" s="137"/>
      <c r="K28" s="137"/>
      <c r="L28" s="137"/>
      <c r="M28" s="137"/>
      <c r="N28" s="137"/>
      <c r="O28" s="137"/>
      <c r="P28" s="269"/>
    </row>
    <row r="29" spans="2:16">
      <c r="B29" s="201" t="s">
        <v>9</v>
      </c>
      <c r="C29" s="113">
        <f>COUNTIF(C11:O11,"&gt;0")</f>
        <v>13</v>
      </c>
      <c r="D29" s="113"/>
      <c r="E29" s="187"/>
      <c r="F29" s="187"/>
      <c r="G29" s="137"/>
      <c r="H29" s="137"/>
      <c r="I29" s="137"/>
      <c r="J29" s="137"/>
      <c r="K29" s="137"/>
      <c r="L29" s="137"/>
      <c r="M29" s="137"/>
      <c r="N29" s="137"/>
      <c r="O29" s="137"/>
      <c r="P29" s="269"/>
    </row>
    <row r="30" spans="2:16">
      <c r="B30" s="201" t="s">
        <v>10</v>
      </c>
      <c r="C30" s="111">
        <f>AVERAGE(D11:O11)</f>
        <v>8.5683333333333334</v>
      </c>
      <c r="D30" s="111"/>
      <c r="E30" s="327"/>
      <c r="F30" s="327"/>
      <c r="G30" s="137"/>
      <c r="H30" s="137"/>
      <c r="I30" s="137"/>
      <c r="J30" s="137"/>
      <c r="K30" s="137"/>
      <c r="L30" s="137"/>
      <c r="M30" s="137"/>
      <c r="N30" s="137"/>
      <c r="O30" s="137"/>
      <c r="P30" s="269"/>
    </row>
    <row r="31" spans="2:16">
      <c r="B31" s="201" t="s">
        <v>12</v>
      </c>
      <c r="C31" s="111">
        <f>STDEV(C11:O11)</f>
        <v>0.66146302491774478</v>
      </c>
      <c r="D31" s="111"/>
      <c r="E31" s="327"/>
      <c r="F31" s="327"/>
      <c r="G31" s="137"/>
      <c r="H31" s="137"/>
      <c r="I31" s="137"/>
      <c r="J31" s="137"/>
      <c r="K31" s="137"/>
      <c r="L31" s="137"/>
      <c r="M31" s="137"/>
      <c r="N31" s="137"/>
      <c r="O31" s="137"/>
      <c r="P31" s="269"/>
    </row>
    <row r="32" spans="2:16">
      <c r="B32" s="201" t="s">
        <v>11</v>
      </c>
      <c r="C32" s="111">
        <f>CONFIDENCE(0.05,C31,C29)</f>
        <v>0.35956878904096679</v>
      </c>
      <c r="D32" s="111"/>
      <c r="E32" s="327"/>
      <c r="F32" s="327"/>
      <c r="G32" s="137"/>
      <c r="H32" s="137"/>
      <c r="I32" s="137"/>
      <c r="J32" s="137"/>
      <c r="K32" s="137"/>
      <c r="L32" s="137"/>
      <c r="M32" s="137"/>
      <c r="N32" s="137"/>
      <c r="O32" s="137"/>
      <c r="P32" s="269"/>
    </row>
    <row r="33" spans="2:17">
      <c r="B33" s="201" t="s">
        <v>13</v>
      </c>
      <c r="C33" s="109">
        <f>MAX(C11:O11)</f>
        <v>9.9499999999999993</v>
      </c>
      <c r="D33" s="109"/>
      <c r="E33" s="327"/>
      <c r="F33" s="327"/>
      <c r="G33" s="137"/>
      <c r="H33" s="137"/>
      <c r="I33" s="137"/>
      <c r="J33" s="137"/>
      <c r="K33" s="137"/>
      <c r="L33" s="137"/>
      <c r="M33" s="137"/>
      <c r="N33" s="137"/>
      <c r="O33" s="137"/>
      <c r="P33" s="269"/>
    </row>
    <row r="34" spans="2:17">
      <c r="B34" s="201" t="s">
        <v>14</v>
      </c>
      <c r="C34" s="109">
        <f>MIN(C11:O11)</f>
        <v>7.92</v>
      </c>
      <c r="D34" s="109"/>
      <c r="E34" s="327"/>
      <c r="F34" s="327"/>
      <c r="G34" s="137"/>
      <c r="H34" s="137"/>
      <c r="I34" s="137"/>
      <c r="J34" s="137"/>
      <c r="K34" s="137"/>
      <c r="L34" s="137"/>
      <c r="M34" s="137"/>
      <c r="N34" s="137"/>
      <c r="O34" s="137"/>
      <c r="P34" s="269"/>
    </row>
    <row r="35" spans="2:17" ht="13.5" thickBot="1">
      <c r="B35" s="200" t="s">
        <v>15</v>
      </c>
      <c r="C35" s="106">
        <f>C33-C34</f>
        <v>2.0299999999999994</v>
      </c>
      <c r="D35" s="106"/>
      <c r="E35" s="123"/>
      <c r="F35" s="123"/>
      <c r="G35" s="137"/>
      <c r="H35" s="137"/>
      <c r="I35" s="137"/>
      <c r="J35" s="137"/>
      <c r="K35" s="137"/>
      <c r="L35" s="137"/>
      <c r="M35" s="137"/>
      <c r="N35" s="137"/>
      <c r="O35" s="137"/>
      <c r="P35" s="269"/>
    </row>
    <row r="36" spans="2:17">
      <c r="B36" s="248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269"/>
    </row>
    <row r="37" spans="2:17">
      <c r="B37" s="248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269"/>
    </row>
    <row r="38" spans="2:17">
      <c r="B38" s="248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269"/>
    </row>
    <row r="39" spans="2:17">
      <c r="B39" s="276"/>
      <c r="C39" s="269"/>
      <c r="D39" s="269"/>
      <c r="E39" s="269"/>
      <c r="F39" s="269"/>
      <c r="G39" s="269"/>
      <c r="H39" s="269"/>
      <c r="I39" s="269"/>
      <c r="J39" s="269"/>
      <c r="K39" s="269"/>
      <c r="L39" s="269"/>
      <c r="M39" s="269"/>
      <c r="N39" s="269"/>
      <c r="O39" s="269"/>
      <c r="P39" s="269"/>
    </row>
    <row r="40" spans="2:17" ht="12.75" customHeight="1" thickBot="1">
      <c r="B40" s="331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</row>
    <row r="41" spans="2:17" ht="12.75" customHeight="1" thickBot="1">
      <c r="B41" s="118"/>
      <c r="C41" s="117" t="s">
        <v>80</v>
      </c>
      <c r="D41" s="117"/>
      <c r="E41" s="117"/>
      <c r="F41" s="117"/>
      <c r="G41" s="281"/>
      <c r="H41" s="281"/>
      <c r="I41" s="281"/>
      <c r="J41" s="295"/>
      <c r="K41" s="281"/>
      <c r="L41" s="295"/>
      <c r="M41" s="281"/>
      <c r="N41" s="281"/>
      <c r="O41" s="281"/>
    </row>
    <row r="42" spans="2:17" ht="12.75" customHeight="1" thickBot="1">
      <c r="B42" s="115"/>
      <c r="C42" s="122" t="s">
        <v>17</v>
      </c>
      <c r="D42" s="122"/>
      <c r="E42" s="116"/>
      <c r="F42" s="116"/>
      <c r="G42" s="281"/>
      <c r="H42" s="281"/>
      <c r="I42" s="281"/>
      <c r="J42" s="281"/>
      <c r="K42" s="281"/>
      <c r="L42" s="286"/>
      <c r="M42" s="281"/>
      <c r="N42" s="281"/>
      <c r="O42" s="281"/>
      <c r="Q42" s="136"/>
    </row>
    <row r="43" spans="2:17" ht="12.75" customHeight="1">
      <c r="B43" s="201" t="s">
        <v>9</v>
      </c>
      <c r="C43" s="113">
        <f>COUNTIF(C12:O12,"&gt;0")</f>
        <v>13</v>
      </c>
      <c r="D43" s="113"/>
      <c r="E43" s="187"/>
      <c r="F43" s="187"/>
      <c r="G43" s="294"/>
      <c r="H43" s="294"/>
      <c r="I43" s="294"/>
      <c r="J43" s="294"/>
      <c r="K43" s="294"/>
      <c r="L43" s="294"/>
      <c r="M43" s="293"/>
      <c r="N43" s="293"/>
      <c r="O43" s="293"/>
    </row>
    <row r="44" spans="2:17" ht="12.75" customHeight="1">
      <c r="B44" s="201" t="s">
        <v>10</v>
      </c>
      <c r="C44" s="111">
        <f>AVERAGE(C12:O12)</f>
        <v>15.807692307692308</v>
      </c>
      <c r="D44" s="111"/>
      <c r="E44" s="327"/>
      <c r="F44" s="327"/>
      <c r="G44" s="330"/>
      <c r="H44" s="330"/>
      <c r="I44" s="330"/>
      <c r="J44" s="330"/>
      <c r="K44" s="330"/>
      <c r="L44" s="330"/>
      <c r="M44" s="330"/>
      <c r="N44" s="330"/>
      <c r="O44" s="330"/>
    </row>
    <row r="45" spans="2:17" ht="12.75" customHeight="1">
      <c r="B45" s="201" t="s">
        <v>12</v>
      </c>
      <c r="C45" s="111">
        <f>STDEV(C12:O12)</f>
        <v>0.3774068062924904</v>
      </c>
      <c r="D45" s="111"/>
      <c r="E45" s="327"/>
      <c r="F45" s="327"/>
      <c r="G45" s="243"/>
      <c r="H45" s="243"/>
      <c r="I45" s="243"/>
      <c r="J45" s="243"/>
      <c r="K45" s="243"/>
      <c r="L45" s="243"/>
      <c r="M45" s="293"/>
      <c r="N45" s="293"/>
      <c r="O45" s="293"/>
    </row>
    <row r="46" spans="2:17" ht="12.75" customHeight="1">
      <c r="B46" s="201" t="s">
        <v>11</v>
      </c>
      <c r="C46" s="111">
        <f>CONFIDENCE(0.05,C45,C43)</f>
        <v>0.20515690704145514</v>
      </c>
      <c r="D46" s="111"/>
      <c r="E46" s="327"/>
      <c r="F46" s="327"/>
      <c r="G46" s="329"/>
      <c r="H46" s="329"/>
      <c r="I46" s="329"/>
      <c r="J46" s="329"/>
      <c r="K46" s="329"/>
      <c r="L46" s="329"/>
      <c r="M46" s="329"/>
      <c r="N46" s="329"/>
      <c r="O46" s="329"/>
    </row>
    <row r="47" spans="2:17" ht="12.75" customHeight="1">
      <c r="B47" s="201" t="s">
        <v>13</v>
      </c>
      <c r="C47" s="109">
        <f>MAX(C12:O12)</f>
        <v>16.399999999999999</v>
      </c>
      <c r="D47" s="109"/>
      <c r="E47" s="327"/>
      <c r="F47" s="327"/>
      <c r="G47" s="290"/>
      <c r="H47" s="290"/>
      <c r="I47" s="290"/>
      <c r="J47" s="290"/>
      <c r="K47" s="290"/>
      <c r="L47" s="290"/>
      <c r="M47" s="290"/>
      <c r="N47" s="290"/>
      <c r="O47" s="290"/>
    </row>
    <row r="48" spans="2:17" ht="12.75" customHeight="1">
      <c r="B48" s="201" t="s">
        <v>14</v>
      </c>
      <c r="C48" s="109">
        <f>MIN(C12:O12)</f>
        <v>15.1</v>
      </c>
      <c r="D48" s="109"/>
      <c r="E48" s="327"/>
      <c r="F48" s="327"/>
      <c r="G48" s="328"/>
      <c r="H48" s="328"/>
      <c r="I48" s="328"/>
      <c r="J48" s="328"/>
      <c r="K48" s="328"/>
      <c r="L48" s="328"/>
      <c r="M48" s="328"/>
      <c r="N48" s="328"/>
      <c r="O48" s="328"/>
    </row>
    <row r="49" spans="2:15" ht="12.75" customHeight="1" thickBot="1">
      <c r="B49" s="200" t="s">
        <v>15</v>
      </c>
      <c r="C49" s="106">
        <f>C47-C48</f>
        <v>1.2999999999999989</v>
      </c>
      <c r="D49" s="106"/>
      <c r="E49" s="123"/>
      <c r="F49" s="123"/>
      <c r="G49" s="290"/>
      <c r="H49" s="290"/>
      <c r="I49" s="290"/>
      <c r="J49" s="290"/>
      <c r="K49" s="290"/>
      <c r="L49" s="290"/>
      <c r="M49" s="290"/>
      <c r="N49" s="290"/>
      <c r="O49" s="290"/>
    </row>
    <row r="50" spans="2:15" ht="12.75" customHeight="1" thickBot="1">
      <c r="B50" s="276"/>
      <c r="C50" s="269"/>
      <c r="D50" s="269"/>
      <c r="E50" s="269"/>
      <c r="F50" s="269"/>
      <c r="G50" s="269"/>
      <c r="H50" s="269"/>
      <c r="I50" s="269"/>
      <c r="J50" s="269"/>
      <c r="K50" s="269"/>
      <c r="L50" s="269"/>
      <c r="M50" s="269"/>
      <c r="N50" s="269"/>
      <c r="O50" s="269"/>
    </row>
    <row r="51" spans="2:15" ht="12.75" customHeight="1" thickBot="1">
      <c r="B51" s="118"/>
      <c r="C51" s="288" t="s">
        <v>89</v>
      </c>
      <c r="D51" s="288"/>
      <c r="E51" s="288"/>
      <c r="F51" s="288"/>
      <c r="G51" s="269"/>
      <c r="H51" s="269"/>
      <c r="I51" s="269"/>
      <c r="J51" s="269"/>
      <c r="K51" s="269"/>
      <c r="L51" s="269"/>
      <c r="M51" s="269"/>
      <c r="N51" s="269"/>
      <c r="O51" s="269"/>
    </row>
    <row r="52" spans="2:15" ht="12.75" customHeight="1" thickBot="1">
      <c r="B52" s="115"/>
      <c r="C52" s="122" t="s">
        <v>17</v>
      </c>
      <c r="D52" s="122"/>
      <c r="E52" s="116"/>
      <c r="F52" s="116"/>
      <c r="G52" s="269"/>
      <c r="H52" s="269"/>
      <c r="I52" s="269"/>
      <c r="J52" s="269"/>
      <c r="K52" s="269"/>
      <c r="L52" s="269"/>
      <c r="M52" s="269"/>
      <c r="N52" s="269"/>
      <c r="O52" s="269"/>
    </row>
    <row r="53" spans="2:15" ht="12.75" customHeight="1">
      <c r="B53" s="201" t="s">
        <v>9</v>
      </c>
      <c r="C53" s="113">
        <f>COUNTIF(C13:O13,"&gt;0")</f>
        <v>0</v>
      </c>
      <c r="D53" s="113"/>
      <c r="E53" s="187"/>
      <c r="F53" s="187"/>
      <c r="G53" s="269"/>
      <c r="H53" s="269"/>
      <c r="I53" s="269"/>
      <c r="J53" s="269"/>
      <c r="K53" s="269"/>
      <c r="L53" s="269"/>
      <c r="M53" s="269"/>
      <c r="N53" s="269"/>
      <c r="O53" s="269"/>
    </row>
    <row r="54" spans="2:15" ht="12.75" customHeight="1">
      <c r="B54" s="201" t="s">
        <v>10</v>
      </c>
      <c r="C54" s="111">
        <f>AVERAGE(C13:O13)</f>
        <v>-58.569230769230757</v>
      </c>
      <c r="D54" s="111"/>
      <c r="E54" s="327"/>
      <c r="F54" s="327"/>
      <c r="G54" s="269"/>
      <c r="H54" s="269"/>
      <c r="I54" s="269"/>
      <c r="J54" s="269"/>
      <c r="K54" s="269"/>
      <c r="L54" s="269"/>
      <c r="M54" s="269"/>
      <c r="N54" s="269"/>
      <c r="O54" s="269"/>
    </row>
    <row r="55" spans="2:15" ht="12.75" customHeight="1">
      <c r="B55" s="201" t="s">
        <v>12</v>
      </c>
      <c r="C55" s="111">
        <f>STDEV(C13:O13)</f>
        <v>24.323766999082235</v>
      </c>
      <c r="D55" s="111"/>
      <c r="E55" s="327"/>
      <c r="F55" s="327"/>
      <c r="G55" s="269"/>
      <c r="H55" s="269"/>
      <c r="I55" s="269"/>
      <c r="J55" s="269"/>
      <c r="K55" s="269"/>
      <c r="L55" s="269"/>
      <c r="M55" s="269"/>
      <c r="N55" s="269"/>
      <c r="O55" s="269"/>
    </row>
    <row r="56" spans="2:15" ht="12.75" customHeight="1">
      <c r="B56" s="201" t="s">
        <v>11</v>
      </c>
      <c r="C56" s="111" t="e">
        <f>CONFIDENCE(0.05,C55,C53)</f>
        <v>#NUM!</v>
      </c>
      <c r="D56" s="111"/>
      <c r="E56" s="327"/>
      <c r="F56" s="327"/>
      <c r="G56" s="269"/>
      <c r="H56" s="269"/>
      <c r="I56" s="269"/>
      <c r="J56" s="269"/>
      <c r="K56" s="269"/>
      <c r="L56" s="269"/>
      <c r="M56" s="269"/>
      <c r="N56" s="269"/>
      <c r="O56" s="269"/>
    </row>
    <row r="57" spans="2:15" ht="12.75" customHeight="1">
      <c r="B57" s="201" t="s">
        <v>13</v>
      </c>
      <c r="C57" s="109">
        <f>MAX(C13:O13)</f>
        <v>-35.6</v>
      </c>
      <c r="D57" s="109"/>
      <c r="E57" s="327"/>
      <c r="F57" s="327"/>
      <c r="G57" s="269"/>
      <c r="H57" s="269"/>
      <c r="I57" s="269"/>
      <c r="J57" s="269"/>
      <c r="K57" s="269"/>
      <c r="L57" s="269"/>
      <c r="M57" s="269"/>
      <c r="N57" s="269"/>
      <c r="O57" s="269"/>
    </row>
    <row r="58" spans="2:15" ht="12.75" customHeight="1">
      <c r="B58" s="201" t="s">
        <v>14</v>
      </c>
      <c r="C58" s="109">
        <f>MIN(C13:O13)</f>
        <v>-98.4</v>
      </c>
      <c r="D58" s="109"/>
      <c r="E58" s="327"/>
      <c r="F58" s="327"/>
      <c r="G58" s="269"/>
      <c r="H58" s="269"/>
      <c r="I58" s="269"/>
      <c r="J58" s="269"/>
      <c r="K58" s="269"/>
      <c r="L58" s="269"/>
      <c r="M58" s="269"/>
      <c r="N58" s="269"/>
      <c r="O58" s="269"/>
    </row>
    <row r="59" spans="2:15" ht="12.75" customHeight="1" thickBot="1">
      <c r="B59" s="200" t="s">
        <v>15</v>
      </c>
      <c r="C59" s="106">
        <f>C57-C58</f>
        <v>62.800000000000004</v>
      </c>
      <c r="D59" s="106"/>
      <c r="E59" s="123"/>
      <c r="F59" s="123"/>
      <c r="G59" s="269"/>
      <c r="H59" s="269"/>
      <c r="I59" s="269"/>
      <c r="J59" s="269"/>
      <c r="K59" s="269"/>
      <c r="L59" s="269"/>
      <c r="M59" s="269"/>
      <c r="N59" s="269"/>
      <c r="O59" s="269"/>
    </row>
    <row r="60" spans="2:15" ht="12.75" customHeight="1" thickBot="1">
      <c r="B60" s="225"/>
      <c r="C60" s="278"/>
      <c r="D60" s="278"/>
      <c r="E60" s="278"/>
      <c r="F60" s="278"/>
      <c r="G60" s="269"/>
      <c r="H60" s="269"/>
      <c r="I60" s="269"/>
      <c r="J60" s="269"/>
      <c r="K60" s="269"/>
      <c r="L60" s="269"/>
      <c r="M60" s="269"/>
      <c r="N60" s="269"/>
      <c r="O60" s="269"/>
    </row>
    <row r="61" spans="2:15" ht="12.75" customHeight="1" thickBot="1">
      <c r="B61" s="118"/>
      <c r="C61" s="288" t="s">
        <v>88</v>
      </c>
      <c r="D61" s="288"/>
      <c r="E61" s="288"/>
      <c r="F61" s="288"/>
      <c r="G61" s="290"/>
      <c r="H61" s="290"/>
      <c r="I61" s="290"/>
      <c r="J61" s="290"/>
      <c r="K61" s="290"/>
      <c r="L61" s="290"/>
      <c r="M61" s="290"/>
      <c r="N61" s="290"/>
      <c r="O61" s="290"/>
    </row>
    <row r="62" spans="2:15" ht="12.75" customHeight="1" thickBot="1">
      <c r="B62" s="115"/>
      <c r="C62" s="122" t="s">
        <v>17</v>
      </c>
      <c r="D62" s="122"/>
      <c r="E62" s="116"/>
      <c r="F62" s="116"/>
      <c r="G62" s="269"/>
      <c r="H62" s="269"/>
      <c r="I62" s="269"/>
      <c r="J62" s="269"/>
      <c r="K62" s="269"/>
      <c r="L62" s="269"/>
      <c r="M62" s="269"/>
      <c r="N62" s="269"/>
      <c r="O62" s="269"/>
    </row>
    <row r="63" spans="2:15">
      <c r="B63" s="201" t="s">
        <v>9</v>
      </c>
      <c r="C63" s="113">
        <f>COUNTIF(C14:O14,"&gt;0")</f>
        <v>13</v>
      </c>
      <c r="D63" s="113"/>
      <c r="E63" s="187"/>
      <c r="F63" s="187"/>
      <c r="G63" s="269"/>
      <c r="H63" s="269"/>
      <c r="I63" s="269"/>
      <c r="J63" s="269"/>
      <c r="K63" s="269"/>
      <c r="L63" s="269"/>
      <c r="M63" s="269"/>
      <c r="N63" s="269"/>
      <c r="O63" s="269"/>
    </row>
    <row r="64" spans="2:15">
      <c r="B64" s="201" t="s">
        <v>10</v>
      </c>
      <c r="C64" s="111">
        <f>AVERAGE(C14:O14)</f>
        <v>15.838461538461541</v>
      </c>
      <c r="D64" s="111"/>
      <c r="E64" s="327"/>
      <c r="F64" s="327"/>
      <c r="G64" s="269"/>
      <c r="H64" s="269"/>
      <c r="I64" s="269"/>
      <c r="J64" s="269"/>
      <c r="K64" s="269"/>
      <c r="L64" s="269"/>
      <c r="M64" s="269"/>
      <c r="N64" s="269"/>
      <c r="O64" s="269"/>
    </row>
    <row r="65" spans="2:24">
      <c r="B65" s="201" t="s">
        <v>12</v>
      </c>
      <c r="C65" s="111">
        <f>STDEV(C14:O14)</f>
        <v>0.35716117169158051</v>
      </c>
      <c r="D65" s="111"/>
      <c r="E65" s="327"/>
      <c r="F65" s="327"/>
      <c r="G65" s="137"/>
      <c r="H65" s="137"/>
      <c r="I65" s="137"/>
      <c r="J65" s="137"/>
      <c r="K65" s="137"/>
      <c r="L65" s="137"/>
      <c r="M65" s="137"/>
      <c r="N65" s="137"/>
      <c r="O65" s="137"/>
    </row>
    <row r="66" spans="2:24">
      <c r="B66" s="201" t="s">
        <v>11</v>
      </c>
      <c r="C66" s="111">
        <f>CONFIDENCE(0.05,C65,C63)</f>
        <v>0.19415145693678706</v>
      </c>
      <c r="D66" s="111"/>
      <c r="E66" s="327"/>
      <c r="F66" s="327"/>
      <c r="G66" s="137"/>
      <c r="H66" s="137"/>
      <c r="I66" s="137"/>
      <c r="J66" s="137"/>
      <c r="K66" s="137"/>
      <c r="L66" s="137"/>
      <c r="M66" s="137"/>
      <c r="N66" s="137"/>
      <c r="O66" s="137"/>
    </row>
    <row r="67" spans="2:24">
      <c r="B67" s="201" t="s">
        <v>13</v>
      </c>
      <c r="C67" s="109">
        <f>MAX(C14:O14)</f>
        <v>16.399999999999999</v>
      </c>
      <c r="D67" s="109"/>
      <c r="E67" s="327"/>
      <c r="F67" s="327"/>
      <c r="G67" s="269"/>
      <c r="H67" s="269"/>
      <c r="I67" s="269"/>
      <c r="J67" s="269"/>
      <c r="K67" s="269"/>
      <c r="L67" s="269"/>
      <c r="M67" s="269"/>
      <c r="N67" s="269"/>
      <c r="O67" s="269"/>
      <c r="P67" s="133"/>
    </row>
    <row r="68" spans="2:24">
      <c r="B68" s="201" t="s">
        <v>14</v>
      </c>
      <c r="C68" s="109">
        <f>MIN(C14:O14)</f>
        <v>15.2</v>
      </c>
      <c r="D68" s="109"/>
      <c r="E68" s="327"/>
      <c r="F68" s="327"/>
      <c r="G68" s="295"/>
      <c r="H68" s="295"/>
      <c r="I68" s="295"/>
      <c r="J68" s="295"/>
      <c r="K68" s="295"/>
      <c r="L68" s="296"/>
      <c r="M68" s="296"/>
      <c r="N68" s="296"/>
      <c r="O68" s="296"/>
      <c r="P68" s="133"/>
    </row>
    <row r="69" spans="2:24" ht="13.5" thickBot="1">
      <c r="B69" s="200" t="s">
        <v>15</v>
      </c>
      <c r="C69" s="106">
        <f>C67-C68</f>
        <v>1.1999999999999993</v>
      </c>
      <c r="D69" s="106"/>
      <c r="E69" s="123"/>
      <c r="F69" s="123"/>
      <c r="G69" s="295"/>
      <c r="H69" s="295"/>
      <c r="I69" s="295"/>
      <c r="J69" s="295"/>
      <c r="X69" s="290"/>
    </row>
    <row r="70" spans="2:24">
      <c r="G70" s="294"/>
      <c r="H70" s="294"/>
      <c r="I70" s="294"/>
      <c r="J70" s="294"/>
      <c r="X70" s="269"/>
    </row>
    <row r="71" spans="2:24">
      <c r="G71" s="293"/>
      <c r="H71" s="293"/>
      <c r="I71" s="293"/>
      <c r="J71" s="293"/>
      <c r="X71" s="269"/>
    </row>
    <row r="72" spans="2:24">
      <c r="G72" s="243"/>
      <c r="H72" s="243"/>
      <c r="I72" s="243"/>
      <c r="J72" s="243"/>
      <c r="K72" s="243"/>
      <c r="L72" s="243"/>
      <c r="M72" s="293"/>
      <c r="N72" s="293"/>
      <c r="O72" s="293"/>
      <c r="P72" s="133"/>
    </row>
    <row r="73" spans="2:24">
      <c r="G73" s="291"/>
      <c r="H73" s="292"/>
      <c r="I73" s="291"/>
      <c r="J73" s="291"/>
      <c r="K73" s="291"/>
      <c r="L73" s="291"/>
      <c r="M73" s="291"/>
      <c r="N73" s="291"/>
      <c r="O73" s="291"/>
      <c r="P73" s="133"/>
    </row>
    <row r="74" spans="2:24">
      <c r="G74" s="290"/>
      <c r="H74" s="290"/>
      <c r="I74" s="290"/>
      <c r="J74" s="290"/>
      <c r="K74" s="290"/>
      <c r="L74" s="290"/>
      <c r="M74" s="290"/>
      <c r="N74" s="290"/>
      <c r="O74" s="290"/>
      <c r="P74" s="133"/>
    </row>
    <row r="75" spans="2:24">
      <c r="B75" s="201"/>
      <c r="C75" s="224"/>
      <c r="D75" s="224"/>
      <c r="E75" s="224"/>
      <c r="F75" s="224"/>
      <c r="G75" s="290"/>
      <c r="H75" s="290"/>
      <c r="I75" s="290"/>
      <c r="J75" s="290"/>
      <c r="K75" s="290"/>
      <c r="L75" s="290"/>
      <c r="M75" s="290"/>
      <c r="N75" s="290"/>
      <c r="O75" s="290"/>
      <c r="P75" s="133"/>
    </row>
    <row r="76" spans="2:24">
      <c r="B76" s="201"/>
      <c r="C76" s="224"/>
      <c r="D76" s="224"/>
      <c r="E76" s="224"/>
      <c r="F76" s="224"/>
      <c r="G76" s="290"/>
      <c r="H76" s="290"/>
      <c r="I76" s="290"/>
      <c r="J76" s="290"/>
      <c r="K76" s="290"/>
      <c r="L76" s="290"/>
      <c r="M76" s="290"/>
      <c r="N76" s="290"/>
      <c r="O76" s="290"/>
      <c r="P76" s="133"/>
    </row>
    <row r="77" spans="2:24" ht="13.5" thickBot="1">
      <c r="B77" s="201"/>
      <c r="C77" s="224"/>
      <c r="D77" s="224"/>
      <c r="E77" s="224"/>
      <c r="F77" s="224"/>
      <c r="G77" s="290"/>
      <c r="H77" s="290"/>
      <c r="I77" s="290"/>
      <c r="J77" s="290"/>
      <c r="K77" s="290"/>
      <c r="L77" s="290"/>
      <c r="M77" s="290"/>
      <c r="N77" s="290"/>
      <c r="O77" s="290"/>
      <c r="P77" s="133"/>
    </row>
    <row r="78" spans="2:24" ht="13.5" thickBot="1">
      <c r="B78" s="118"/>
      <c r="C78" s="239" t="s">
        <v>77</v>
      </c>
      <c r="D78" s="239"/>
      <c r="E78" s="239"/>
      <c r="F78" s="239"/>
      <c r="G78" s="290"/>
      <c r="H78" s="290"/>
      <c r="I78" s="290"/>
      <c r="J78" s="290"/>
      <c r="K78" s="290"/>
      <c r="L78" s="290"/>
      <c r="M78" s="290"/>
      <c r="N78" s="290"/>
      <c r="O78" s="290"/>
      <c r="P78" s="133"/>
    </row>
    <row r="79" spans="2:24" ht="13.5" thickBot="1">
      <c r="B79" s="115"/>
      <c r="C79" s="122" t="s">
        <v>17</v>
      </c>
      <c r="D79" s="122"/>
      <c r="E79" s="116"/>
      <c r="F79" s="116"/>
      <c r="G79" s="275"/>
      <c r="H79" s="275"/>
      <c r="I79" s="275"/>
      <c r="J79" s="275"/>
      <c r="K79" s="275"/>
      <c r="L79" s="275"/>
      <c r="M79" s="275"/>
      <c r="N79" s="275"/>
      <c r="O79" s="275"/>
      <c r="P79" s="133"/>
    </row>
    <row r="80" spans="2:24" ht="13.5" customHeight="1">
      <c r="B80" s="201" t="s">
        <v>9</v>
      </c>
      <c r="C80" s="113">
        <f>COUNTIF(C16:O16,"&gt;0")</f>
        <v>13</v>
      </c>
      <c r="D80" s="113"/>
      <c r="E80" s="187"/>
      <c r="F80" s="187"/>
      <c r="G80" s="290"/>
      <c r="H80" s="290"/>
      <c r="I80" s="290"/>
      <c r="J80" s="290"/>
      <c r="K80" s="290"/>
      <c r="L80" s="290"/>
      <c r="M80" s="290"/>
      <c r="N80" s="290"/>
      <c r="O80" s="290"/>
      <c r="P80" s="133"/>
    </row>
    <row r="81" spans="2:16" ht="13.5" customHeight="1">
      <c r="B81" s="201" t="s">
        <v>10</v>
      </c>
      <c r="C81" s="111">
        <f>AVERAGE(C16:O16)</f>
        <v>4.4807692307692308</v>
      </c>
      <c r="D81" s="111"/>
      <c r="E81" s="327"/>
      <c r="F81" s="327"/>
      <c r="G81" s="269"/>
      <c r="H81" s="269"/>
      <c r="I81" s="269"/>
      <c r="J81" s="269"/>
      <c r="K81" s="269"/>
      <c r="L81" s="269"/>
      <c r="M81" s="269"/>
      <c r="N81" s="269"/>
      <c r="O81" s="269"/>
      <c r="P81" s="133"/>
    </row>
    <row r="82" spans="2:16">
      <c r="B82" s="201" t="s">
        <v>12</v>
      </c>
      <c r="C82" s="111">
        <f>STDEV(C16:O16)</f>
        <v>0.28069739158215495</v>
      </c>
      <c r="D82" s="111"/>
      <c r="E82" s="327"/>
      <c r="F82" s="327"/>
      <c r="G82" s="269"/>
      <c r="H82" s="269"/>
      <c r="I82" s="269"/>
      <c r="J82" s="269"/>
      <c r="K82" s="269"/>
      <c r="L82" s="269"/>
      <c r="M82" s="269"/>
      <c r="N82" s="269"/>
      <c r="O82" s="269"/>
      <c r="P82" s="133"/>
    </row>
    <row r="83" spans="2:16">
      <c r="B83" s="201" t="s">
        <v>11</v>
      </c>
      <c r="C83" s="111">
        <f>CONFIDENCE(0.05,C82,C80)</f>
        <v>0.15258603637097407</v>
      </c>
      <c r="D83" s="111"/>
      <c r="E83" s="327"/>
      <c r="F83" s="327"/>
      <c r="G83" s="269"/>
      <c r="H83" s="269"/>
      <c r="I83" s="269"/>
      <c r="J83" s="269"/>
      <c r="K83" s="269"/>
      <c r="L83" s="269"/>
      <c r="M83" s="269"/>
      <c r="N83" s="269"/>
      <c r="O83" s="269"/>
      <c r="P83" s="133"/>
    </row>
    <row r="84" spans="2:16">
      <c r="B84" s="201" t="s">
        <v>13</v>
      </c>
      <c r="C84" s="109">
        <f>MAX(C16:O16)</f>
        <v>4.5999999999999996</v>
      </c>
      <c r="D84" s="109"/>
      <c r="E84" s="327"/>
      <c r="F84" s="327"/>
      <c r="G84" s="269"/>
      <c r="H84" s="269"/>
      <c r="I84" s="269"/>
      <c r="J84" s="269"/>
      <c r="K84" s="269"/>
      <c r="L84" s="269"/>
      <c r="M84" s="269"/>
      <c r="N84" s="269"/>
      <c r="O84" s="269"/>
      <c r="P84" s="133"/>
    </row>
    <row r="85" spans="2:16">
      <c r="B85" s="201" t="s">
        <v>14</v>
      </c>
      <c r="C85" s="109">
        <f>MIN(C16:O16)</f>
        <v>3.56</v>
      </c>
      <c r="D85" s="109"/>
      <c r="E85" s="327"/>
      <c r="F85" s="327"/>
      <c r="G85" s="269"/>
      <c r="H85" s="269"/>
      <c r="I85" s="269"/>
      <c r="J85" s="269"/>
      <c r="K85" s="269"/>
      <c r="L85" s="269"/>
      <c r="M85" s="269"/>
      <c r="N85" s="269"/>
      <c r="O85" s="269"/>
      <c r="P85" s="133"/>
    </row>
    <row r="86" spans="2:16" ht="13.5" thickBot="1">
      <c r="B86" s="200" t="s">
        <v>15</v>
      </c>
      <c r="C86" s="106">
        <f>C84-C85</f>
        <v>1.0399999999999996</v>
      </c>
      <c r="D86" s="106"/>
      <c r="E86" s="123"/>
      <c r="F86" s="123"/>
      <c r="G86" s="269"/>
      <c r="H86" s="269"/>
      <c r="I86" s="269"/>
      <c r="J86" s="269"/>
      <c r="K86" s="269"/>
      <c r="L86" s="269"/>
      <c r="M86" s="269"/>
      <c r="N86" s="269"/>
      <c r="O86" s="269"/>
      <c r="P86" s="133"/>
    </row>
    <row r="87" spans="2:16" ht="13.5" thickBot="1">
      <c r="B87" s="276"/>
      <c r="C87" s="275"/>
      <c r="D87" s="275"/>
      <c r="E87" s="275"/>
      <c r="F87" s="275"/>
      <c r="G87" s="269"/>
      <c r="H87" s="269"/>
      <c r="I87" s="269"/>
      <c r="J87" s="269"/>
      <c r="K87" s="269"/>
      <c r="L87" s="269"/>
      <c r="M87" s="269"/>
      <c r="N87" s="269"/>
      <c r="O87" s="269"/>
      <c r="P87" s="133"/>
    </row>
    <row r="88" spans="2:16" ht="13.5" thickBot="1">
      <c r="B88" s="118"/>
      <c r="C88" s="239" t="s">
        <v>87</v>
      </c>
      <c r="D88" s="239"/>
      <c r="E88" s="239"/>
      <c r="F88" s="239"/>
      <c r="G88" s="269"/>
      <c r="H88" s="269"/>
      <c r="I88" s="269"/>
      <c r="J88" s="269"/>
      <c r="K88" s="269"/>
      <c r="L88" s="269"/>
      <c r="M88" s="269"/>
      <c r="N88" s="269"/>
      <c r="O88" s="269"/>
      <c r="P88" s="133"/>
    </row>
    <row r="89" spans="2:16" ht="13.5" thickBot="1">
      <c r="B89" s="115"/>
      <c r="C89" s="122" t="s">
        <v>17</v>
      </c>
      <c r="D89" s="122"/>
      <c r="E89" s="116"/>
      <c r="F89" s="116"/>
      <c r="G89" s="269"/>
      <c r="H89" s="269"/>
      <c r="I89" s="269"/>
      <c r="J89" s="269"/>
      <c r="K89" s="269"/>
      <c r="L89" s="269"/>
      <c r="M89" s="269"/>
      <c r="N89" s="269"/>
      <c r="O89" s="269"/>
      <c r="P89" s="133"/>
    </row>
    <row r="90" spans="2:16" ht="13.5" customHeight="1">
      <c r="B90" s="201" t="s">
        <v>9</v>
      </c>
      <c r="C90" s="113">
        <f>COUNTIF(C17:O17,"&gt;0")</f>
        <v>13</v>
      </c>
      <c r="D90" s="113"/>
      <c r="E90" s="187"/>
      <c r="F90" s="187"/>
      <c r="G90" s="269"/>
      <c r="H90" s="269"/>
      <c r="I90" s="269"/>
      <c r="J90" s="269"/>
      <c r="K90" s="269"/>
      <c r="L90" s="269"/>
      <c r="M90" s="269"/>
      <c r="N90" s="269"/>
      <c r="O90" s="269"/>
      <c r="P90" s="133"/>
    </row>
    <row r="91" spans="2:16">
      <c r="B91" s="201" t="s">
        <v>10</v>
      </c>
      <c r="C91" s="111">
        <f>AVERAGE(C17:O17)</f>
        <v>15.684615384615382</v>
      </c>
      <c r="D91" s="111"/>
      <c r="E91" s="327"/>
      <c r="F91" s="327"/>
      <c r="G91" s="289"/>
      <c r="H91" s="289"/>
      <c r="I91" s="269"/>
      <c r="J91" s="269"/>
      <c r="K91" s="269"/>
      <c r="L91" s="269"/>
      <c r="M91" s="269"/>
      <c r="N91" s="269"/>
      <c r="O91" s="269"/>
      <c r="P91" s="133"/>
    </row>
    <row r="92" spans="2:16">
      <c r="B92" s="201" t="s">
        <v>12</v>
      </c>
      <c r="C92" s="111">
        <f>STDEV(C17:O17)</f>
        <v>0.326205849748677</v>
      </c>
      <c r="D92" s="111"/>
      <c r="E92" s="327"/>
      <c r="F92" s="327"/>
      <c r="G92" s="282"/>
      <c r="H92" s="282"/>
    </row>
    <row r="93" spans="2:16" ht="13.5" customHeight="1">
      <c r="B93" s="201" t="s">
        <v>11</v>
      </c>
      <c r="C93" s="111">
        <f>CONFIDENCE(0.05,C92,C90)</f>
        <v>0.17732426145330979</v>
      </c>
      <c r="D93" s="111"/>
      <c r="E93" s="327"/>
      <c r="F93" s="327"/>
      <c r="G93" s="281"/>
      <c r="H93" s="281"/>
    </row>
    <row r="94" spans="2:16" ht="13.5" customHeight="1">
      <c r="B94" s="201" t="s">
        <v>13</v>
      </c>
      <c r="C94" s="109">
        <f>MAX(C17:O17)</f>
        <v>16.2</v>
      </c>
      <c r="D94" s="109"/>
      <c r="E94" s="327"/>
      <c r="F94" s="327"/>
      <c r="G94" s="280"/>
      <c r="H94" s="280"/>
    </row>
    <row r="95" spans="2:16">
      <c r="B95" s="201" t="s">
        <v>14</v>
      </c>
      <c r="C95" s="109">
        <f>MIN(C17:O17)</f>
        <v>15.2</v>
      </c>
      <c r="D95" s="109"/>
      <c r="E95" s="327"/>
      <c r="F95" s="327"/>
      <c r="G95" s="278"/>
      <c r="H95" s="278"/>
      <c r="M95" s="136"/>
    </row>
    <row r="96" spans="2:16" ht="14.25" customHeight="1" thickBot="1">
      <c r="B96" s="200" t="s">
        <v>15</v>
      </c>
      <c r="C96" s="106">
        <f>C94-C95</f>
        <v>1</v>
      </c>
      <c r="D96" s="106"/>
      <c r="E96" s="123"/>
      <c r="F96" s="123"/>
      <c r="G96" s="279"/>
      <c r="H96" s="279"/>
      <c r="I96" s="136"/>
    </row>
    <row r="97" spans="2:21">
      <c r="B97" s="225"/>
      <c r="C97" s="286"/>
      <c r="D97" s="286"/>
      <c r="E97" s="286"/>
      <c r="F97" s="286"/>
      <c r="G97" s="279"/>
      <c r="H97" s="279"/>
      <c r="I97" s="120"/>
      <c r="J97" s="120"/>
      <c r="K97" s="120"/>
      <c r="L97" s="120"/>
      <c r="M97" s="120"/>
    </row>
    <row r="98" spans="2:21" ht="13.5" thickBot="1">
      <c r="B98" s="225"/>
      <c r="C98" s="286"/>
      <c r="D98" s="286"/>
      <c r="E98" s="286"/>
      <c r="F98" s="286"/>
      <c r="G98" s="279"/>
      <c r="H98" s="279"/>
      <c r="I98" s="120"/>
      <c r="J98" s="120"/>
      <c r="K98" s="120"/>
      <c r="L98" s="120"/>
      <c r="M98" s="120"/>
    </row>
    <row r="99" spans="2:21" ht="13.5" thickBot="1">
      <c r="B99" s="118"/>
      <c r="C99" s="235" t="s">
        <v>75</v>
      </c>
      <c r="D99" s="235"/>
      <c r="E99" s="235"/>
      <c r="F99" s="235"/>
      <c r="G99" s="278"/>
      <c r="H99" s="278"/>
      <c r="I99" s="135"/>
      <c r="J99" s="135"/>
      <c r="K99" s="135"/>
      <c r="L99" s="120"/>
      <c r="M99" s="120"/>
    </row>
    <row r="100" spans="2:21" ht="13.5" customHeight="1" thickBot="1">
      <c r="B100" s="115"/>
      <c r="C100" s="122" t="s">
        <v>17</v>
      </c>
      <c r="D100" s="122"/>
      <c r="E100" s="116"/>
      <c r="F100" s="116"/>
      <c r="G100" s="278"/>
      <c r="H100" s="278"/>
      <c r="I100" s="120"/>
      <c r="J100" s="120"/>
      <c r="K100" s="120"/>
      <c r="L100" s="133"/>
      <c r="M100" s="133"/>
      <c r="N100" s="121"/>
      <c r="O100" s="121"/>
      <c r="P100" s="121"/>
      <c r="Q100" s="121"/>
      <c r="R100" s="121"/>
      <c r="S100" s="121"/>
      <c r="T100" s="121"/>
      <c r="U100" s="121"/>
    </row>
    <row r="101" spans="2:21">
      <c r="B101" s="201" t="s">
        <v>9</v>
      </c>
      <c r="C101" s="113">
        <f>COUNTIF(C18:O18,"&gt;0")</f>
        <v>13</v>
      </c>
      <c r="D101" s="113"/>
      <c r="E101" s="187"/>
      <c r="F101" s="187"/>
      <c r="G101" s="278"/>
      <c r="H101" s="278"/>
      <c r="I101" s="120"/>
      <c r="J101" s="120"/>
      <c r="K101" s="120"/>
      <c r="L101" s="133"/>
      <c r="M101" s="133"/>
      <c r="N101" s="121"/>
      <c r="O101" s="121"/>
      <c r="P101" s="121"/>
      <c r="Q101" s="121"/>
      <c r="R101" s="121"/>
      <c r="S101" s="121"/>
      <c r="T101" s="121"/>
      <c r="U101" s="121"/>
    </row>
    <row r="102" spans="2:21">
      <c r="B102" s="201" t="s">
        <v>10</v>
      </c>
      <c r="C102" s="111">
        <f>AVERAGE(C18:O18)</f>
        <v>5.2707692307692309</v>
      </c>
      <c r="D102" s="111"/>
      <c r="E102" s="327"/>
      <c r="F102" s="327"/>
      <c r="G102" s="278"/>
      <c r="H102" s="278"/>
      <c r="I102" s="120"/>
      <c r="J102" s="120"/>
      <c r="K102" s="120"/>
      <c r="L102" s="133"/>
      <c r="M102" s="133"/>
      <c r="N102" s="121"/>
      <c r="O102" s="121"/>
      <c r="P102" s="121"/>
      <c r="Q102" s="121"/>
      <c r="R102" s="121"/>
      <c r="S102" s="121"/>
      <c r="T102" s="121"/>
      <c r="U102" s="121"/>
    </row>
    <row r="103" spans="2:21">
      <c r="B103" s="201" t="s">
        <v>12</v>
      </c>
      <c r="C103" s="111">
        <f>STDEV(C18:O18)</f>
        <v>1.9171874431853808</v>
      </c>
      <c r="D103" s="111"/>
      <c r="E103" s="327"/>
      <c r="F103" s="327"/>
      <c r="G103" s="287"/>
      <c r="H103" s="287"/>
      <c r="I103" s="120"/>
      <c r="J103" s="120"/>
      <c r="K103" s="120"/>
      <c r="L103" s="133"/>
      <c r="M103" s="133"/>
      <c r="N103" s="121"/>
      <c r="O103" s="121"/>
      <c r="P103" s="121"/>
      <c r="Q103" s="121"/>
      <c r="R103" s="121"/>
      <c r="S103" s="121"/>
      <c r="T103" s="121"/>
      <c r="U103" s="121"/>
    </row>
    <row r="104" spans="2:21">
      <c r="B104" s="201" t="s">
        <v>11</v>
      </c>
      <c r="C104" s="111">
        <f>CONFIDENCE(0.05,C103,C101)</f>
        <v>1.0421758153396996</v>
      </c>
      <c r="D104" s="111"/>
      <c r="E104" s="327"/>
      <c r="F104" s="327"/>
      <c r="G104" s="280"/>
      <c r="H104" s="280"/>
      <c r="I104" s="120"/>
      <c r="J104" s="120"/>
      <c r="K104" s="120"/>
      <c r="L104" s="133"/>
      <c r="M104" s="133"/>
      <c r="N104" s="121"/>
      <c r="O104" s="121"/>
      <c r="P104" s="121"/>
      <c r="Q104" s="121"/>
      <c r="R104" s="121"/>
      <c r="S104" s="121"/>
      <c r="T104" s="121"/>
      <c r="U104" s="121"/>
    </row>
    <row r="105" spans="2:21">
      <c r="B105" s="201" t="s">
        <v>13</v>
      </c>
      <c r="C105" s="109">
        <f>MAX(C18:O18)</f>
        <v>9.59</v>
      </c>
      <c r="D105" s="109"/>
      <c r="E105" s="327"/>
      <c r="F105" s="327"/>
      <c r="G105" s="278"/>
      <c r="H105" s="278"/>
      <c r="I105" s="120"/>
      <c r="J105" s="120"/>
      <c r="K105" s="120"/>
      <c r="L105" s="133"/>
      <c r="M105" s="133"/>
      <c r="N105" s="121"/>
      <c r="O105" s="121"/>
      <c r="P105" s="121"/>
      <c r="Q105" s="121"/>
      <c r="R105" s="121"/>
      <c r="S105" s="121"/>
      <c r="T105" s="121"/>
      <c r="U105" s="121"/>
    </row>
    <row r="106" spans="2:21">
      <c r="B106" s="201" t="s">
        <v>14</v>
      </c>
      <c r="C106" s="109">
        <f>MIN(C18:O18)</f>
        <v>4.33</v>
      </c>
      <c r="D106" s="109"/>
      <c r="E106" s="327"/>
      <c r="F106" s="327"/>
      <c r="G106" s="279"/>
      <c r="H106" s="279"/>
      <c r="I106" s="120"/>
      <c r="J106" s="120"/>
      <c r="K106" s="120"/>
      <c r="L106" s="133"/>
      <c r="M106" s="133"/>
      <c r="N106" s="121"/>
      <c r="O106" s="121"/>
      <c r="P106" s="121"/>
      <c r="Q106" s="121"/>
      <c r="R106" s="121"/>
      <c r="S106" s="121"/>
      <c r="T106" s="121"/>
      <c r="U106" s="121"/>
    </row>
    <row r="107" spans="2:21" ht="13.5" thickBot="1">
      <c r="B107" s="200" t="s">
        <v>15</v>
      </c>
      <c r="C107" s="106">
        <f>C105-C106</f>
        <v>5.26</v>
      </c>
      <c r="D107" s="106"/>
      <c r="E107" s="123"/>
      <c r="F107" s="123"/>
      <c r="G107" s="279"/>
      <c r="H107" s="279"/>
      <c r="I107" s="120"/>
      <c r="J107" s="120"/>
      <c r="K107" s="120"/>
      <c r="L107" s="133"/>
      <c r="M107" s="133"/>
      <c r="N107" s="121"/>
      <c r="O107" s="121"/>
      <c r="P107" s="121"/>
      <c r="Q107" s="121"/>
      <c r="R107" s="121"/>
      <c r="S107" s="121"/>
      <c r="T107" s="121"/>
      <c r="U107" s="121"/>
    </row>
    <row r="108" spans="2:21">
      <c r="G108" s="279"/>
      <c r="H108" s="279"/>
      <c r="I108" s="120"/>
      <c r="J108" s="120"/>
      <c r="K108" s="120"/>
      <c r="L108" s="133"/>
      <c r="M108" s="133"/>
      <c r="N108" s="121"/>
      <c r="O108" s="121"/>
      <c r="P108" s="121"/>
      <c r="Q108" s="121"/>
      <c r="R108" s="121"/>
      <c r="S108" s="121"/>
      <c r="T108" s="121"/>
      <c r="U108" s="121"/>
    </row>
    <row r="109" spans="2:21">
      <c r="B109" s="225"/>
      <c r="C109" s="278"/>
      <c r="D109" s="278"/>
      <c r="E109" s="278"/>
      <c r="F109" s="278"/>
      <c r="G109" s="278"/>
      <c r="H109" s="278"/>
      <c r="I109" s="120"/>
      <c r="J109" s="120"/>
      <c r="K109" s="120"/>
      <c r="L109" s="133"/>
      <c r="M109" s="133"/>
      <c r="N109" s="121"/>
      <c r="O109" s="121"/>
      <c r="P109" s="121"/>
      <c r="Q109" s="121"/>
      <c r="R109" s="121"/>
      <c r="S109" s="121"/>
      <c r="T109" s="121"/>
      <c r="U109" s="121"/>
    </row>
    <row r="110" spans="2:21">
      <c r="B110" s="225"/>
      <c r="C110" s="278"/>
      <c r="D110" s="278"/>
      <c r="E110" s="278"/>
      <c r="F110" s="278"/>
      <c r="G110" s="278"/>
      <c r="H110" s="278"/>
      <c r="I110" s="120"/>
      <c r="J110" s="120"/>
      <c r="K110" s="120"/>
      <c r="L110" s="133"/>
      <c r="M110" s="133"/>
      <c r="N110" s="121"/>
      <c r="O110" s="121"/>
      <c r="P110" s="121"/>
      <c r="Q110" s="121"/>
      <c r="R110" s="121"/>
      <c r="S110" s="121"/>
      <c r="T110" s="121"/>
      <c r="U110" s="121"/>
    </row>
    <row r="111" spans="2:21">
      <c r="B111" s="225"/>
      <c r="C111" s="278"/>
      <c r="D111" s="278"/>
      <c r="E111" s="278"/>
      <c r="F111" s="278"/>
      <c r="G111" s="278"/>
      <c r="H111" s="278"/>
      <c r="I111" s="120"/>
      <c r="J111" s="120"/>
      <c r="K111" s="120"/>
      <c r="L111" s="133"/>
      <c r="M111" s="133"/>
      <c r="N111" s="121"/>
      <c r="O111" s="121"/>
      <c r="P111" s="121"/>
      <c r="Q111" s="121"/>
      <c r="R111" s="121"/>
      <c r="S111" s="121"/>
      <c r="T111" s="121"/>
      <c r="U111" s="121"/>
    </row>
    <row r="112" spans="2:21" ht="13.5" thickBot="1">
      <c r="B112" s="225"/>
      <c r="C112" s="278"/>
      <c r="D112" s="278"/>
      <c r="E112" s="278"/>
      <c r="F112" s="278"/>
      <c r="G112" s="278"/>
      <c r="H112" s="278"/>
      <c r="I112" s="120"/>
      <c r="J112" s="120"/>
      <c r="K112" s="120"/>
      <c r="L112" s="133"/>
      <c r="M112" s="133"/>
      <c r="N112" s="121"/>
      <c r="O112" s="121"/>
      <c r="P112" s="121"/>
      <c r="Q112" s="121"/>
      <c r="R112" s="121"/>
      <c r="S112" s="121"/>
      <c r="T112" s="121"/>
      <c r="U112" s="121"/>
    </row>
    <row r="113" spans="2:21" ht="13.5" customHeight="1" thickBot="1">
      <c r="B113" s="118"/>
      <c r="C113" s="235" t="s">
        <v>86</v>
      </c>
      <c r="D113" s="235"/>
      <c r="E113" s="235"/>
      <c r="F113" s="235"/>
      <c r="G113" s="278"/>
      <c r="H113" s="278"/>
      <c r="I113" s="120"/>
      <c r="J113" s="120"/>
      <c r="K113" s="120"/>
      <c r="L113" s="133"/>
      <c r="M113" s="133"/>
      <c r="N113" s="121"/>
      <c r="O113" s="121"/>
      <c r="P113" s="121"/>
      <c r="Q113" s="121"/>
      <c r="R113" s="121"/>
      <c r="S113" s="121"/>
      <c r="T113" s="121"/>
      <c r="U113" s="121"/>
    </row>
    <row r="114" spans="2:21" ht="13.5" thickBot="1">
      <c r="B114" s="115"/>
      <c r="C114" s="122" t="s">
        <v>17</v>
      </c>
      <c r="D114" s="122"/>
      <c r="E114" s="116"/>
      <c r="F114" s="116"/>
      <c r="G114" s="224"/>
      <c r="H114" s="224"/>
      <c r="I114" s="120"/>
      <c r="J114" s="120"/>
      <c r="K114" s="120"/>
      <c r="L114" s="133"/>
      <c r="M114" s="133"/>
      <c r="N114" s="121"/>
      <c r="O114" s="121"/>
      <c r="P114" s="121"/>
      <c r="Q114" s="121"/>
      <c r="R114" s="121"/>
      <c r="S114" s="121"/>
      <c r="T114" s="121"/>
      <c r="U114" s="121"/>
    </row>
    <row r="115" spans="2:21">
      <c r="B115" s="201" t="s">
        <v>9</v>
      </c>
      <c r="C115" s="113">
        <f>COUNTIF(C19:O19,"&gt;0")</f>
        <v>13</v>
      </c>
      <c r="D115" s="113"/>
      <c r="E115" s="187"/>
      <c r="F115" s="187"/>
      <c r="G115" s="278"/>
      <c r="H115" s="278"/>
      <c r="I115" s="285"/>
      <c r="J115" s="120"/>
      <c r="K115" s="120"/>
      <c r="L115" s="133"/>
      <c r="M115" s="133"/>
      <c r="N115" s="121"/>
      <c r="O115" s="121"/>
      <c r="P115" s="121"/>
      <c r="Q115" s="121"/>
      <c r="R115" s="121"/>
      <c r="S115" s="121"/>
      <c r="T115" s="121"/>
      <c r="U115" s="121"/>
    </row>
    <row r="116" spans="2:21">
      <c r="B116" s="201" t="s">
        <v>10</v>
      </c>
      <c r="C116" s="111">
        <f>AVERAGE(C19:O19)</f>
        <v>15.676923076923076</v>
      </c>
      <c r="D116" s="111"/>
      <c r="E116" s="327"/>
      <c r="F116" s="327"/>
      <c r="G116" s="281"/>
      <c r="H116" s="281"/>
      <c r="I116" s="285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</row>
    <row r="117" spans="2:21" ht="13.5" customHeight="1">
      <c r="B117" s="201" t="s">
        <v>12</v>
      </c>
      <c r="C117" s="111">
        <f>STDEV(C19:O19)</f>
        <v>0.31663292667758086</v>
      </c>
      <c r="D117" s="111"/>
      <c r="E117" s="327"/>
      <c r="F117" s="327"/>
      <c r="G117" s="280"/>
      <c r="H117" s="280"/>
      <c r="I117" s="285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</row>
    <row r="118" spans="2:21">
      <c r="B118" s="201" t="s">
        <v>11</v>
      </c>
      <c r="C118" s="111">
        <f>CONFIDENCE(0.05,C117,C115)</f>
        <v>0.17212045681633192</v>
      </c>
      <c r="D118" s="111"/>
      <c r="E118" s="327"/>
      <c r="F118" s="327"/>
      <c r="G118" s="278"/>
      <c r="H118" s="278"/>
      <c r="I118" s="285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</row>
    <row r="119" spans="2:21">
      <c r="B119" s="201" t="s">
        <v>13</v>
      </c>
      <c r="C119" s="109">
        <f>MAX(C19:O19)</f>
        <v>16.2</v>
      </c>
      <c r="D119" s="109"/>
      <c r="E119" s="327"/>
      <c r="F119" s="327"/>
      <c r="G119" s="279"/>
      <c r="H119" s="279"/>
      <c r="I119" s="285"/>
      <c r="L119" s="246"/>
      <c r="M119" s="121"/>
      <c r="N119" s="121"/>
      <c r="O119" s="121"/>
      <c r="P119" s="121"/>
      <c r="Q119" s="121"/>
      <c r="R119" s="121"/>
      <c r="S119" s="121"/>
      <c r="T119" s="121"/>
      <c r="U119" s="121"/>
    </row>
    <row r="120" spans="2:21">
      <c r="B120" s="201" t="s">
        <v>14</v>
      </c>
      <c r="C120" s="109">
        <f>MIN(C19:O19)</f>
        <v>15.2</v>
      </c>
      <c r="D120" s="109"/>
      <c r="E120" s="327"/>
      <c r="F120" s="327"/>
      <c r="G120" s="279"/>
      <c r="H120" s="279"/>
      <c r="I120" s="285"/>
      <c r="L120" s="121"/>
      <c r="M120" s="121"/>
      <c r="N120" s="121"/>
      <c r="O120" s="121"/>
      <c r="P120" s="121"/>
      <c r="Q120" s="121"/>
      <c r="R120" s="121"/>
      <c r="S120" s="121"/>
      <c r="T120" s="121"/>
      <c r="U120" s="121"/>
    </row>
    <row r="121" spans="2:21" ht="13.5" thickBot="1">
      <c r="B121" s="200" t="s">
        <v>15</v>
      </c>
      <c r="C121" s="106">
        <f>C119-C120</f>
        <v>1</v>
      </c>
      <c r="D121" s="106"/>
      <c r="E121" s="123"/>
      <c r="F121" s="123"/>
      <c r="G121" s="279"/>
      <c r="H121" s="279"/>
      <c r="I121" s="285"/>
      <c r="L121" s="121"/>
      <c r="M121" s="121"/>
      <c r="N121" s="121"/>
      <c r="O121" s="121"/>
      <c r="P121" s="121"/>
      <c r="Q121" s="121"/>
      <c r="R121" s="121"/>
      <c r="S121" s="121"/>
      <c r="T121" s="121"/>
      <c r="U121" s="121"/>
    </row>
    <row r="122" spans="2:21">
      <c r="B122" s="225"/>
      <c r="C122" s="278"/>
      <c r="D122" s="278"/>
      <c r="E122" s="278"/>
      <c r="F122" s="278"/>
      <c r="G122" s="278"/>
      <c r="H122" s="278"/>
      <c r="I122" s="285"/>
      <c r="L122" s="121"/>
      <c r="M122" s="121"/>
      <c r="N122" s="121"/>
      <c r="O122" s="121"/>
      <c r="P122" s="121"/>
      <c r="Q122" s="121"/>
      <c r="R122" s="121"/>
      <c r="S122" s="121"/>
      <c r="T122" s="121"/>
      <c r="U122" s="121"/>
    </row>
    <row r="123" spans="2:21" ht="22.5" customHeight="1" thickBot="1">
      <c r="B123" s="225"/>
      <c r="C123" s="278"/>
      <c r="D123" s="278"/>
      <c r="E123" s="278"/>
      <c r="F123" s="278"/>
      <c r="G123" s="278"/>
      <c r="H123" s="278"/>
      <c r="I123" s="285"/>
      <c r="L123" s="121"/>
      <c r="M123" s="121"/>
      <c r="N123" s="121"/>
      <c r="O123" s="121"/>
      <c r="P123" s="121"/>
      <c r="Q123" s="121"/>
      <c r="R123" s="121"/>
      <c r="S123" s="121"/>
      <c r="T123" s="121"/>
      <c r="U123" s="121"/>
    </row>
    <row r="124" spans="2:21" ht="13.5" thickBot="1">
      <c r="B124" s="118"/>
      <c r="C124" s="228" t="s">
        <v>73</v>
      </c>
      <c r="D124" s="228"/>
      <c r="E124" s="228"/>
      <c r="F124" s="228"/>
      <c r="G124" s="278"/>
      <c r="H124" s="278"/>
      <c r="I124" s="285"/>
      <c r="L124" s="121"/>
      <c r="M124" s="121"/>
      <c r="N124" s="121"/>
      <c r="O124" s="121"/>
      <c r="P124" s="121"/>
      <c r="Q124" s="121"/>
      <c r="R124" s="121"/>
      <c r="S124" s="121"/>
      <c r="T124" s="121"/>
      <c r="U124" s="121"/>
    </row>
    <row r="125" spans="2:21" ht="13.5" thickBot="1">
      <c r="B125" s="115"/>
      <c r="C125" s="122" t="s">
        <v>17</v>
      </c>
      <c r="D125" s="122"/>
      <c r="E125" s="116"/>
      <c r="F125" s="116"/>
      <c r="G125" s="282"/>
      <c r="H125" s="282"/>
      <c r="I125" s="285"/>
      <c r="L125" s="121"/>
      <c r="M125" s="121"/>
      <c r="N125" s="121"/>
      <c r="O125" s="121"/>
      <c r="P125" s="121"/>
      <c r="Q125" s="121"/>
      <c r="R125" s="121"/>
      <c r="S125" s="121"/>
      <c r="T125" s="121"/>
      <c r="U125" s="121"/>
    </row>
    <row r="126" spans="2:21">
      <c r="B126" s="201" t="s">
        <v>9</v>
      </c>
      <c r="C126" s="113">
        <f>COUNTIF(C20:O20,"&gt;0")</f>
        <v>13</v>
      </c>
      <c r="D126" s="113"/>
      <c r="E126" s="187"/>
      <c r="F126" s="187"/>
      <c r="G126" s="281"/>
      <c r="H126" s="281"/>
      <c r="I126" s="285"/>
    </row>
    <row r="127" spans="2:21" ht="13.5" customHeight="1">
      <c r="B127" s="201" t="s">
        <v>10</v>
      </c>
      <c r="C127" s="111">
        <f>AVERAGE(C20:O20)</f>
        <v>2.3461538461538458</v>
      </c>
      <c r="D127" s="111"/>
      <c r="E127" s="327"/>
      <c r="F127" s="327"/>
      <c r="G127" s="280"/>
      <c r="H127" s="280"/>
      <c r="I127" s="285"/>
    </row>
    <row r="128" spans="2:21">
      <c r="B128" s="201" t="s">
        <v>12</v>
      </c>
      <c r="C128" s="111">
        <f>STDEV(C20:O20)</f>
        <v>0.13913653136029502</v>
      </c>
      <c r="D128" s="111"/>
      <c r="E128" s="327"/>
      <c r="F128" s="327"/>
      <c r="G128" s="277"/>
      <c r="H128" s="277"/>
      <c r="I128" s="285"/>
    </row>
    <row r="129" spans="2:11">
      <c r="B129" s="201" t="s">
        <v>11</v>
      </c>
      <c r="C129" s="111">
        <f>CONFIDENCE(0.05,C128,C126)</f>
        <v>7.5634090203005808E-2</v>
      </c>
      <c r="D129" s="111"/>
      <c r="E129" s="327"/>
      <c r="F129" s="327"/>
      <c r="G129" s="277"/>
      <c r="H129" s="277"/>
      <c r="I129" s="285"/>
    </row>
    <row r="130" spans="2:11">
      <c r="B130" s="201" t="s">
        <v>13</v>
      </c>
      <c r="C130" s="109">
        <f>MAX(C20:O20)</f>
        <v>2.4</v>
      </c>
      <c r="D130" s="109"/>
      <c r="E130" s="327"/>
      <c r="F130" s="327"/>
      <c r="G130" s="277"/>
      <c r="H130" s="277"/>
      <c r="I130" s="285"/>
    </row>
    <row r="131" spans="2:11">
      <c r="B131" s="201" t="s">
        <v>14</v>
      </c>
      <c r="C131" s="109">
        <f>MIN(C20:O20)</f>
        <v>1.9</v>
      </c>
      <c r="D131" s="109"/>
      <c r="E131" s="327"/>
      <c r="F131" s="327"/>
      <c r="G131" s="277"/>
      <c r="H131" s="277"/>
      <c r="I131" s="285"/>
    </row>
    <row r="132" spans="2:11" ht="13.5" thickBot="1">
      <c r="B132" s="200" t="s">
        <v>15</v>
      </c>
      <c r="C132" s="106">
        <f>C130-C131</f>
        <v>0.5</v>
      </c>
      <c r="D132" s="106"/>
      <c r="E132" s="123"/>
      <c r="F132" s="123"/>
      <c r="G132" s="277"/>
      <c r="H132" s="277"/>
      <c r="I132" s="285"/>
    </row>
    <row r="133" spans="2:11">
      <c r="B133" s="201"/>
      <c r="C133" s="224"/>
      <c r="D133" s="224"/>
      <c r="E133" s="224"/>
      <c r="F133" s="224"/>
      <c r="G133" s="277"/>
      <c r="H133" s="277"/>
      <c r="I133" s="285"/>
    </row>
    <row r="134" spans="2:11" ht="22.5" customHeight="1">
      <c r="B134" s="201"/>
      <c r="C134" s="224"/>
      <c r="D134" s="224"/>
      <c r="E134" s="224"/>
      <c r="F134" s="224"/>
      <c r="G134" s="277"/>
      <c r="H134" s="277"/>
      <c r="I134" s="282"/>
    </row>
    <row r="135" spans="2:11" ht="13.5" thickBot="1">
      <c r="B135" s="276"/>
      <c r="C135" s="275"/>
      <c r="D135" s="275"/>
      <c r="E135" s="275"/>
      <c r="F135" s="275"/>
      <c r="G135" s="284"/>
      <c r="H135" s="284"/>
      <c r="I135" s="282"/>
    </row>
    <row r="136" spans="2:11" ht="13.5" thickBot="1">
      <c r="B136" s="118"/>
      <c r="C136" s="228" t="s">
        <v>72</v>
      </c>
      <c r="D136" s="228"/>
      <c r="E136" s="228"/>
      <c r="F136" s="228"/>
      <c r="G136" s="283"/>
      <c r="H136" s="283"/>
    </row>
    <row r="137" spans="2:11" ht="13.5" customHeight="1" thickBot="1">
      <c r="B137" s="115"/>
      <c r="C137" s="122" t="s">
        <v>17</v>
      </c>
      <c r="D137" s="122"/>
      <c r="E137" s="116"/>
      <c r="F137" s="116"/>
      <c r="G137" s="282"/>
      <c r="H137" s="282"/>
      <c r="K137" s="121"/>
    </row>
    <row r="138" spans="2:11" ht="13.5" customHeight="1">
      <c r="B138" s="201" t="s">
        <v>9</v>
      </c>
      <c r="C138" s="113">
        <f>COUNTIF(C21:O21,"&gt;0")</f>
        <v>13</v>
      </c>
      <c r="D138" s="113"/>
      <c r="E138" s="187"/>
      <c r="F138" s="187"/>
      <c r="G138" s="280"/>
      <c r="H138" s="280"/>
      <c r="K138" s="121"/>
    </row>
    <row r="139" spans="2:11">
      <c r="B139" s="201" t="s">
        <v>10</v>
      </c>
      <c r="C139" s="111">
        <f>AVERAGE(C21:O21)</f>
        <v>15.676923076923076</v>
      </c>
      <c r="D139" s="111"/>
      <c r="E139" s="327"/>
      <c r="F139" s="327"/>
      <c r="G139" s="277"/>
      <c r="H139" s="277"/>
      <c r="K139" s="121"/>
    </row>
    <row r="140" spans="2:11">
      <c r="B140" s="201" t="s">
        <v>12</v>
      </c>
      <c r="C140" s="111">
        <f>STDEV(C21:O21)</f>
        <v>0.30318818730794433</v>
      </c>
      <c r="D140" s="111"/>
      <c r="E140" s="327"/>
      <c r="F140" s="327"/>
      <c r="G140" s="279"/>
      <c r="H140" s="279"/>
    </row>
    <row r="141" spans="2:11">
      <c r="B141" s="201" t="s">
        <v>11</v>
      </c>
      <c r="C141" s="111">
        <f>CONFIDENCE(0.05,C140,C138)</f>
        <v>0.16481194753916895</v>
      </c>
      <c r="D141" s="111"/>
      <c r="E141" s="327"/>
      <c r="F141" s="327"/>
      <c r="G141" s="277"/>
      <c r="H141" s="277"/>
    </row>
    <row r="142" spans="2:11">
      <c r="B142" s="201" t="s">
        <v>13</v>
      </c>
      <c r="C142" s="109">
        <f>MAX(C21:O21)</f>
        <v>16.100000000000001</v>
      </c>
      <c r="D142" s="109"/>
      <c r="E142" s="327"/>
      <c r="F142" s="327"/>
      <c r="G142" s="277"/>
      <c r="H142" s="277"/>
    </row>
    <row r="143" spans="2:11">
      <c r="B143" s="201" t="s">
        <v>14</v>
      </c>
      <c r="C143" s="109">
        <f>MIN(C21:O21)</f>
        <v>15.2</v>
      </c>
      <c r="D143" s="109"/>
      <c r="E143" s="327"/>
      <c r="F143" s="327"/>
      <c r="G143" s="277"/>
      <c r="H143" s="277"/>
    </row>
    <row r="144" spans="2:11" ht="13.5" thickBot="1">
      <c r="B144" s="200" t="s">
        <v>15</v>
      </c>
      <c r="C144" s="106">
        <f>C142-C143</f>
        <v>0.90000000000000213</v>
      </c>
      <c r="D144" s="106"/>
      <c r="E144" s="123"/>
      <c r="F144" s="123"/>
      <c r="G144" s="277"/>
      <c r="H144" s="277"/>
    </row>
    <row r="145" spans="2:11" ht="22.5" customHeight="1" thickBot="1">
      <c r="G145" s="277"/>
      <c r="H145" s="277"/>
    </row>
    <row r="146" spans="2:11" ht="13.5" thickBot="1">
      <c r="B146" s="118"/>
      <c r="C146" s="309" t="s">
        <v>71</v>
      </c>
      <c r="D146" s="309"/>
      <c r="E146" s="309"/>
      <c r="F146" s="309"/>
      <c r="G146" s="277"/>
      <c r="H146" s="277"/>
      <c r="I146" s="121"/>
    </row>
    <row r="147" spans="2:11" ht="13.5" thickBot="1">
      <c r="B147" s="115"/>
      <c r="C147" s="122" t="s">
        <v>17</v>
      </c>
      <c r="D147" s="122"/>
      <c r="E147" s="116"/>
      <c r="F147" s="116"/>
      <c r="G147" s="282"/>
      <c r="H147" s="282"/>
    </row>
    <row r="148" spans="2:11" ht="13.5" customHeight="1">
      <c r="B148" s="201" t="s">
        <v>9</v>
      </c>
      <c r="C148" s="113">
        <f>COUNTIF(C23:O23,"&gt;0")</f>
        <v>13</v>
      </c>
      <c r="D148" s="113"/>
      <c r="E148" s="187"/>
      <c r="F148" s="187"/>
      <c r="G148" s="281"/>
      <c r="H148" s="281"/>
    </row>
    <row r="149" spans="2:11">
      <c r="B149" s="201" t="s">
        <v>10</v>
      </c>
      <c r="C149" s="111">
        <f>AVERAGE(C23:O23)</f>
        <v>10.778461538461537</v>
      </c>
      <c r="D149" s="111"/>
      <c r="E149" s="327"/>
      <c r="F149" s="327"/>
      <c r="G149" s="280"/>
      <c r="H149" s="280"/>
    </row>
    <row r="150" spans="2:11">
      <c r="B150" s="201" t="s">
        <v>12</v>
      </c>
      <c r="C150" s="111">
        <f>STDEV(C23:O23)</f>
        <v>0.14188294200068313</v>
      </c>
      <c r="D150" s="111"/>
      <c r="E150" s="327"/>
      <c r="F150" s="327"/>
      <c r="G150" s="277"/>
      <c r="H150" s="277"/>
    </row>
    <row r="151" spans="2:11">
      <c r="B151" s="201" t="s">
        <v>11</v>
      </c>
      <c r="C151" s="111">
        <f>CONFIDENCE(0.05,C150,C148)</f>
        <v>7.7127028600123881E-2</v>
      </c>
      <c r="D151" s="111"/>
      <c r="E151" s="327"/>
      <c r="F151" s="327"/>
      <c r="G151" s="279"/>
      <c r="H151" s="279"/>
    </row>
    <row r="152" spans="2:11">
      <c r="B152" s="201" t="s">
        <v>13</v>
      </c>
      <c r="C152" s="109">
        <f>MAX(C23:O23)</f>
        <v>11.07</v>
      </c>
      <c r="D152" s="109"/>
      <c r="E152" s="327"/>
      <c r="F152" s="327"/>
      <c r="G152" s="277"/>
      <c r="H152" s="277"/>
    </row>
    <row r="153" spans="2:11">
      <c r="B153" s="201" t="s">
        <v>14</v>
      </c>
      <c r="C153" s="109">
        <f>MIN(C23:O23)</f>
        <v>10.57</v>
      </c>
      <c r="D153" s="109"/>
      <c r="E153" s="327"/>
      <c r="F153" s="327"/>
      <c r="G153" s="277"/>
      <c r="H153" s="277"/>
    </row>
    <row r="154" spans="2:11" ht="13.5" thickBot="1">
      <c r="B154" s="200" t="s">
        <v>15</v>
      </c>
      <c r="C154" s="106">
        <f>C152-C153</f>
        <v>0.5</v>
      </c>
      <c r="D154" s="106"/>
      <c r="E154" s="123"/>
      <c r="F154" s="123"/>
      <c r="G154" s="277"/>
      <c r="H154" s="277"/>
      <c r="K154" s="221"/>
    </row>
    <row r="155" spans="2:11">
      <c r="B155" s="201"/>
      <c r="C155" s="224"/>
      <c r="D155" s="224"/>
      <c r="E155" s="224"/>
      <c r="F155" s="224"/>
      <c r="G155" s="277"/>
      <c r="H155" s="277"/>
    </row>
    <row r="156" spans="2:11" ht="13.5" thickBot="1">
      <c r="B156" s="276"/>
      <c r="C156" s="275"/>
      <c r="D156" s="275"/>
      <c r="E156" s="275"/>
      <c r="F156" s="275"/>
      <c r="G156" s="223"/>
      <c r="H156" s="223"/>
      <c r="I156" s="120"/>
    </row>
    <row r="157" spans="2:11" ht="13.5" thickBot="1">
      <c r="B157" s="118"/>
      <c r="C157" s="309" t="s">
        <v>70</v>
      </c>
      <c r="D157" s="309"/>
      <c r="E157" s="309"/>
      <c r="F157" s="309"/>
      <c r="G157" s="223"/>
      <c r="H157" s="223"/>
      <c r="I157" s="120"/>
    </row>
    <row r="158" spans="2:11" ht="13.5" thickBot="1">
      <c r="B158" s="115"/>
      <c r="C158" s="122" t="s">
        <v>17</v>
      </c>
      <c r="D158" s="122"/>
      <c r="E158" s="116"/>
      <c r="F158" s="116"/>
      <c r="G158" s="223"/>
      <c r="H158" s="223"/>
      <c r="I158" s="120"/>
    </row>
    <row r="159" spans="2:11">
      <c r="B159" s="201" t="s">
        <v>9</v>
      </c>
      <c r="C159" s="113">
        <f>COUNTIF(C24:O24,"&gt;0")</f>
        <v>13</v>
      </c>
      <c r="D159" s="113"/>
      <c r="E159" s="187"/>
      <c r="F159" s="187"/>
      <c r="G159" s="223"/>
      <c r="H159" s="223"/>
      <c r="I159" s="120"/>
    </row>
    <row r="160" spans="2:11">
      <c r="B160" s="201" t="s">
        <v>10</v>
      </c>
      <c r="C160" s="111">
        <f>AVERAGE(C24:O24)</f>
        <v>15.676923076923076</v>
      </c>
      <c r="D160" s="111"/>
      <c r="E160" s="327"/>
      <c r="F160" s="327"/>
      <c r="G160" s="223"/>
      <c r="H160" s="223"/>
      <c r="I160" s="120"/>
    </row>
    <row r="161" spans="2:9">
      <c r="B161" s="201" t="s">
        <v>12</v>
      </c>
      <c r="C161" s="111">
        <f>STDEV(C24:O24)</f>
        <v>0.32952957923340304</v>
      </c>
      <c r="D161" s="111"/>
      <c r="E161" s="327"/>
      <c r="F161" s="327"/>
      <c r="G161" s="223"/>
      <c r="H161" s="223"/>
      <c r="I161" s="120"/>
    </row>
    <row r="162" spans="2:9">
      <c r="B162" s="201" t="s">
        <v>11</v>
      </c>
      <c r="C162" s="111">
        <f>CONFIDENCE(0.05,C161,C159)</f>
        <v>0.17913102818236665</v>
      </c>
      <c r="D162" s="111"/>
      <c r="E162" s="327"/>
      <c r="F162" s="327"/>
      <c r="G162" s="223"/>
      <c r="H162" s="223"/>
      <c r="I162" s="120"/>
    </row>
    <row r="163" spans="2:9">
      <c r="B163" s="201" t="s">
        <v>13</v>
      </c>
      <c r="C163" s="109">
        <f>MAX(C24:O24)</f>
        <v>16.2</v>
      </c>
      <c r="D163" s="109"/>
      <c r="E163" s="327"/>
      <c r="F163" s="327"/>
      <c r="G163" s="223"/>
      <c r="H163" s="223"/>
      <c r="I163" s="120"/>
    </row>
    <row r="164" spans="2:9">
      <c r="B164" s="201" t="s">
        <v>14</v>
      </c>
      <c r="C164" s="109">
        <f>MIN(C24:O24)</f>
        <v>15.2</v>
      </c>
      <c r="D164" s="109"/>
      <c r="E164" s="327"/>
      <c r="F164" s="327"/>
      <c r="G164" s="223"/>
      <c r="H164" s="223"/>
      <c r="I164" s="120"/>
    </row>
    <row r="165" spans="2:9" ht="13.5" thickBot="1">
      <c r="B165" s="200" t="s">
        <v>15</v>
      </c>
      <c r="C165" s="106">
        <f>C163-C164</f>
        <v>1</v>
      </c>
      <c r="D165" s="106"/>
      <c r="E165" s="123"/>
      <c r="F165" s="123"/>
      <c r="G165" s="223"/>
      <c r="H165" s="223"/>
      <c r="I165" s="120"/>
    </row>
    <row r="166" spans="2:9">
      <c r="G166" s="223"/>
      <c r="H166" s="223"/>
      <c r="I166" s="120"/>
    </row>
    <row r="167" spans="2:9" ht="22.5" customHeight="1">
      <c r="G167" s="223"/>
      <c r="H167" s="223"/>
      <c r="I167" s="120"/>
    </row>
    <row r="168" spans="2:9">
      <c r="G168" s="223"/>
      <c r="H168" s="223"/>
      <c r="I168" s="120"/>
    </row>
    <row r="169" spans="2:9">
      <c r="G169" s="223"/>
      <c r="H169" s="223"/>
      <c r="I169" s="120"/>
    </row>
    <row r="170" spans="2:9">
      <c r="G170" s="223"/>
      <c r="H170" s="223"/>
      <c r="I170" s="120"/>
    </row>
    <row r="171" spans="2:9">
      <c r="G171" s="223"/>
      <c r="H171" s="223"/>
      <c r="I171" s="120"/>
    </row>
    <row r="172" spans="2:9">
      <c r="G172" s="223"/>
      <c r="H172" s="223"/>
      <c r="I172" s="120"/>
    </row>
    <row r="173" spans="2:9">
      <c r="G173" s="223"/>
      <c r="H173" s="223"/>
      <c r="I173" s="120"/>
    </row>
    <row r="174" spans="2:9">
      <c r="G174" s="223"/>
      <c r="H174" s="223"/>
      <c r="I174" s="120"/>
    </row>
    <row r="175" spans="2:9">
      <c r="G175" s="223"/>
      <c r="H175" s="223"/>
      <c r="I175" s="120"/>
    </row>
    <row r="176" spans="2:9">
      <c r="B176" s="225"/>
      <c r="C176" s="224"/>
      <c r="D176" s="224"/>
      <c r="E176" s="224"/>
      <c r="F176" s="224"/>
      <c r="G176" s="223"/>
      <c r="H176" s="223"/>
      <c r="I176" s="120"/>
    </row>
    <row r="177" spans="2:9">
      <c r="B177" s="225"/>
      <c r="C177" s="224"/>
      <c r="D177" s="224"/>
      <c r="E177" s="224"/>
      <c r="F177" s="224"/>
      <c r="G177" s="223"/>
      <c r="H177" s="223"/>
      <c r="I177" s="120"/>
    </row>
    <row r="178" spans="2:9">
      <c r="G178" s="223"/>
      <c r="H178" s="223"/>
      <c r="I178" s="120"/>
    </row>
    <row r="179" spans="2:9">
      <c r="G179" s="223"/>
      <c r="H179" s="223"/>
    </row>
    <row r="180" spans="2:9">
      <c r="G180" s="223"/>
      <c r="H180" s="223"/>
    </row>
    <row r="181" spans="2:9">
      <c r="G181" s="223"/>
      <c r="H181" s="223"/>
    </row>
    <row r="182" spans="2:9">
      <c r="G182" s="223"/>
      <c r="H182" s="223"/>
    </row>
    <row r="183" spans="2:9">
      <c r="G183" s="223"/>
      <c r="H183" s="223"/>
    </row>
    <row r="184" spans="2:9">
      <c r="G184" s="223"/>
      <c r="H184" s="223"/>
    </row>
    <row r="185" spans="2:9">
      <c r="G185" s="223"/>
      <c r="H185" s="223"/>
    </row>
    <row r="186" spans="2:9">
      <c r="G186" s="223"/>
      <c r="H186" s="223"/>
    </row>
    <row r="187" spans="2:9">
      <c r="G187" s="223"/>
      <c r="H187" s="223"/>
    </row>
    <row r="188" spans="2:9">
      <c r="G188" s="223"/>
      <c r="H188" s="223"/>
    </row>
    <row r="189" spans="2:9">
      <c r="G189" s="223"/>
      <c r="H189" s="223"/>
    </row>
  </sheetData>
  <mergeCells count="114">
    <mergeCell ref="C165:F165"/>
    <mergeCell ref="C27:F27"/>
    <mergeCell ref="L68:O68"/>
    <mergeCell ref="B2:C3"/>
    <mergeCell ref="D2:I3"/>
    <mergeCell ref="J2:K3"/>
    <mergeCell ref="L2:O2"/>
    <mergeCell ref="L3:O3"/>
    <mergeCell ref="C45:F45"/>
    <mergeCell ref="C46:F46"/>
    <mergeCell ref="C47:F47"/>
    <mergeCell ref="C41:F41"/>
    <mergeCell ref="C42:F42"/>
    <mergeCell ref="C43:F43"/>
    <mergeCell ref="C44:F44"/>
    <mergeCell ref="C53:F53"/>
    <mergeCell ref="C54:F54"/>
    <mergeCell ref="C55:F55"/>
    <mergeCell ref="C51:F51"/>
    <mergeCell ref="C48:F48"/>
    <mergeCell ref="C49:F49"/>
    <mergeCell ref="C52:F52"/>
    <mergeCell ref="C61:F61"/>
    <mergeCell ref="C59:F59"/>
    <mergeCell ref="C62:F62"/>
    <mergeCell ref="C63:F63"/>
    <mergeCell ref="C56:F56"/>
    <mergeCell ref="C57:F57"/>
    <mergeCell ref="C58:F58"/>
    <mergeCell ref="C67:F67"/>
    <mergeCell ref="C68:F68"/>
    <mergeCell ref="C69:F69"/>
    <mergeCell ref="C64:F64"/>
    <mergeCell ref="C65:F65"/>
    <mergeCell ref="C66:F66"/>
    <mergeCell ref="C82:F82"/>
    <mergeCell ref="C83:F83"/>
    <mergeCell ref="C84:F84"/>
    <mergeCell ref="C78:F78"/>
    <mergeCell ref="C79:F79"/>
    <mergeCell ref="C80:F80"/>
    <mergeCell ref="C81:F81"/>
    <mergeCell ref="C90:F90"/>
    <mergeCell ref="C91:F91"/>
    <mergeCell ref="C92:F92"/>
    <mergeCell ref="C88:F88"/>
    <mergeCell ref="C85:F85"/>
    <mergeCell ref="C86:F86"/>
    <mergeCell ref="C89:F89"/>
    <mergeCell ref="C99:F99"/>
    <mergeCell ref="C96:F96"/>
    <mergeCell ref="C100:F100"/>
    <mergeCell ref="C101:F101"/>
    <mergeCell ref="C93:F93"/>
    <mergeCell ref="C94:F94"/>
    <mergeCell ref="C95:F95"/>
    <mergeCell ref="C105:F105"/>
    <mergeCell ref="C106:F106"/>
    <mergeCell ref="C107:F107"/>
    <mergeCell ref="C102:F102"/>
    <mergeCell ref="C103:F103"/>
    <mergeCell ref="C104:F104"/>
    <mergeCell ref="C117:F117"/>
    <mergeCell ref="C118:F118"/>
    <mergeCell ref="C119:F119"/>
    <mergeCell ref="C113:F113"/>
    <mergeCell ref="C114:F114"/>
    <mergeCell ref="C115:F115"/>
    <mergeCell ref="C116:F116"/>
    <mergeCell ref="C126:F126"/>
    <mergeCell ref="C127:F127"/>
    <mergeCell ref="C128:F128"/>
    <mergeCell ref="C124:F124"/>
    <mergeCell ref="C120:F120"/>
    <mergeCell ref="C121:F121"/>
    <mergeCell ref="C125:F125"/>
    <mergeCell ref="C136:F136"/>
    <mergeCell ref="C132:F132"/>
    <mergeCell ref="C137:F137"/>
    <mergeCell ref="C138:F138"/>
    <mergeCell ref="C129:F129"/>
    <mergeCell ref="C130:F130"/>
    <mergeCell ref="C131:F131"/>
    <mergeCell ref="C142:F142"/>
    <mergeCell ref="C143:F143"/>
    <mergeCell ref="C144:F144"/>
    <mergeCell ref="C139:F139"/>
    <mergeCell ref="C140:F140"/>
    <mergeCell ref="C141:F141"/>
    <mergeCell ref="C154:F154"/>
    <mergeCell ref="C158:F158"/>
    <mergeCell ref="C150:F150"/>
    <mergeCell ref="C151:F151"/>
    <mergeCell ref="C152:F152"/>
    <mergeCell ref="C146:F146"/>
    <mergeCell ref="C147:F147"/>
    <mergeCell ref="C148:F148"/>
    <mergeCell ref="C149:F149"/>
    <mergeCell ref="C34:F34"/>
    <mergeCell ref="C35:F35"/>
    <mergeCell ref="C162:F162"/>
    <mergeCell ref="C163:F163"/>
    <mergeCell ref="C164:F164"/>
    <mergeCell ref="C159:F159"/>
    <mergeCell ref="C160:F160"/>
    <mergeCell ref="C161:F161"/>
    <mergeCell ref="C157:F157"/>
    <mergeCell ref="C153:F153"/>
    <mergeCell ref="C28:F28"/>
    <mergeCell ref="C29:F29"/>
    <mergeCell ref="C30:F30"/>
    <mergeCell ref="C31:F31"/>
    <mergeCell ref="C32:F32"/>
    <mergeCell ref="C33:F33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99"/>
  <sheetViews>
    <sheetView zoomScale="98" zoomScaleNormal="98" workbookViewId="0">
      <selection activeCell="A2" sqref="A2"/>
    </sheetView>
  </sheetViews>
  <sheetFormatPr defaultRowHeight="12.75"/>
  <cols>
    <col min="1" max="1" width="3.85546875" style="104" customWidth="1"/>
    <col min="2" max="2" width="15.7109375" style="222" customWidth="1"/>
    <col min="3" max="15" width="7.7109375" style="104" customWidth="1"/>
    <col min="16" max="16384" width="9.140625" style="104"/>
  </cols>
  <sheetData>
    <row r="1" spans="2:18" ht="1.5" customHeight="1" thickBot="1">
      <c r="R1" s="199"/>
    </row>
    <row r="2" spans="2:18" ht="13.5" customHeight="1" thickBot="1">
      <c r="B2" s="188"/>
      <c r="C2" s="185"/>
      <c r="D2" s="186" t="s">
        <v>6</v>
      </c>
      <c r="E2" s="187"/>
      <c r="F2" s="187"/>
      <c r="G2" s="187"/>
      <c r="H2" s="187"/>
      <c r="I2" s="185"/>
      <c r="J2" s="319" t="s">
        <v>7</v>
      </c>
      <c r="K2" s="318"/>
      <c r="L2" s="184" t="s">
        <v>66</v>
      </c>
      <c r="M2" s="116"/>
      <c r="N2" s="116"/>
      <c r="O2" s="180"/>
    </row>
    <row r="3" spans="2:18" ht="13.5" customHeight="1" thickBot="1">
      <c r="B3" s="183"/>
      <c r="C3" s="182"/>
      <c r="D3" s="183"/>
      <c r="E3" s="123"/>
      <c r="F3" s="123"/>
      <c r="G3" s="123"/>
      <c r="H3" s="123"/>
      <c r="I3" s="182"/>
      <c r="J3" s="317"/>
      <c r="K3" s="316"/>
      <c r="L3" s="181" t="s">
        <v>92</v>
      </c>
      <c r="M3" s="116"/>
      <c r="N3" s="116"/>
      <c r="O3" s="180"/>
    </row>
    <row r="4" spans="2:18" ht="5.25" customHeight="1" thickBot="1">
      <c r="B4" s="257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7"/>
      <c r="N4" s="197"/>
      <c r="O4" s="196"/>
    </row>
    <row r="5" spans="2:18" ht="13.5" thickBot="1">
      <c r="B5" s="259" t="s">
        <v>28</v>
      </c>
      <c r="C5" s="195">
        <v>1.5996699999999999</v>
      </c>
      <c r="D5" s="194">
        <v>1.599318</v>
      </c>
      <c r="E5" s="194">
        <v>1.5988389999999999</v>
      </c>
      <c r="F5" s="194">
        <v>1.598233</v>
      </c>
      <c r="G5" s="194">
        <v>0.49999900000000003</v>
      </c>
      <c r="H5" s="194">
        <v>0.49999900000000003</v>
      </c>
      <c r="I5" s="194">
        <v>0.49990899999999999</v>
      </c>
      <c r="J5" s="194">
        <v>0.499805</v>
      </c>
      <c r="K5" s="194">
        <v>0.49965900000000002</v>
      </c>
      <c r="L5" s="274">
        <v>0.49947399999999997</v>
      </c>
      <c r="M5" s="274">
        <v>1.5</v>
      </c>
      <c r="N5" s="274">
        <v>1.4999389999999999</v>
      </c>
      <c r="O5" s="273">
        <v>1.4997579999999999</v>
      </c>
    </row>
    <row r="6" spans="2:18" ht="5.25" customHeight="1" thickBot="1">
      <c r="B6" s="257"/>
      <c r="C6" s="172"/>
      <c r="D6" s="171"/>
      <c r="E6" s="171"/>
      <c r="F6" s="171"/>
      <c r="G6" s="171"/>
      <c r="H6" s="171"/>
      <c r="I6" s="171"/>
      <c r="J6" s="171"/>
      <c r="K6" s="171"/>
      <c r="L6" s="171"/>
      <c r="M6" s="170"/>
      <c r="N6" s="170">
        <v>0.1</v>
      </c>
      <c r="O6" s="169"/>
    </row>
    <row r="7" spans="2:18" ht="13.5" thickBot="1">
      <c r="B7" s="256" t="s">
        <v>0</v>
      </c>
      <c r="C7" s="167">
        <v>0.29166666666666669</v>
      </c>
      <c r="D7" s="166">
        <v>0.33333333333333331</v>
      </c>
      <c r="E7" s="166">
        <v>0.375</v>
      </c>
      <c r="F7" s="166">
        <v>0.41666666666666669</v>
      </c>
      <c r="G7" s="166">
        <v>0.45833333333333331</v>
      </c>
      <c r="H7" s="166">
        <v>0.5</v>
      </c>
      <c r="I7" s="166">
        <v>0.54166666666666663</v>
      </c>
      <c r="J7" s="166">
        <v>0.58333333333333337</v>
      </c>
      <c r="K7" s="166">
        <v>0.625</v>
      </c>
      <c r="L7" s="166">
        <v>0.66666666666666663</v>
      </c>
      <c r="M7" s="166">
        <v>0.70833333333333337</v>
      </c>
      <c r="N7" s="166">
        <v>0.75</v>
      </c>
      <c r="O7" s="165">
        <v>0.79166666666666663</v>
      </c>
    </row>
    <row r="8" spans="2:18" ht="4.5" customHeight="1" thickBot="1">
      <c r="B8" s="252"/>
      <c r="C8" s="160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8"/>
    </row>
    <row r="9" spans="2:18" ht="12.75" customHeight="1" thickBot="1">
      <c r="B9" s="272" t="s">
        <v>65</v>
      </c>
      <c r="C9" s="306" t="s">
        <v>2</v>
      </c>
      <c r="D9" s="298" t="s">
        <v>2</v>
      </c>
      <c r="E9" s="298" t="s">
        <v>2</v>
      </c>
      <c r="F9" s="298" t="s">
        <v>2</v>
      </c>
      <c r="G9" s="298" t="s">
        <v>2</v>
      </c>
      <c r="H9" s="306" t="s">
        <v>2</v>
      </c>
      <c r="I9" s="298" t="s">
        <v>2</v>
      </c>
      <c r="J9" s="298" t="s">
        <v>2</v>
      </c>
      <c r="K9" s="298" t="s">
        <v>2</v>
      </c>
      <c r="L9" s="298" t="s">
        <v>2</v>
      </c>
      <c r="M9" s="298" t="s">
        <v>2</v>
      </c>
      <c r="N9" s="298" t="s">
        <v>2</v>
      </c>
      <c r="O9" s="298" t="s">
        <v>2</v>
      </c>
    </row>
    <row r="10" spans="2:18" ht="5.25" customHeight="1" thickBot="1">
      <c r="B10" s="252"/>
      <c r="C10" s="160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8"/>
    </row>
    <row r="11" spans="2:18" ht="12.75" customHeight="1">
      <c r="B11" s="251" t="s">
        <v>3</v>
      </c>
      <c r="C11" s="149">
        <v>7.85</v>
      </c>
      <c r="D11" s="148">
        <v>7.97</v>
      </c>
      <c r="E11" s="148"/>
      <c r="F11" s="148"/>
      <c r="G11" s="148"/>
      <c r="H11" s="148"/>
      <c r="I11" s="148">
        <v>8.01</v>
      </c>
      <c r="J11" s="148">
        <v>8.09</v>
      </c>
      <c r="K11" s="148">
        <v>8.48</v>
      </c>
      <c r="L11" s="148">
        <v>8.91</v>
      </c>
      <c r="M11" s="148">
        <v>8.9600000000000009</v>
      </c>
      <c r="N11" s="148">
        <v>8.89</v>
      </c>
      <c r="O11" s="147">
        <v>8.86</v>
      </c>
    </row>
    <row r="12" spans="2:18" ht="12.75" customHeight="1">
      <c r="B12" s="250" t="s">
        <v>5</v>
      </c>
      <c r="C12" s="145">
        <v>13.3</v>
      </c>
      <c r="D12" s="144">
        <v>13.4</v>
      </c>
      <c r="E12" s="144"/>
      <c r="F12" s="144"/>
      <c r="G12" s="144"/>
      <c r="H12" s="144"/>
      <c r="I12" s="144">
        <v>15.8</v>
      </c>
      <c r="J12" s="144">
        <v>15.4</v>
      </c>
      <c r="K12" s="144">
        <v>16.600000000000001</v>
      </c>
      <c r="L12" s="144">
        <v>15.6</v>
      </c>
      <c r="M12" s="144">
        <v>16</v>
      </c>
      <c r="N12" s="144">
        <v>16.100000000000001</v>
      </c>
      <c r="O12" s="143">
        <v>15.8</v>
      </c>
    </row>
    <row r="13" spans="2:18">
      <c r="B13" s="250" t="s">
        <v>4</v>
      </c>
      <c r="C13" s="145">
        <v>-31</v>
      </c>
      <c r="D13" s="144">
        <v>-37.6</v>
      </c>
      <c r="E13" s="144"/>
      <c r="F13" s="144"/>
      <c r="G13" s="144"/>
      <c r="H13" s="144"/>
      <c r="I13" s="144">
        <v>-40.299999999999997</v>
      </c>
      <c r="J13" s="144">
        <v>-44.5</v>
      </c>
      <c r="K13" s="144">
        <v>-67.2</v>
      </c>
      <c r="L13" s="270">
        <v>-93.5</v>
      </c>
      <c r="M13" s="144">
        <v>-94</v>
      </c>
      <c r="N13" s="144">
        <v>-90.5</v>
      </c>
      <c r="O13" s="143">
        <v>-88.7</v>
      </c>
    </row>
    <row r="14" spans="2:18" s="221" customFormat="1" ht="13.5" thickBot="1">
      <c r="B14" s="249" t="s">
        <v>5</v>
      </c>
      <c r="C14" s="141">
        <v>13.3</v>
      </c>
      <c r="D14" s="140">
        <v>13.4</v>
      </c>
      <c r="E14" s="140"/>
      <c r="F14" s="140"/>
      <c r="G14" s="140"/>
      <c r="H14" s="140"/>
      <c r="I14" s="140">
        <v>15.8</v>
      </c>
      <c r="J14" s="140">
        <v>15.4</v>
      </c>
      <c r="K14" s="140">
        <v>16.5</v>
      </c>
      <c r="L14" s="140">
        <v>15.7</v>
      </c>
      <c r="M14" s="140">
        <v>16.100000000000001</v>
      </c>
      <c r="N14" s="140">
        <v>16.100000000000001</v>
      </c>
      <c r="O14" s="139">
        <v>15.8</v>
      </c>
    </row>
    <row r="15" spans="2:18" ht="5.25" customHeight="1" thickBot="1">
      <c r="B15" s="252"/>
      <c r="C15" s="153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1"/>
    </row>
    <row r="16" spans="2:18" ht="12.75" customHeight="1">
      <c r="B16" s="251" t="s">
        <v>19</v>
      </c>
      <c r="C16" s="149">
        <v>43.7</v>
      </c>
      <c r="D16" s="148">
        <v>44.5</v>
      </c>
      <c r="E16" s="148"/>
      <c r="F16" s="148"/>
      <c r="G16" s="148"/>
      <c r="H16" s="148"/>
      <c r="I16" s="148">
        <v>43</v>
      </c>
      <c r="J16" s="148">
        <v>42.5</v>
      </c>
      <c r="K16" s="148">
        <v>42.8</v>
      </c>
      <c r="L16" s="148">
        <v>43.3</v>
      </c>
      <c r="M16" s="148">
        <v>45</v>
      </c>
      <c r="N16" s="148">
        <v>44.4</v>
      </c>
      <c r="O16" s="147">
        <v>44.9</v>
      </c>
    </row>
    <row r="17" spans="2:16" ht="12.75" customHeight="1">
      <c r="B17" s="250" t="s">
        <v>5</v>
      </c>
      <c r="C17" s="145">
        <v>13.2</v>
      </c>
      <c r="D17" s="144">
        <v>13.1</v>
      </c>
      <c r="E17" s="144"/>
      <c r="F17" s="144"/>
      <c r="G17" s="144"/>
      <c r="H17" s="144"/>
      <c r="I17" s="144">
        <v>15.6</v>
      </c>
      <c r="J17" s="144">
        <v>15.2</v>
      </c>
      <c r="K17" s="144">
        <v>16</v>
      </c>
      <c r="L17" s="144">
        <v>15.5</v>
      </c>
      <c r="M17" s="144">
        <v>15.8</v>
      </c>
      <c r="N17" s="144">
        <v>15.9</v>
      </c>
      <c r="O17" s="143">
        <v>15.6</v>
      </c>
    </row>
    <row r="18" spans="2:16" ht="12.75" customHeight="1">
      <c r="B18" s="250" t="s">
        <v>59</v>
      </c>
      <c r="C18" s="145">
        <v>43.7</v>
      </c>
      <c r="D18" s="144">
        <v>44.4</v>
      </c>
      <c r="E18" s="144"/>
      <c r="F18" s="144"/>
      <c r="G18" s="144"/>
      <c r="H18" s="144"/>
      <c r="I18" s="144">
        <v>43.1</v>
      </c>
      <c r="J18" s="144">
        <v>42.7</v>
      </c>
      <c r="K18" s="144">
        <v>43.1</v>
      </c>
      <c r="L18" s="144">
        <v>43.2</v>
      </c>
      <c r="M18" s="144">
        <v>45</v>
      </c>
      <c r="N18" s="144">
        <v>44.5</v>
      </c>
      <c r="O18" s="143">
        <v>44.9</v>
      </c>
    </row>
    <row r="19" spans="2:16" ht="12.75" customHeight="1">
      <c r="B19" s="250" t="s">
        <v>5</v>
      </c>
      <c r="C19" s="145">
        <v>13.2</v>
      </c>
      <c r="D19" s="144">
        <v>13.2</v>
      </c>
      <c r="E19" s="144"/>
      <c r="F19" s="144"/>
      <c r="G19" s="144"/>
      <c r="H19" s="144"/>
      <c r="I19" s="144">
        <v>15.6</v>
      </c>
      <c r="J19" s="144">
        <v>15.3</v>
      </c>
      <c r="K19" s="144">
        <v>16.5</v>
      </c>
      <c r="L19" s="144">
        <v>15.5</v>
      </c>
      <c r="M19" s="144">
        <v>15.8</v>
      </c>
      <c r="N19" s="144">
        <v>15.9</v>
      </c>
      <c r="O19" s="143">
        <v>15.6</v>
      </c>
    </row>
    <row r="20" spans="2:16">
      <c r="B20" s="250" t="s">
        <v>20</v>
      </c>
      <c r="C20" s="145">
        <v>27.6</v>
      </c>
      <c r="D20" s="144">
        <v>28.1</v>
      </c>
      <c r="E20" s="144"/>
      <c r="F20" s="144"/>
      <c r="G20" s="144"/>
      <c r="H20" s="144"/>
      <c r="I20" s="144">
        <v>27.2</v>
      </c>
      <c r="J20" s="144">
        <v>26.9</v>
      </c>
      <c r="K20" s="144">
        <v>26.7</v>
      </c>
      <c r="L20" s="144">
        <v>27.4</v>
      </c>
      <c r="M20" s="144">
        <v>28.7</v>
      </c>
      <c r="N20" s="144">
        <v>28.3</v>
      </c>
      <c r="O20" s="143">
        <v>28.6</v>
      </c>
    </row>
    <row r="21" spans="2:16" ht="13.5" thickBot="1">
      <c r="B21" s="249" t="s">
        <v>5</v>
      </c>
      <c r="C21" s="141">
        <v>13.2</v>
      </c>
      <c r="D21" s="140">
        <v>13.1</v>
      </c>
      <c r="E21" s="140"/>
      <c r="F21" s="140"/>
      <c r="G21" s="140"/>
      <c r="H21" s="140"/>
      <c r="I21" s="140">
        <v>15.6</v>
      </c>
      <c r="J21" s="140">
        <v>15.3</v>
      </c>
      <c r="K21" s="140">
        <v>16.100000000000001</v>
      </c>
      <c r="L21" s="140">
        <v>15.5</v>
      </c>
      <c r="M21" s="140">
        <v>15.8</v>
      </c>
      <c r="N21" s="140">
        <v>15.9</v>
      </c>
      <c r="O21" s="139">
        <v>15.6</v>
      </c>
      <c r="P21" s="269"/>
    </row>
    <row r="22" spans="2:16" ht="5.25" customHeight="1" thickBot="1">
      <c r="B22" s="252"/>
      <c r="C22" s="160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8"/>
      <c r="P22" s="269"/>
    </row>
    <row r="23" spans="2:16">
      <c r="B23" s="251" t="s">
        <v>82</v>
      </c>
      <c r="C23" s="149">
        <v>10.31</v>
      </c>
      <c r="D23" s="148">
        <v>10.64</v>
      </c>
      <c r="E23" s="148"/>
      <c r="F23" s="148"/>
      <c r="G23" s="148"/>
      <c r="H23" s="148"/>
      <c r="I23" s="148">
        <v>10.26</v>
      </c>
      <c r="J23" s="148">
        <v>9.68</v>
      </c>
      <c r="K23" s="148">
        <v>9.66</v>
      </c>
      <c r="L23" s="148">
        <v>9.74</v>
      </c>
      <c r="M23" s="148">
        <v>9.56</v>
      </c>
      <c r="N23" s="148">
        <v>9.98</v>
      </c>
      <c r="O23" s="147">
        <v>10.02</v>
      </c>
      <c r="P23" s="269"/>
    </row>
    <row r="24" spans="2:16" ht="13.5" thickBot="1">
      <c r="B24" s="249" t="s">
        <v>5</v>
      </c>
      <c r="C24" s="141">
        <v>13.7</v>
      </c>
      <c r="D24" s="140">
        <v>13.1</v>
      </c>
      <c r="E24" s="140"/>
      <c r="F24" s="140"/>
      <c r="G24" s="140"/>
      <c r="H24" s="140"/>
      <c r="I24" s="140">
        <v>15.26</v>
      </c>
      <c r="J24" s="140">
        <v>15.3</v>
      </c>
      <c r="K24" s="140">
        <v>15.9</v>
      </c>
      <c r="L24" s="140">
        <v>15.5</v>
      </c>
      <c r="M24" s="140">
        <v>15.7</v>
      </c>
      <c r="N24" s="140">
        <v>15.9</v>
      </c>
      <c r="O24" s="139">
        <v>15.6</v>
      </c>
      <c r="P24" s="269"/>
    </row>
    <row r="25" spans="2:16">
      <c r="B25" s="248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269"/>
    </row>
    <row r="26" spans="2:16">
      <c r="B26" s="248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269"/>
    </row>
    <row r="27" spans="2:16">
      <c r="B27" s="248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269"/>
    </row>
    <row r="28" spans="2:16">
      <c r="B28" s="248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269"/>
    </row>
    <row r="29" spans="2:16">
      <c r="B29" s="248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269"/>
    </row>
    <row r="30" spans="2:16">
      <c r="B30" s="248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269"/>
    </row>
    <row r="31" spans="2:16">
      <c r="B31" s="248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269"/>
    </row>
    <row r="32" spans="2:16">
      <c r="B32" s="248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269"/>
    </row>
    <row r="33" spans="2:17">
      <c r="B33" s="248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269"/>
    </row>
    <row r="34" spans="2:17">
      <c r="B34" s="248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269"/>
    </row>
    <row r="35" spans="2:17">
      <c r="B35" s="248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269"/>
    </row>
    <row r="36" spans="2:17">
      <c r="B36" s="248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269"/>
    </row>
    <row r="37" spans="2:17">
      <c r="B37" s="248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269"/>
    </row>
    <row r="38" spans="2:17">
      <c r="B38" s="248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269"/>
    </row>
    <row r="39" spans="2:17">
      <c r="B39" s="248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269"/>
    </row>
    <row r="40" spans="2:17" ht="13.5" thickBot="1"/>
    <row r="41" spans="2:17" ht="13.5" customHeight="1" thickBot="1">
      <c r="B41" s="188"/>
      <c r="C41" s="185"/>
      <c r="D41" s="186" t="s">
        <v>6</v>
      </c>
      <c r="E41" s="187"/>
      <c r="F41" s="187"/>
      <c r="G41" s="187"/>
      <c r="H41" s="187"/>
      <c r="I41" s="185"/>
      <c r="J41" s="319" t="s">
        <v>16</v>
      </c>
      <c r="K41" s="318"/>
      <c r="L41" s="184" t="s">
        <v>66</v>
      </c>
      <c r="M41" s="116"/>
      <c r="N41" s="116"/>
      <c r="O41" s="180"/>
    </row>
    <row r="42" spans="2:17" ht="13.5" customHeight="1" thickBot="1">
      <c r="B42" s="183"/>
      <c r="C42" s="182"/>
      <c r="D42" s="183"/>
      <c r="E42" s="123"/>
      <c r="F42" s="123"/>
      <c r="G42" s="123"/>
      <c r="H42" s="123"/>
      <c r="I42" s="182"/>
      <c r="J42" s="317"/>
      <c r="K42" s="316"/>
      <c r="L42" s="181" t="s">
        <v>92</v>
      </c>
      <c r="M42" s="116"/>
      <c r="N42" s="116"/>
      <c r="O42" s="180"/>
      <c r="Q42" s="136"/>
    </row>
    <row r="43" spans="2:17" ht="5.25" customHeight="1" thickBot="1">
      <c r="B43" s="257"/>
      <c r="C43" s="172"/>
      <c r="D43" s="172"/>
      <c r="E43" s="172"/>
      <c r="F43" s="172"/>
      <c r="G43" s="172"/>
      <c r="H43" s="172"/>
      <c r="I43" s="172"/>
      <c r="J43" s="172"/>
      <c r="K43" s="172"/>
      <c r="L43" s="172"/>
      <c r="M43" s="179"/>
      <c r="N43" s="179"/>
      <c r="O43" s="178"/>
    </row>
    <row r="44" spans="2:17" ht="13.5" thickBot="1">
      <c r="B44" s="268" t="s">
        <v>28</v>
      </c>
      <c r="C44" s="303">
        <v>1.599626</v>
      </c>
      <c r="D44" s="301">
        <v>1.599254</v>
      </c>
      <c r="E44" s="302">
        <v>1.5987560000000001</v>
      </c>
      <c r="F44" s="302">
        <v>1.598131</v>
      </c>
      <c r="G44" s="302">
        <v>0.499998</v>
      </c>
      <c r="H44" s="301">
        <v>0.49996800000000002</v>
      </c>
      <c r="I44" s="301">
        <v>0.49989600000000001</v>
      </c>
      <c r="J44" s="301">
        <v>0.49978499999999998</v>
      </c>
      <c r="K44" s="301">
        <v>0.49963400000000002</v>
      </c>
      <c r="L44" s="301">
        <v>0.49944300000000003</v>
      </c>
      <c r="M44" s="301">
        <v>1.4999990000000001</v>
      </c>
      <c r="N44" s="301">
        <v>1.4999199999999999</v>
      </c>
      <c r="O44" s="300">
        <v>1.4997199999999999</v>
      </c>
    </row>
    <row r="45" spans="2:17" ht="5.25" customHeight="1" thickBot="1">
      <c r="B45" s="257"/>
      <c r="C45" s="172"/>
      <c r="D45" s="171"/>
      <c r="E45" s="171"/>
      <c r="F45" s="171"/>
      <c r="G45" s="171"/>
      <c r="H45" s="171"/>
      <c r="I45" s="171"/>
      <c r="J45" s="171"/>
      <c r="K45" s="171"/>
      <c r="L45" s="171"/>
      <c r="M45" s="170"/>
      <c r="N45" s="170"/>
      <c r="O45" s="169"/>
    </row>
    <row r="46" spans="2:17" ht="13.5" thickBot="1">
      <c r="B46" s="256" t="s">
        <v>0</v>
      </c>
      <c r="C46" s="262">
        <v>0.30208333333333331</v>
      </c>
      <c r="D46" s="261">
        <v>0.34375</v>
      </c>
      <c r="E46" s="261">
        <v>0.38541666666666669</v>
      </c>
      <c r="F46" s="261">
        <v>0.42708333333333331</v>
      </c>
      <c r="G46" s="261">
        <v>0.46875</v>
      </c>
      <c r="H46" s="261">
        <v>0.51041666666666663</v>
      </c>
      <c r="I46" s="261">
        <v>0.55208333333333337</v>
      </c>
      <c r="J46" s="261">
        <v>0.59375</v>
      </c>
      <c r="K46" s="261">
        <v>0.63541666666666663</v>
      </c>
      <c r="L46" s="261">
        <v>0.67708333333333337</v>
      </c>
      <c r="M46" s="261">
        <v>0.71875</v>
      </c>
      <c r="N46" s="261">
        <v>0.76041666666666663</v>
      </c>
      <c r="O46" s="260">
        <v>0.80208333333333337</v>
      </c>
    </row>
    <row r="47" spans="2:17" ht="5.25" customHeight="1" thickBot="1">
      <c r="B47" s="252"/>
      <c r="C47" s="160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8"/>
    </row>
    <row r="48" spans="2:17" ht="13.5" thickBot="1">
      <c r="B48" s="256" t="s">
        <v>65</v>
      </c>
      <c r="C48" s="299" t="s">
        <v>2</v>
      </c>
      <c r="D48" s="298" t="s">
        <v>2</v>
      </c>
      <c r="E48" s="298" t="s">
        <v>2</v>
      </c>
      <c r="F48" s="298" t="s">
        <v>2</v>
      </c>
      <c r="G48" s="298" t="s">
        <v>2</v>
      </c>
      <c r="H48" s="298" t="s">
        <v>2</v>
      </c>
      <c r="I48" s="298" t="s">
        <v>2</v>
      </c>
      <c r="J48" s="298" t="s">
        <v>2</v>
      </c>
      <c r="K48" s="298" t="s">
        <v>2</v>
      </c>
      <c r="L48" s="298" t="s">
        <v>2</v>
      </c>
      <c r="M48" s="298" t="s">
        <v>2</v>
      </c>
      <c r="N48" s="298" t="s">
        <v>2</v>
      </c>
      <c r="O48" s="297" t="s">
        <v>2</v>
      </c>
    </row>
    <row r="49" spans="2:15" ht="5.25" customHeight="1" thickBot="1">
      <c r="B49" s="252"/>
      <c r="C49" s="160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8"/>
    </row>
    <row r="50" spans="2:15">
      <c r="B50" s="251" t="s">
        <v>3</v>
      </c>
      <c r="C50" s="149">
        <v>7.83</v>
      </c>
      <c r="D50" s="148">
        <v>7.98</v>
      </c>
      <c r="E50" s="148"/>
      <c r="F50" s="148"/>
      <c r="G50" s="148"/>
      <c r="H50" s="148"/>
      <c r="I50" s="148"/>
      <c r="J50" s="148"/>
      <c r="K50" s="148">
        <v>8.16</v>
      </c>
      <c r="L50" s="148">
        <v>8.85</v>
      </c>
      <c r="M50" s="148">
        <v>8.93</v>
      </c>
      <c r="N50" s="148">
        <v>8.9</v>
      </c>
      <c r="O50" s="147">
        <v>8.86</v>
      </c>
    </row>
    <row r="51" spans="2:15">
      <c r="B51" s="250" t="s">
        <v>5</v>
      </c>
      <c r="C51" s="145">
        <v>14</v>
      </c>
      <c r="D51" s="144">
        <v>13.9</v>
      </c>
      <c r="E51" s="144"/>
      <c r="F51" s="144"/>
      <c r="G51" s="144"/>
      <c r="H51" s="144"/>
      <c r="I51" s="144"/>
      <c r="J51" s="144"/>
      <c r="K51" s="144">
        <v>18.899999999999999</v>
      </c>
      <c r="L51" s="144">
        <v>18.2</v>
      </c>
      <c r="M51" s="144">
        <v>17.2</v>
      </c>
      <c r="N51" s="144">
        <v>16.7</v>
      </c>
      <c r="O51" s="143">
        <v>16.3</v>
      </c>
    </row>
    <row r="52" spans="2:15">
      <c r="B52" s="250" t="s">
        <v>4</v>
      </c>
      <c r="C52" s="145">
        <v>-29.6</v>
      </c>
      <c r="D52" s="144">
        <v>-37.799999999999997</v>
      </c>
      <c r="E52" s="144"/>
      <c r="F52" s="144"/>
      <c r="G52" s="144"/>
      <c r="H52" s="144"/>
      <c r="I52" s="144"/>
      <c r="J52" s="144"/>
      <c r="K52" s="144">
        <v>-49.4</v>
      </c>
      <c r="L52" s="144">
        <v>-90.2</v>
      </c>
      <c r="M52" s="144">
        <v>-93.7</v>
      </c>
      <c r="N52" s="144">
        <v>-91.8</v>
      </c>
      <c r="O52" s="143">
        <v>-88.4</v>
      </c>
    </row>
    <row r="53" spans="2:15" ht="13.5" thickBot="1">
      <c r="B53" s="249" t="s">
        <v>5</v>
      </c>
      <c r="C53" s="141">
        <v>14</v>
      </c>
      <c r="D53" s="140">
        <v>14.1</v>
      </c>
      <c r="E53" s="140"/>
      <c r="F53" s="140"/>
      <c r="G53" s="140"/>
      <c r="H53" s="140"/>
      <c r="I53" s="140"/>
      <c r="J53" s="140"/>
      <c r="K53" s="140">
        <v>18.899999999999999</v>
      </c>
      <c r="L53" s="140">
        <v>18.2</v>
      </c>
      <c r="M53" s="140">
        <v>17.2</v>
      </c>
      <c r="N53" s="140">
        <v>16.7</v>
      </c>
      <c r="O53" s="139">
        <v>16.3</v>
      </c>
    </row>
    <row r="54" spans="2:15" ht="5.25" customHeight="1" thickBot="1">
      <c r="B54" s="252"/>
      <c r="C54" s="153"/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1"/>
    </row>
    <row r="55" spans="2:15">
      <c r="B55" s="251" t="s">
        <v>19</v>
      </c>
      <c r="C55" s="149">
        <v>41.2</v>
      </c>
      <c r="D55" s="148">
        <v>42.3</v>
      </c>
      <c r="E55" s="148"/>
      <c r="F55" s="148"/>
      <c r="G55" s="148"/>
      <c r="H55" s="148"/>
      <c r="I55" s="148"/>
      <c r="J55" s="148"/>
      <c r="K55" s="148">
        <v>39.299999999999997</v>
      </c>
      <c r="L55" s="148">
        <v>39.299999999999997</v>
      </c>
      <c r="M55" s="148">
        <v>40</v>
      </c>
      <c r="N55" s="148">
        <v>40.5</v>
      </c>
      <c r="O55" s="147">
        <v>40.6</v>
      </c>
    </row>
    <row r="56" spans="2:15">
      <c r="B56" s="250" t="s">
        <v>5</v>
      </c>
      <c r="C56" s="145">
        <v>13.9</v>
      </c>
      <c r="D56" s="144">
        <v>14</v>
      </c>
      <c r="E56" s="144"/>
      <c r="F56" s="144"/>
      <c r="G56" s="144"/>
      <c r="H56" s="144"/>
      <c r="I56" s="144"/>
      <c r="J56" s="144"/>
      <c r="K56" s="144">
        <v>18.7</v>
      </c>
      <c r="L56" s="144">
        <v>17.899999999999999</v>
      </c>
      <c r="M56" s="144">
        <v>17.100000000000001</v>
      </c>
      <c r="N56" s="144">
        <v>16.600000000000001</v>
      </c>
      <c r="O56" s="143">
        <v>16.2</v>
      </c>
    </row>
    <row r="57" spans="2:15">
      <c r="B57" s="250" t="s">
        <v>59</v>
      </c>
      <c r="C57" s="145">
        <v>41.2</v>
      </c>
      <c r="D57" s="144">
        <v>42.4</v>
      </c>
      <c r="E57" s="144"/>
      <c r="F57" s="144"/>
      <c r="G57" s="144"/>
      <c r="H57" s="144"/>
      <c r="I57" s="144"/>
      <c r="J57" s="144"/>
      <c r="K57" s="144">
        <v>39.299999999999997</v>
      </c>
      <c r="L57" s="144">
        <v>39.1</v>
      </c>
      <c r="M57" s="144">
        <v>39.299999999999997</v>
      </c>
      <c r="N57" s="144">
        <v>40.5</v>
      </c>
      <c r="O57" s="143">
        <v>40.799999999999997</v>
      </c>
    </row>
    <row r="58" spans="2:15">
      <c r="B58" s="250" t="s">
        <v>5</v>
      </c>
      <c r="C58" s="145">
        <v>13.9</v>
      </c>
      <c r="D58" s="144">
        <v>14.1</v>
      </c>
      <c r="E58" s="144"/>
      <c r="F58" s="144"/>
      <c r="G58" s="144"/>
      <c r="H58" s="144"/>
      <c r="I58" s="144"/>
      <c r="J58" s="144"/>
      <c r="K58" s="144">
        <v>18.7</v>
      </c>
      <c r="L58" s="144">
        <v>18</v>
      </c>
      <c r="M58" s="144">
        <v>17.100000000000001</v>
      </c>
      <c r="N58" s="144">
        <v>16.600000000000001</v>
      </c>
      <c r="O58" s="143">
        <v>16.2</v>
      </c>
    </row>
    <row r="59" spans="2:15">
      <c r="B59" s="250" t="s">
        <v>20</v>
      </c>
      <c r="C59" s="145">
        <v>26</v>
      </c>
      <c r="D59" s="144">
        <v>26.6</v>
      </c>
      <c r="E59" s="144"/>
      <c r="F59" s="144"/>
      <c r="G59" s="144"/>
      <c r="H59" s="144"/>
      <c r="I59" s="144"/>
      <c r="J59" s="144"/>
      <c r="K59" s="144">
        <v>24.9</v>
      </c>
      <c r="L59" s="144">
        <v>24.6</v>
      </c>
      <c r="M59" s="144">
        <v>25.3</v>
      </c>
      <c r="N59" s="144">
        <v>25.6</v>
      </c>
      <c r="O59" s="143">
        <v>25.6</v>
      </c>
    </row>
    <row r="60" spans="2:15" ht="13.5" thickBot="1">
      <c r="B60" s="249" t="s">
        <v>5</v>
      </c>
      <c r="C60" s="326">
        <v>13.9</v>
      </c>
      <c r="D60" s="325">
        <v>14</v>
      </c>
      <c r="E60" s="325"/>
      <c r="F60" s="325"/>
      <c r="G60" s="325"/>
      <c r="H60" s="325"/>
      <c r="I60" s="325"/>
      <c r="J60" s="325"/>
      <c r="K60" s="325">
        <v>18.7</v>
      </c>
      <c r="L60" s="325">
        <v>17.899999999999999</v>
      </c>
      <c r="M60" s="325">
        <v>17.100000000000001</v>
      </c>
      <c r="N60" s="325">
        <v>16.600000000000001</v>
      </c>
      <c r="O60" s="324">
        <v>16.2</v>
      </c>
    </row>
    <row r="61" spans="2:15" ht="5.25" customHeight="1" thickBot="1">
      <c r="B61" s="323"/>
      <c r="C61" s="322"/>
      <c r="D61" s="321"/>
      <c r="E61" s="321"/>
      <c r="F61" s="321"/>
      <c r="G61" s="321"/>
      <c r="H61" s="321"/>
      <c r="I61" s="321"/>
      <c r="J61" s="321"/>
      <c r="K61" s="321"/>
      <c r="L61" s="321"/>
      <c r="M61" s="321"/>
      <c r="N61" s="321"/>
      <c r="O61" s="320"/>
    </row>
    <row r="62" spans="2:15">
      <c r="B62" s="251" t="s">
        <v>82</v>
      </c>
      <c r="C62" s="145">
        <v>9.32</v>
      </c>
      <c r="D62" s="144">
        <v>10.37</v>
      </c>
      <c r="E62" s="144"/>
      <c r="F62" s="144"/>
      <c r="G62" s="144"/>
      <c r="H62" s="144"/>
      <c r="I62" s="144"/>
      <c r="J62" s="144"/>
      <c r="K62" s="144">
        <v>10.17</v>
      </c>
      <c r="L62" s="144">
        <v>10.14</v>
      </c>
      <c r="M62" s="144">
        <v>10.92</v>
      </c>
      <c r="N62" s="144">
        <v>10.6</v>
      </c>
      <c r="O62" s="143">
        <v>10.130000000000001</v>
      </c>
    </row>
    <row r="63" spans="2:15" ht="13.5" thickBot="1">
      <c r="B63" s="249" t="s">
        <v>5</v>
      </c>
      <c r="C63" s="141">
        <v>13.9</v>
      </c>
      <c r="D63" s="140">
        <v>13.4</v>
      </c>
      <c r="E63" s="140"/>
      <c r="F63" s="140"/>
      <c r="G63" s="140"/>
      <c r="H63" s="140"/>
      <c r="I63" s="140"/>
      <c r="J63" s="140"/>
      <c r="K63" s="140">
        <v>18.7</v>
      </c>
      <c r="L63" s="140">
        <v>17.7</v>
      </c>
      <c r="M63" s="140">
        <v>17.100000000000001</v>
      </c>
      <c r="N63" s="140">
        <v>16.600000000000001</v>
      </c>
      <c r="O63" s="139">
        <v>16.100000000000001</v>
      </c>
    </row>
    <row r="64" spans="2:15">
      <c r="B64" s="248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</row>
    <row r="65" spans="2:24" ht="13.5" thickBot="1">
      <c r="B65" s="248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</row>
    <row r="66" spans="2:24" ht="13.5" thickBot="1">
      <c r="B66" s="118"/>
      <c r="C66" s="117" t="s">
        <v>81</v>
      </c>
      <c r="D66" s="117"/>
      <c r="E66" s="117"/>
      <c r="F66" s="117"/>
      <c r="G66" s="137"/>
      <c r="H66" s="137"/>
      <c r="I66" s="137"/>
      <c r="J66" s="137"/>
      <c r="K66" s="137"/>
      <c r="L66" s="137"/>
      <c r="M66" s="137"/>
      <c r="N66" s="137"/>
      <c r="O66" s="137"/>
    </row>
    <row r="67" spans="2:24" ht="13.5" thickBot="1">
      <c r="B67" s="115"/>
      <c r="C67" s="122" t="s">
        <v>17</v>
      </c>
      <c r="D67" s="122"/>
      <c r="E67" s="122" t="s">
        <v>18</v>
      </c>
      <c r="F67" s="122"/>
      <c r="G67" s="269"/>
      <c r="H67" s="269"/>
      <c r="I67" s="269"/>
      <c r="J67" s="269"/>
      <c r="K67" s="269"/>
      <c r="L67" s="269"/>
      <c r="M67" s="269"/>
      <c r="N67" s="269"/>
      <c r="O67" s="269"/>
      <c r="P67" s="133"/>
    </row>
    <row r="68" spans="2:24">
      <c r="B68" s="201" t="s">
        <v>9</v>
      </c>
      <c r="C68" s="113">
        <f>COUNTIF(C11:O11,"&gt;0")</f>
        <v>9</v>
      </c>
      <c r="D68" s="113"/>
      <c r="E68" s="113">
        <f>COUNTIF(C50:O50,"&gt;0")</f>
        <v>7</v>
      </c>
      <c r="F68" s="113"/>
      <c r="G68" s="295"/>
      <c r="H68" s="295"/>
      <c r="I68" s="295"/>
      <c r="J68" s="295"/>
      <c r="K68" s="295"/>
      <c r="L68" s="296"/>
      <c r="M68" s="296"/>
      <c r="N68" s="296"/>
      <c r="O68" s="296"/>
      <c r="P68" s="133"/>
    </row>
    <row r="69" spans="2:24">
      <c r="B69" s="201" t="s">
        <v>10</v>
      </c>
      <c r="C69" s="111">
        <f>AVERAGE(C11:O11)</f>
        <v>8.4466666666666654</v>
      </c>
      <c r="D69" s="111"/>
      <c r="E69" s="111">
        <f>AVERAGE(C50:O50)</f>
        <v>8.5014285714285709</v>
      </c>
      <c r="F69" s="111"/>
      <c r="G69" s="295"/>
      <c r="H69" s="295"/>
      <c r="I69" s="295"/>
      <c r="J69" s="295"/>
      <c r="X69" s="290"/>
    </row>
    <row r="70" spans="2:24">
      <c r="B70" s="201" t="s">
        <v>12</v>
      </c>
      <c r="C70" s="111">
        <f>STDEV(C11:O11)</f>
        <v>0.46741309352648674</v>
      </c>
      <c r="D70" s="111"/>
      <c r="E70" s="111">
        <f>STDEV(C50:O50)</f>
        <v>0.48851573060406034</v>
      </c>
      <c r="F70" s="111"/>
      <c r="G70" s="294"/>
      <c r="H70" s="294"/>
      <c r="I70" s="294"/>
      <c r="J70" s="294"/>
      <c r="X70" s="269"/>
    </row>
    <row r="71" spans="2:24">
      <c r="B71" s="201" t="s">
        <v>11</v>
      </c>
      <c r="C71" s="111">
        <f>CONFIDENCE(0.05,C70,C68)</f>
        <v>0.30537094307145524</v>
      </c>
      <c r="D71" s="111"/>
      <c r="E71" s="111">
        <f>CONFIDENCE(0.05,E70,E68)</f>
        <v>0.36189086777016993</v>
      </c>
      <c r="F71" s="111"/>
      <c r="G71" s="293"/>
      <c r="H71" s="293"/>
      <c r="I71" s="293"/>
      <c r="J71" s="293"/>
      <c r="X71" s="269"/>
    </row>
    <row r="72" spans="2:24">
      <c r="B72" s="201" t="s">
        <v>13</v>
      </c>
      <c r="C72" s="109">
        <f>MAX(C11:O11)</f>
        <v>8.9600000000000009</v>
      </c>
      <c r="D72" s="109"/>
      <c r="E72" s="109">
        <f>MAX(C50:O50)</f>
        <v>8.93</v>
      </c>
      <c r="F72" s="109"/>
      <c r="G72" s="243"/>
      <c r="H72" s="243"/>
      <c r="I72" s="243"/>
      <c r="J72" s="243"/>
      <c r="K72" s="243"/>
      <c r="L72" s="243"/>
      <c r="M72" s="293"/>
      <c r="N72" s="293"/>
      <c r="O72" s="293"/>
      <c r="P72" s="133"/>
    </row>
    <row r="73" spans="2:24">
      <c r="B73" s="201" t="s">
        <v>14</v>
      </c>
      <c r="C73" s="109">
        <f>MIN(C11:O11)</f>
        <v>7.85</v>
      </c>
      <c r="D73" s="109"/>
      <c r="E73" s="109">
        <f>MIN(C50:O50)</f>
        <v>7.83</v>
      </c>
      <c r="F73" s="109"/>
      <c r="G73" s="291"/>
      <c r="H73" s="292"/>
      <c r="I73" s="291"/>
      <c r="J73" s="291"/>
      <c r="K73" s="291"/>
      <c r="L73" s="291"/>
      <c r="M73" s="291"/>
      <c r="N73" s="291"/>
      <c r="O73" s="291"/>
      <c r="P73" s="133"/>
    </row>
    <row r="74" spans="2:24" ht="13.5" thickBot="1">
      <c r="B74" s="200" t="s">
        <v>15</v>
      </c>
      <c r="C74" s="106">
        <f>C72-C73</f>
        <v>1.1100000000000012</v>
      </c>
      <c r="D74" s="106"/>
      <c r="E74" s="106">
        <f>E72-E73</f>
        <v>1.0999999999999996</v>
      </c>
      <c r="F74" s="106"/>
      <c r="G74" s="290"/>
      <c r="H74" s="290"/>
      <c r="I74" s="290"/>
      <c r="J74" s="290"/>
      <c r="K74" s="290"/>
      <c r="L74" s="290"/>
      <c r="M74" s="290"/>
      <c r="N74" s="290"/>
      <c r="O74" s="290"/>
      <c r="P74" s="133"/>
    </row>
    <row r="75" spans="2:24">
      <c r="B75" s="201"/>
      <c r="C75" s="224"/>
      <c r="D75" s="224"/>
      <c r="E75" s="224"/>
      <c r="F75" s="224"/>
      <c r="G75" s="290"/>
      <c r="H75" s="290"/>
      <c r="I75" s="290"/>
      <c r="J75" s="290"/>
      <c r="K75" s="290"/>
      <c r="L75" s="290"/>
      <c r="M75" s="290"/>
      <c r="N75" s="290"/>
      <c r="O75" s="290"/>
      <c r="P75" s="133"/>
    </row>
    <row r="76" spans="2:24">
      <c r="B76" s="201"/>
      <c r="C76" s="224"/>
      <c r="D76" s="224"/>
      <c r="E76" s="224"/>
      <c r="F76" s="224"/>
      <c r="G76" s="290"/>
      <c r="H76" s="290"/>
      <c r="I76" s="290"/>
      <c r="J76" s="290"/>
      <c r="K76" s="290"/>
      <c r="L76" s="290"/>
      <c r="M76" s="290"/>
      <c r="N76" s="290"/>
      <c r="O76" s="290"/>
      <c r="P76" s="133"/>
    </row>
    <row r="77" spans="2:24">
      <c r="B77" s="201"/>
      <c r="C77" s="224"/>
      <c r="D77" s="224"/>
      <c r="E77" s="224"/>
      <c r="F77" s="224"/>
      <c r="G77" s="290"/>
      <c r="H77" s="290"/>
      <c r="I77" s="290"/>
      <c r="J77" s="290"/>
      <c r="K77" s="290"/>
      <c r="L77" s="290"/>
      <c r="M77" s="290"/>
      <c r="N77" s="290"/>
      <c r="O77" s="290"/>
      <c r="P77" s="133"/>
    </row>
    <row r="78" spans="2:24">
      <c r="B78" s="201"/>
      <c r="C78" s="224"/>
      <c r="D78" s="224"/>
      <c r="E78" s="224"/>
      <c r="F78" s="224"/>
      <c r="G78" s="290"/>
      <c r="H78" s="290"/>
      <c r="I78" s="290"/>
      <c r="J78" s="290"/>
      <c r="K78" s="290"/>
      <c r="L78" s="290"/>
      <c r="M78" s="290"/>
      <c r="N78" s="290"/>
      <c r="O78" s="290"/>
      <c r="P78" s="133"/>
    </row>
    <row r="79" spans="2:24" ht="13.5" thickBot="1">
      <c r="B79" s="276"/>
      <c r="C79" s="275"/>
      <c r="D79" s="275"/>
      <c r="E79" s="275"/>
      <c r="F79" s="275"/>
      <c r="G79" s="275"/>
      <c r="H79" s="275"/>
      <c r="I79" s="275"/>
      <c r="J79" s="275"/>
      <c r="K79" s="275"/>
      <c r="L79" s="275"/>
      <c r="M79" s="275"/>
      <c r="N79" s="275"/>
      <c r="O79" s="275"/>
      <c r="P79" s="133"/>
    </row>
    <row r="80" spans="2:24" ht="22.5" customHeight="1" thickBot="1">
      <c r="B80" s="118"/>
      <c r="C80" s="117" t="s">
        <v>80</v>
      </c>
      <c r="D80" s="117"/>
      <c r="E80" s="117"/>
      <c r="F80" s="117"/>
      <c r="G80" s="290"/>
      <c r="H80" s="290"/>
      <c r="I80" s="290"/>
      <c r="J80" s="290"/>
      <c r="K80" s="290"/>
      <c r="L80" s="290"/>
      <c r="M80" s="290"/>
      <c r="N80" s="290"/>
      <c r="O80" s="290"/>
      <c r="P80" s="133"/>
    </row>
    <row r="81" spans="2:16" ht="13.5" customHeight="1" thickBot="1">
      <c r="B81" s="115"/>
      <c r="C81" s="122" t="s">
        <v>17</v>
      </c>
      <c r="D81" s="122"/>
      <c r="E81" s="122" t="s">
        <v>18</v>
      </c>
      <c r="F81" s="122"/>
      <c r="G81" s="269"/>
      <c r="H81" s="269"/>
      <c r="I81" s="269"/>
      <c r="J81" s="269"/>
      <c r="K81" s="269"/>
      <c r="L81" s="269"/>
      <c r="M81" s="269"/>
      <c r="N81" s="269"/>
      <c r="O81" s="269"/>
      <c r="P81" s="133"/>
    </row>
    <row r="82" spans="2:16">
      <c r="B82" s="201" t="s">
        <v>9</v>
      </c>
      <c r="C82" s="113">
        <f>COUNTIF(C12:O12,"&gt;0")</f>
        <v>9</v>
      </c>
      <c r="D82" s="113"/>
      <c r="E82" s="113">
        <f>COUNTIF(C50:O50,"&gt;0")</f>
        <v>7</v>
      </c>
      <c r="F82" s="113"/>
      <c r="G82" s="269"/>
      <c r="H82" s="269"/>
      <c r="I82" s="269"/>
      <c r="J82" s="269"/>
      <c r="K82" s="269"/>
      <c r="L82" s="269"/>
      <c r="M82" s="269"/>
      <c r="N82" s="269"/>
      <c r="O82" s="269"/>
      <c r="P82" s="133"/>
    </row>
    <row r="83" spans="2:16">
      <c r="B83" s="201" t="s">
        <v>10</v>
      </c>
      <c r="C83" s="111">
        <f>AVERAGE(C12:O12)</f>
        <v>15.333333333333334</v>
      </c>
      <c r="D83" s="111"/>
      <c r="E83" s="111">
        <f>AVERAGE(I51:O51)</f>
        <v>17.46</v>
      </c>
      <c r="F83" s="111"/>
      <c r="G83" s="269"/>
      <c r="H83" s="269"/>
      <c r="I83" s="269"/>
      <c r="J83" s="269"/>
      <c r="K83" s="269"/>
      <c r="L83" s="269"/>
      <c r="M83" s="269"/>
      <c r="N83" s="269"/>
      <c r="O83" s="269"/>
      <c r="P83" s="133"/>
    </row>
    <row r="84" spans="2:16">
      <c r="B84" s="201" t="s">
        <v>12</v>
      </c>
      <c r="C84" s="111">
        <f>STDEV(C12:O12)</f>
        <v>1.1736694594305503</v>
      </c>
      <c r="D84" s="111"/>
      <c r="E84" s="111">
        <f>STDEV(I51:O51)</f>
        <v>1.0737783756436887</v>
      </c>
      <c r="F84" s="111"/>
      <c r="G84" s="269"/>
      <c r="H84" s="269"/>
      <c r="I84" s="269"/>
      <c r="J84" s="269"/>
      <c r="K84" s="269"/>
      <c r="L84" s="269"/>
      <c r="M84" s="269"/>
      <c r="N84" s="269"/>
      <c r="O84" s="269"/>
      <c r="P84" s="133"/>
    </row>
    <row r="85" spans="2:16">
      <c r="B85" s="201" t="s">
        <v>11</v>
      </c>
      <c r="C85" s="111">
        <f>CONFIDENCE(0.05,C84,C82)</f>
        <v>0.76678329007949075</v>
      </c>
      <c r="D85" s="111"/>
      <c r="E85" s="111">
        <f>CONFIDENCE(0.05,E84,E82)</f>
        <v>0.79545153576536276</v>
      </c>
      <c r="F85" s="111"/>
      <c r="G85" s="269"/>
      <c r="H85" s="269"/>
      <c r="I85" s="269"/>
      <c r="J85" s="269"/>
      <c r="K85" s="269"/>
      <c r="L85" s="269"/>
      <c r="M85" s="269"/>
      <c r="N85" s="269"/>
      <c r="O85" s="269"/>
      <c r="P85" s="133"/>
    </row>
    <row r="86" spans="2:16">
      <c r="B86" s="201" t="s">
        <v>13</v>
      </c>
      <c r="C86" s="109">
        <f>MAX(C12:O12)</f>
        <v>16.600000000000001</v>
      </c>
      <c r="D86" s="109"/>
      <c r="E86" s="109">
        <f>MAX(I51:O51)</f>
        <v>18.899999999999999</v>
      </c>
      <c r="F86" s="109"/>
      <c r="G86" s="269"/>
      <c r="H86" s="269"/>
      <c r="I86" s="269"/>
      <c r="J86" s="269"/>
      <c r="K86" s="269"/>
      <c r="L86" s="269"/>
      <c r="M86" s="269"/>
      <c r="N86" s="269"/>
      <c r="O86" s="269"/>
      <c r="P86" s="133"/>
    </row>
    <row r="87" spans="2:16">
      <c r="B87" s="201" t="s">
        <v>14</v>
      </c>
      <c r="C87" s="109">
        <f>MIN(C12:O12)</f>
        <v>13.3</v>
      </c>
      <c r="D87" s="109"/>
      <c r="E87" s="109">
        <f>MIN(I51:O51)</f>
        <v>16.3</v>
      </c>
      <c r="F87" s="109"/>
      <c r="G87" s="269"/>
      <c r="H87" s="269"/>
      <c r="I87" s="269"/>
      <c r="J87" s="269"/>
      <c r="K87" s="269"/>
      <c r="L87" s="269"/>
      <c r="M87" s="269"/>
      <c r="N87" s="269"/>
      <c r="O87" s="269"/>
      <c r="P87" s="133"/>
    </row>
    <row r="88" spans="2:16" ht="13.5" thickBot="1">
      <c r="B88" s="200" t="s">
        <v>15</v>
      </c>
      <c r="C88" s="106">
        <f>C86-C87</f>
        <v>3.3000000000000007</v>
      </c>
      <c r="D88" s="106"/>
      <c r="E88" s="106">
        <f>E86-E87</f>
        <v>2.5999999999999979</v>
      </c>
      <c r="F88" s="106"/>
      <c r="G88" s="269"/>
      <c r="H88" s="269"/>
      <c r="I88" s="269"/>
      <c r="J88" s="269"/>
      <c r="K88" s="269"/>
      <c r="L88" s="269"/>
      <c r="M88" s="269"/>
      <c r="N88" s="269"/>
      <c r="O88" s="269"/>
      <c r="P88" s="133"/>
    </row>
    <row r="89" spans="2:16" ht="13.5" thickBot="1">
      <c r="B89" s="276"/>
      <c r="C89" s="269"/>
      <c r="D89" s="269"/>
      <c r="E89" s="269"/>
      <c r="F89" s="269"/>
      <c r="G89" s="269"/>
      <c r="H89" s="269"/>
      <c r="I89" s="269"/>
      <c r="J89" s="269"/>
      <c r="K89" s="269"/>
      <c r="L89" s="269"/>
      <c r="M89" s="269"/>
      <c r="N89" s="269"/>
      <c r="O89" s="269"/>
      <c r="P89" s="133"/>
    </row>
    <row r="90" spans="2:16" ht="13.5" customHeight="1" thickBot="1">
      <c r="B90" s="118"/>
      <c r="C90" s="288" t="s">
        <v>89</v>
      </c>
      <c r="D90" s="288"/>
      <c r="E90" s="288"/>
      <c r="F90" s="288"/>
      <c r="G90" s="269"/>
      <c r="H90" s="269"/>
      <c r="I90" s="269"/>
      <c r="J90" s="269"/>
      <c r="K90" s="269"/>
      <c r="L90" s="269"/>
      <c r="M90" s="269"/>
      <c r="N90" s="269"/>
      <c r="O90" s="269"/>
      <c r="P90" s="133"/>
    </row>
    <row r="91" spans="2:16" ht="13.5" thickBot="1">
      <c r="B91" s="115"/>
      <c r="C91" s="122" t="s">
        <v>17</v>
      </c>
      <c r="D91" s="122"/>
      <c r="E91" s="122" t="s">
        <v>18</v>
      </c>
      <c r="F91" s="122"/>
      <c r="G91" s="289"/>
      <c r="H91" s="289"/>
      <c r="I91" s="269"/>
      <c r="J91" s="269"/>
      <c r="K91" s="269"/>
      <c r="L91" s="269"/>
      <c r="M91" s="269"/>
      <c r="N91" s="269"/>
      <c r="O91" s="269"/>
      <c r="P91" s="133"/>
    </row>
    <row r="92" spans="2:16">
      <c r="B92" s="201" t="s">
        <v>9</v>
      </c>
      <c r="C92" s="113">
        <v>8</v>
      </c>
      <c r="D92" s="113"/>
      <c r="E92" s="113">
        <v>7</v>
      </c>
      <c r="F92" s="113"/>
      <c r="G92" s="282"/>
      <c r="H92" s="282"/>
    </row>
    <row r="93" spans="2:16" ht="13.5" customHeight="1">
      <c r="B93" s="201" t="s">
        <v>10</v>
      </c>
      <c r="C93" s="111">
        <f>AVERAGE(C13:O13)</f>
        <v>-65.255555555555546</v>
      </c>
      <c r="D93" s="111"/>
      <c r="E93" s="111">
        <f>AVERAGE(I52:O52)</f>
        <v>-82.7</v>
      </c>
      <c r="F93" s="111"/>
      <c r="G93" s="281"/>
      <c r="H93" s="281"/>
    </row>
    <row r="94" spans="2:16" ht="13.5" customHeight="1">
      <c r="B94" s="201" t="s">
        <v>12</v>
      </c>
      <c r="C94" s="111">
        <f>STDEV(C13:O13)</f>
        <v>26.941005507920064</v>
      </c>
      <c r="D94" s="111"/>
      <c r="E94" s="111">
        <f>STDEV(I52:O52)</f>
        <v>18.717905865774636</v>
      </c>
      <c r="F94" s="111"/>
      <c r="G94" s="280"/>
      <c r="H94" s="280"/>
    </row>
    <row r="95" spans="2:16">
      <c r="B95" s="201" t="s">
        <v>11</v>
      </c>
      <c r="C95" s="111">
        <f>CONFIDENCE(0.05,C94,C92)</f>
        <v>18.66882128262607</v>
      </c>
      <c r="D95" s="111"/>
      <c r="E95" s="111">
        <f>CONFIDENCE(0.05,E94,E92)</f>
        <v>13.866163917034026</v>
      </c>
      <c r="F95" s="111"/>
      <c r="G95" s="278"/>
      <c r="H95" s="278"/>
      <c r="M95" s="136"/>
    </row>
    <row r="96" spans="2:16" ht="14.25" customHeight="1">
      <c r="B96" s="201" t="s">
        <v>13</v>
      </c>
      <c r="C96" s="109">
        <f>MAX(C13:O13)</f>
        <v>-31</v>
      </c>
      <c r="D96" s="109"/>
      <c r="E96" s="109">
        <f>MAX(I52:O52)</f>
        <v>-49.4</v>
      </c>
      <c r="F96" s="109"/>
      <c r="G96" s="279"/>
      <c r="H96" s="279"/>
      <c r="I96" s="136"/>
    </row>
    <row r="97" spans="2:21">
      <c r="B97" s="201" t="s">
        <v>14</v>
      </c>
      <c r="C97" s="109">
        <f>MIN(C13:O13)</f>
        <v>-94</v>
      </c>
      <c r="D97" s="109"/>
      <c r="E97" s="109">
        <f>MIN(I52:O52)</f>
        <v>-93.7</v>
      </c>
      <c r="F97" s="109"/>
      <c r="G97" s="279"/>
      <c r="H97" s="279"/>
      <c r="I97" s="120"/>
      <c r="J97" s="120"/>
      <c r="K97" s="120"/>
      <c r="L97" s="120"/>
      <c r="M97" s="120"/>
    </row>
    <row r="98" spans="2:21" ht="13.5" thickBot="1">
      <c r="B98" s="200" t="s">
        <v>15</v>
      </c>
      <c r="C98" s="106">
        <f>C96-C97</f>
        <v>63</v>
      </c>
      <c r="D98" s="106"/>
      <c r="E98" s="106">
        <f>E96-E97</f>
        <v>44.300000000000004</v>
      </c>
      <c r="F98" s="106"/>
      <c r="G98" s="279"/>
      <c r="H98" s="279"/>
      <c r="I98" s="120"/>
      <c r="J98" s="120"/>
      <c r="K98" s="120"/>
      <c r="L98" s="120"/>
      <c r="M98" s="120"/>
    </row>
    <row r="99" spans="2:21" ht="13.5" thickBot="1">
      <c r="B99" s="225"/>
      <c r="C99" s="278"/>
      <c r="D99" s="278"/>
      <c r="E99" s="278"/>
      <c r="F99" s="278"/>
      <c r="G99" s="278"/>
      <c r="H99" s="278"/>
      <c r="I99" s="135"/>
      <c r="J99" s="135"/>
      <c r="K99" s="135"/>
      <c r="L99" s="120"/>
      <c r="M99" s="120"/>
    </row>
    <row r="100" spans="2:21" ht="22.5" customHeight="1" thickBot="1">
      <c r="B100" s="118"/>
      <c r="C100" s="288" t="s">
        <v>88</v>
      </c>
      <c r="D100" s="288"/>
      <c r="E100" s="288"/>
      <c r="F100" s="288"/>
      <c r="G100" s="278"/>
      <c r="H100" s="278"/>
      <c r="I100" s="120"/>
      <c r="J100" s="120"/>
      <c r="K100" s="120"/>
      <c r="L100" s="133"/>
      <c r="M100" s="133"/>
      <c r="N100" s="121"/>
      <c r="O100" s="121"/>
      <c r="P100" s="121"/>
      <c r="Q100" s="121"/>
      <c r="R100" s="121"/>
      <c r="S100" s="121"/>
      <c r="T100" s="121"/>
      <c r="U100" s="121"/>
    </row>
    <row r="101" spans="2:21" ht="13.5" thickBot="1">
      <c r="B101" s="115"/>
      <c r="C101" s="122" t="s">
        <v>17</v>
      </c>
      <c r="D101" s="122"/>
      <c r="E101" s="122" t="s">
        <v>18</v>
      </c>
      <c r="F101" s="122"/>
      <c r="G101" s="278"/>
      <c r="H101" s="278"/>
      <c r="I101" s="120"/>
      <c r="J101" s="120"/>
      <c r="K101" s="120"/>
      <c r="L101" s="133"/>
      <c r="M101" s="133"/>
      <c r="N101" s="121"/>
      <c r="O101" s="121"/>
      <c r="P101" s="121"/>
      <c r="Q101" s="121"/>
      <c r="R101" s="121"/>
      <c r="S101" s="121"/>
      <c r="T101" s="121"/>
      <c r="U101" s="121"/>
    </row>
    <row r="102" spans="2:21">
      <c r="B102" s="201" t="s">
        <v>9</v>
      </c>
      <c r="C102" s="113">
        <f>COUNTIF(H14:O14,"&gt;0")</f>
        <v>7</v>
      </c>
      <c r="D102" s="113"/>
      <c r="E102" s="113">
        <f>COUNTIF(I53:O53,"&gt;0")</f>
        <v>5</v>
      </c>
      <c r="F102" s="113"/>
      <c r="G102" s="278"/>
      <c r="H102" s="278"/>
      <c r="I102" s="120"/>
      <c r="J102" s="120"/>
      <c r="K102" s="120"/>
      <c r="L102" s="133"/>
      <c r="M102" s="133"/>
      <c r="N102" s="121"/>
      <c r="O102" s="121"/>
      <c r="P102" s="121"/>
      <c r="Q102" s="121"/>
      <c r="R102" s="121"/>
      <c r="S102" s="121"/>
      <c r="T102" s="121"/>
      <c r="U102" s="121"/>
    </row>
    <row r="103" spans="2:21">
      <c r="B103" s="201" t="s">
        <v>10</v>
      </c>
      <c r="C103" s="111">
        <f>AVERAGE(H14:O14)</f>
        <v>15.914285714285713</v>
      </c>
      <c r="D103" s="111"/>
      <c r="E103" s="111">
        <f>AVERAGE(I53:O53)</f>
        <v>17.46</v>
      </c>
      <c r="F103" s="111"/>
      <c r="G103" s="287"/>
      <c r="H103" s="287"/>
      <c r="I103" s="120"/>
      <c r="J103" s="120"/>
      <c r="K103" s="120"/>
      <c r="L103" s="133"/>
      <c r="M103" s="133"/>
      <c r="N103" s="121"/>
      <c r="O103" s="121"/>
      <c r="P103" s="121"/>
      <c r="Q103" s="121"/>
      <c r="R103" s="121"/>
      <c r="S103" s="121"/>
      <c r="T103" s="121"/>
      <c r="U103" s="121"/>
    </row>
    <row r="104" spans="2:21">
      <c r="B104" s="201" t="s">
        <v>12</v>
      </c>
      <c r="C104" s="111">
        <f>STDEV(H14:O14)</f>
        <v>0.35321651258386105</v>
      </c>
      <c r="D104" s="111"/>
      <c r="E104" s="111">
        <f>STDEV(I53:O53)</f>
        <v>1.0737783756436887</v>
      </c>
      <c r="F104" s="111"/>
      <c r="G104" s="280"/>
      <c r="H104" s="280"/>
      <c r="I104" s="120"/>
      <c r="J104" s="120"/>
      <c r="K104" s="120"/>
      <c r="L104" s="133"/>
      <c r="M104" s="133"/>
      <c r="N104" s="121"/>
      <c r="O104" s="121"/>
      <c r="P104" s="121"/>
      <c r="Q104" s="121"/>
      <c r="R104" s="121"/>
      <c r="S104" s="121"/>
      <c r="T104" s="121"/>
      <c r="U104" s="121"/>
    </row>
    <row r="105" spans="2:21">
      <c r="B105" s="201" t="s">
        <v>11</v>
      </c>
      <c r="C105" s="111">
        <f>CONFIDENCE(0.05,C104,C102)</f>
        <v>0.26166164616985249</v>
      </c>
      <c r="D105" s="111"/>
      <c r="E105" s="111">
        <f>CONFIDENCE(0.05,E104,E102)</f>
        <v>0.94119094983540064</v>
      </c>
      <c r="F105" s="111"/>
      <c r="G105" s="278"/>
      <c r="H105" s="278"/>
      <c r="I105" s="120"/>
      <c r="J105" s="120"/>
      <c r="K105" s="120"/>
      <c r="L105" s="133"/>
      <c r="M105" s="133"/>
      <c r="N105" s="121"/>
      <c r="O105" s="121"/>
      <c r="P105" s="121"/>
      <c r="Q105" s="121"/>
      <c r="R105" s="121"/>
      <c r="S105" s="121"/>
      <c r="T105" s="121"/>
      <c r="U105" s="121"/>
    </row>
    <row r="106" spans="2:21">
      <c r="B106" s="201" t="s">
        <v>13</v>
      </c>
      <c r="C106" s="109">
        <f>MAX(H14:O14)</f>
        <v>16.5</v>
      </c>
      <c r="D106" s="109"/>
      <c r="E106" s="109">
        <f>MAX(I53:O53)</f>
        <v>18.899999999999999</v>
      </c>
      <c r="F106" s="109"/>
      <c r="G106" s="279"/>
      <c r="H106" s="279"/>
      <c r="I106" s="120"/>
      <c r="J106" s="120"/>
      <c r="K106" s="120"/>
      <c r="L106" s="133"/>
      <c r="M106" s="133"/>
      <c r="N106" s="121"/>
      <c r="O106" s="121"/>
      <c r="P106" s="121"/>
      <c r="Q106" s="121"/>
      <c r="R106" s="121"/>
      <c r="S106" s="121"/>
      <c r="T106" s="121"/>
      <c r="U106" s="121"/>
    </row>
    <row r="107" spans="2:21">
      <c r="B107" s="201" t="s">
        <v>14</v>
      </c>
      <c r="C107" s="109">
        <f>MIN(H14:O14)</f>
        <v>15.4</v>
      </c>
      <c r="D107" s="109"/>
      <c r="E107" s="109">
        <f>MIN(I53:O53)</f>
        <v>16.3</v>
      </c>
      <c r="F107" s="109"/>
      <c r="G107" s="279"/>
      <c r="H107" s="279"/>
      <c r="I107" s="120"/>
      <c r="J107" s="120"/>
      <c r="K107" s="120"/>
      <c r="L107" s="133"/>
      <c r="M107" s="133"/>
      <c r="N107" s="121"/>
      <c r="O107" s="121"/>
      <c r="P107" s="121"/>
      <c r="Q107" s="121"/>
      <c r="R107" s="121"/>
      <c r="S107" s="121"/>
      <c r="T107" s="121"/>
      <c r="U107" s="121"/>
    </row>
    <row r="108" spans="2:21" ht="13.5" thickBot="1">
      <c r="B108" s="200" t="s">
        <v>15</v>
      </c>
      <c r="C108" s="106">
        <f>C106-C107</f>
        <v>1.0999999999999996</v>
      </c>
      <c r="D108" s="106"/>
      <c r="E108" s="106">
        <f>E106-E107</f>
        <v>2.5999999999999979</v>
      </c>
      <c r="F108" s="106"/>
      <c r="G108" s="279"/>
      <c r="H108" s="279"/>
      <c r="I108" s="120"/>
      <c r="J108" s="120"/>
      <c r="K108" s="120"/>
      <c r="L108" s="133"/>
      <c r="M108" s="133"/>
      <c r="N108" s="121"/>
      <c r="O108" s="121"/>
      <c r="P108" s="121"/>
      <c r="Q108" s="121"/>
      <c r="R108" s="121"/>
      <c r="S108" s="121"/>
      <c r="T108" s="121"/>
      <c r="U108" s="121"/>
    </row>
    <row r="109" spans="2:21">
      <c r="B109" s="225"/>
      <c r="C109" s="278"/>
      <c r="D109" s="278"/>
      <c r="E109" s="278"/>
      <c r="F109" s="278"/>
      <c r="G109" s="278"/>
      <c r="H109" s="278"/>
      <c r="I109" s="120"/>
      <c r="J109" s="120"/>
      <c r="K109" s="120"/>
      <c r="L109" s="133"/>
      <c r="M109" s="133"/>
      <c r="N109" s="121"/>
      <c r="O109" s="121"/>
      <c r="P109" s="121"/>
      <c r="Q109" s="121"/>
      <c r="R109" s="121"/>
      <c r="S109" s="121"/>
      <c r="T109" s="121"/>
      <c r="U109" s="121"/>
    </row>
    <row r="110" spans="2:21">
      <c r="B110" s="225"/>
      <c r="C110" s="278"/>
      <c r="D110" s="278"/>
      <c r="E110" s="278"/>
      <c r="F110" s="278"/>
      <c r="G110" s="278"/>
      <c r="H110" s="278"/>
      <c r="I110" s="120"/>
      <c r="J110" s="120"/>
      <c r="K110" s="120"/>
      <c r="L110" s="133"/>
      <c r="M110" s="133"/>
      <c r="N110" s="121"/>
      <c r="O110" s="121"/>
      <c r="P110" s="121"/>
      <c r="Q110" s="121"/>
      <c r="R110" s="121"/>
      <c r="S110" s="121"/>
      <c r="T110" s="121"/>
      <c r="U110" s="121"/>
    </row>
    <row r="111" spans="2:21">
      <c r="B111" s="225"/>
      <c r="C111" s="278"/>
      <c r="D111" s="278"/>
      <c r="E111" s="278"/>
      <c r="F111" s="278"/>
      <c r="G111" s="278"/>
      <c r="H111" s="278"/>
      <c r="I111" s="120"/>
      <c r="J111" s="120"/>
      <c r="K111" s="120"/>
      <c r="L111" s="133"/>
      <c r="M111" s="133"/>
      <c r="N111" s="121"/>
      <c r="O111" s="121"/>
      <c r="P111" s="121"/>
      <c r="Q111" s="121"/>
      <c r="R111" s="121"/>
      <c r="S111" s="121"/>
      <c r="T111" s="121"/>
      <c r="U111" s="121"/>
    </row>
    <row r="112" spans="2:21" ht="13.5" thickBot="1">
      <c r="B112" s="225"/>
      <c r="C112" s="278"/>
      <c r="D112" s="278"/>
      <c r="E112" s="278"/>
      <c r="F112" s="278"/>
      <c r="G112" s="278"/>
      <c r="H112" s="278"/>
      <c r="I112" s="120"/>
      <c r="J112" s="120"/>
      <c r="K112" s="120"/>
      <c r="L112" s="133"/>
      <c r="M112" s="133"/>
      <c r="N112" s="121"/>
      <c r="O112" s="121"/>
      <c r="P112" s="121"/>
      <c r="Q112" s="121"/>
      <c r="R112" s="121"/>
      <c r="S112" s="121"/>
      <c r="T112" s="121"/>
      <c r="U112" s="121"/>
    </row>
    <row r="113" spans="2:21" ht="22.5" customHeight="1" thickBot="1">
      <c r="B113" s="118"/>
      <c r="C113" s="239" t="s">
        <v>77</v>
      </c>
      <c r="D113" s="239"/>
      <c r="E113" s="239"/>
      <c r="F113" s="239"/>
      <c r="G113" s="278"/>
      <c r="H113" s="278"/>
      <c r="I113" s="120"/>
      <c r="J113" s="120"/>
      <c r="K113" s="120"/>
      <c r="L113" s="133"/>
      <c r="M113" s="133"/>
      <c r="N113" s="121"/>
      <c r="O113" s="121"/>
      <c r="P113" s="121"/>
      <c r="Q113" s="121"/>
      <c r="R113" s="121"/>
      <c r="S113" s="121"/>
      <c r="T113" s="121"/>
      <c r="U113" s="121"/>
    </row>
    <row r="114" spans="2:21" ht="13.5" thickBot="1">
      <c r="B114" s="115"/>
      <c r="C114" s="122" t="s">
        <v>17</v>
      </c>
      <c r="D114" s="122"/>
      <c r="E114" s="122" t="s">
        <v>18</v>
      </c>
      <c r="F114" s="122"/>
      <c r="G114" s="224"/>
      <c r="H114" s="224"/>
      <c r="I114" s="120"/>
      <c r="J114" s="120"/>
      <c r="K114" s="120"/>
      <c r="L114" s="133"/>
      <c r="M114" s="133"/>
      <c r="N114" s="121"/>
      <c r="O114" s="121"/>
      <c r="P114" s="121"/>
      <c r="Q114" s="121"/>
      <c r="R114" s="121"/>
      <c r="S114" s="121"/>
      <c r="T114" s="121"/>
      <c r="U114" s="121"/>
    </row>
    <row r="115" spans="2:21">
      <c r="B115" s="201" t="s">
        <v>9</v>
      </c>
      <c r="C115" s="113">
        <f>COUNTIF(H16:O16,"&gt;0")</f>
        <v>7</v>
      </c>
      <c r="D115" s="113"/>
      <c r="E115" s="113">
        <f>COUNTIF(H16:O16,"&gt;0")</f>
        <v>7</v>
      </c>
      <c r="F115" s="113"/>
      <c r="G115" s="278"/>
      <c r="H115" s="278"/>
      <c r="I115" s="285"/>
      <c r="J115" s="120"/>
      <c r="K115" s="120"/>
      <c r="L115" s="133"/>
      <c r="M115" s="133"/>
      <c r="N115" s="121"/>
      <c r="O115" s="121"/>
      <c r="P115" s="121"/>
      <c r="Q115" s="121"/>
      <c r="R115" s="121"/>
      <c r="S115" s="121"/>
      <c r="T115" s="121"/>
      <c r="U115" s="121"/>
    </row>
    <row r="116" spans="2:21">
      <c r="B116" s="201" t="s">
        <v>10</v>
      </c>
      <c r="C116" s="111">
        <f>AVERAGE(H16:O16)</f>
        <v>43.699999999999996</v>
      </c>
      <c r="D116" s="111"/>
      <c r="E116" s="111">
        <f>AVERAGE(I55:O55)</f>
        <v>39.94</v>
      </c>
      <c r="F116" s="111"/>
      <c r="G116" s="281"/>
      <c r="H116" s="281"/>
      <c r="I116" s="285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</row>
    <row r="117" spans="2:21" ht="13.5" customHeight="1">
      <c r="B117" s="201" t="s">
        <v>12</v>
      </c>
      <c r="C117" s="111">
        <f>STDEV(H16:O16)</f>
        <v>1.0424330514074593</v>
      </c>
      <c r="D117" s="111"/>
      <c r="E117" s="111">
        <f>STDEV(I55:O55)</f>
        <v>0.626897120746301</v>
      </c>
      <c r="F117" s="111"/>
      <c r="G117" s="280"/>
      <c r="H117" s="280"/>
      <c r="I117" s="285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</row>
    <row r="118" spans="2:21">
      <c r="B118" s="201" t="s">
        <v>11</v>
      </c>
      <c r="C118" s="111">
        <f>CONFIDENCE(0.05,C117,C115)</f>
        <v>0.77223102130135601</v>
      </c>
      <c r="D118" s="111"/>
      <c r="E118" s="111">
        <f>CONFIDENCE(0.05,E117,E115)</f>
        <v>0.46440335247540998</v>
      </c>
      <c r="F118" s="111"/>
      <c r="G118" s="278"/>
      <c r="H118" s="278"/>
      <c r="I118" s="285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</row>
    <row r="119" spans="2:21">
      <c r="B119" s="201" t="s">
        <v>13</v>
      </c>
      <c r="C119" s="109">
        <f>MAX(H16:O16)</f>
        <v>45</v>
      </c>
      <c r="D119" s="109"/>
      <c r="E119" s="109">
        <f>MAX(I55:O55)</f>
        <v>40.6</v>
      </c>
      <c r="F119" s="109"/>
      <c r="G119" s="279"/>
      <c r="H119" s="279"/>
      <c r="I119" s="285"/>
      <c r="L119" s="246"/>
      <c r="M119" s="121"/>
      <c r="N119" s="121"/>
      <c r="O119" s="121"/>
      <c r="P119" s="121"/>
      <c r="Q119" s="121"/>
      <c r="R119" s="121"/>
      <c r="S119" s="121"/>
      <c r="T119" s="121"/>
      <c r="U119" s="121"/>
    </row>
    <row r="120" spans="2:21">
      <c r="B120" s="201" t="s">
        <v>14</v>
      </c>
      <c r="C120" s="109">
        <f>MIN(H16:O16)</f>
        <v>42.5</v>
      </c>
      <c r="D120" s="109"/>
      <c r="E120" s="109">
        <f>MIN(I55:O55)</f>
        <v>39.299999999999997</v>
      </c>
      <c r="F120" s="109"/>
      <c r="G120" s="279"/>
      <c r="H120" s="279"/>
      <c r="I120" s="285"/>
      <c r="L120" s="121"/>
      <c r="M120" s="121"/>
      <c r="N120" s="121"/>
      <c r="O120" s="121"/>
      <c r="P120" s="121"/>
      <c r="Q120" s="121"/>
      <c r="R120" s="121"/>
      <c r="S120" s="121"/>
      <c r="T120" s="121"/>
      <c r="U120" s="121"/>
    </row>
    <row r="121" spans="2:21" ht="13.5" thickBot="1">
      <c r="B121" s="200" t="s">
        <v>15</v>
      </c>
      <c r="C121" s="106">
        <f>C119-C120</f>
        <v>2.5</v>
      </c>
      <c r="D121" s="106"/>
      <c r="E121" s="106">
        <f>E119-E120</f>
        <v>1.3000000000000043</v>
      </c>
      <c r="F121" s="106"/>
      <c r="G121" s="279"/>
      <c r="H121" s="279"/>
      <c r="I121" s="285"/>
      <c r="L121" s="121"/>
      <c r="M121" s="121"/>
      <c r="N121" s="121"/>
      <c r="O121" s="121"/>
      <c r="P121" s="121"/>
      <c r="Q121" s="121"/>
      <c r="R121" s="121"/>
      <c r="S121" s="121"/>
      <c r="T121" s="121"/>
      <c r="U121" s="121"/>
    </row>
    <row r="122" spans="2:21" ht="13.5" thickBot="1">
      <c r="B122" s="276"/>
      <c r="C122" s="275"/>
      <c r="D122" s="275"/>
      <c r="E122" s="275"/>
      <c r="F122" s="275"/>
      <c r="G122" s="278"/>
      <c r="H122" s="278"/>
      <c r="I122" s="285"/>
      <c r="L122" s="121"/>
      <c r="M122" s="121"/>
      <c r="N122" s="121"/>
      <c r="O122" s="121"/>
      <c r="P122" s="121"/>
      <c r="Q122" s="121"/>
      <c r="R122" s="121"/>
      <c r="S122" s="121"/>
      <c r="T122" s="121"/>
      <c r="U122" s="121"/>
    </row>
    <row r="123" spans="2:21" ht="22.5" customHeight="1" thickBot="1">
      <c r="B123" s="118"/>
      <c r="C123" s="239" t="s">
        <v>87</v>
      </c>
      <c r="D123" s="239"/>
      <c r="E123" s="239"/>
      <c r="F123" s="239"/>
      <c r="G123" s="278"/>
      <c r="H123" s="278"/>
      <c r="I123" s="285"/>
      <c r="L123" s="121"/>
      <c r="M123" s="121"/>
      <c r="N123" s="121"/>
      <c r="O123" s="121"/>
      <c r="P123" s="121"/>
      <c r="Q123" s="121"/>
      <c r="R123" s="121"/>
      <c r="S123" s="121"/>
      <c r="T123" s="121"/>
      <c r="U123" s="121"/>
    </row>
    <row r="124" spans="2:21" ht="13.5" thickBot="1">
      <c r="B124" s="115"/>
      <c r="C124" s="122" t="s">
        <v>17</v>
      </c>
      <c r="D124" s="122"/>
      <c r="E124" s="122" t="s">
        <v>18</v>
      </c>
      <c r="F124" s="122"/>
      <c r="G124" s="278"/>
      <c r="H124" s="278"/>
      <c r="I124" s="285"/>
      <c r="L124" s="121"/>
      <c r="M124" s="121"/>
      <c r="N124" s="121"/>
      <c r="O124" s="121"/>
      <c r="P124" s="121"/>
      <c r="Q124" s="121"/>
      <c r="R124" s="121"/>
      <c r="S124" s="121"/>
      <c r="T124" s="121"/>
      <c r="U124" s="121"/>
    </row>
    <row r="125" spans="2:21">
      <c r="B125" s="201" t="s">
        <v>9</v>
      </c>
      <c r="C125" s="113">
        <f>COUNTIF(H17:O17,"&gt;0")</f>
        <v>7</v>
      </c>
      <c r="D125" s="113"/>
      <c r="E125" s="113">
        <f>COUNTIF(I56:O56,"&gt;0")</f>
        <v>5</v>
      </c>
      <c r="F125" s="113"/>
      <c r="G125" s="282"/>
      <c r="H125" s="282"/>
      <c r="I125" s="285"/>
      <c r="L125" s="121"/>
      <c r="M125" s="121"/>
      <c r="N125" s="121"/>
      <c r="O125" s="121"/>
      <c r="P125" s="121"/>
      <c r="Q125" s="121"/>
      <c r="R125" s="121"/>
      <c r="S125" s="121"/>
      <c r="T125" s="121"/>
      <c r="U125" s="121"/>
    </row>
    <row r="126" spans="2:21">
      <c r="B126" s="201" t="s">
        <v>10</v>
      </c>
      <c r="C126" s="111">
        <f>AVERAGE(H17:O17)</f>
        <v>15.657142857142857</v>
      </c>
      <c r="D126" s="111"/>
      <c r="E126" s="111">
        <f>AVERAGE(I56:O56)</f>
        <v>17.3</v>
      </c>
      <c r="F126" s="111"/>
      <c r="G126" s="281"/>
      <c r="H126" s="281"/>
      <c r="I126" s="285"/>
    </row>
    <row r="127" spans="2:21" ht="13.5" customHeight="1">
      <c r="B127" s="201" t="s">
        <v>12</v>
      </c>
      <c r="C127" s="111">
        <f>STDEV(H17:O17)</f>
        <v>0.26992062325273158</v>
      </c>
      <c r="D127" s="111"/>
      <c r="E127" s="111">
        <f>STDEV(I56:O56)</f>
        <v>1.0074720839804936</v>
      </c>
      <c r="F127" s="111"/>
      <c r="G127" s="280"/>
      <c r="H127" s="280"/>
      <c r="I127" s="285"/>
    </row>
    <row r="128" spans="2:21">
      <c r="B128" s="201" t="s">
        <v>11</v>
      </c>
      <c r="C128" s="111">
        <f>CONFIDENCE(0.05,C127,C125)</f>
        <v>0.19995632168734967</v>
      </c>
      <c r="D128" s="111"/>
      <c r="E128" s="111">
        <f>CONFIDENCE(0.05,E127,E125)</f>
        <v>0.88307199061056507</v>
      </c>
      <c r="F128" s="111"/>
      <c r="G128" s="277"/>
      <c r="H128" s="277"/>
      <c r="I128" s="285"/>
    </row>
    <row r="129" spans="2:11">
      <c r="B129" s="201" t="s">
        <v>13</v>
      </c>
      <c r="C129" s="109">
        <f>MAX(H17:O17)</f>
        <v>16</v>
      </c>
      <c r="D129" s="109"/>
      <c r="E129" s="109">
        <f>MAX(I56:O56)</f>
        <v>18.7</v>
      </c>
      <c r="F129" s="109"/>
      <c r="G129" s="277"/>
      <c r="H129" s="277"/>
      <c r="I129" s="285"/>
    </row>
    <row r="130" spans="2:11">
      <c r="B130" s="201" t="s">
        <v>14</v>
      </c>
      <c r="C130" s="109">
        <f>MIN(H17:O17)</f>
        <v>15.2</v>
      </c>
      <c r="D130" s="109"/>
      <c r="E130" s="109">
        <f>MIN(C56:O56)</f>
        <v>13.9</v>
      </c>
      <c r="F130" s="109"/>
      <c r="G130" s="277"/>
      <c r="H130" s="277"/>
      <c r="I130" s="285"/>
    </row>
    <row r="131" spans="2:11" ht="13.5" thickBot="1">
      <c r="B131" s="200" t="s">
        <v>15</v>
      </c>
      <c r="C131" s="106">
        <f>C129-C130</f>
        <v>0.80000000000000071</v>
      </c>
      <c r="D131" s="106"/>
      <c r="E131" s="106">
        <f>E129-E130</f>
        <v>4.7999999999999989</v>
      </c>
      <c r="F131" s="106"/>
      <c r="G131" s="277"/>
      <c r="H131" s="277"/>
      <c r="I131" s="285"/>
    </row>
    <row r="132" spans="2:11">
      <c r="B132" s="225"/>
      <c r="C132" s="286"/>
      <c r="D132" s="286"/>
      <c r="E132" s="286"/>
      <c r="F132" s="286"/>
      <c r="G132" s="277"/>
      <c r="H132" s="277"/>
      <c r="I132" s="285"/>
    </row>
    <row r="133" spans="2:11" ht="13.5" thickBot="1">
      <c r="B133" s="225"/>
      <c r="C133" s="286"/>
      <c r="D133" s="286"/>
      <c r="E133" s="286"/>
      <c r="F133" s="286"/>
      <c r="G133" s="277"/>
      <c r="H133" s="277"/>
      <c r="I133" s="285"/>
    </row>
    <row r="134" spans="2:11" ht="22.5" customHeight="1" thickBot="1">
      <c r="B134" s="118"/>
      <c r="C134" s="235" t="s">
        <v>75</v>
      </c>
      <c r="D134" s="235"/>
      <c r="E134" s="235"/>
      <c r="F134" s="235"/>
      <c r="G134" s="277"/>
      <c r="H134" s="277"/>
      <c r="I134" s="282"/>
    </row>
    <row r="135" spans="2:11" ht="13.5" thickBot="1">
      <c r="B135" s="115"/>
      <c r="C135" s="122" t="s">
        <v>17</v>
      </c>
      <c r="D135" s="122"/>
      <c r="E135" s="122" t="s">
        <v>18</v>
      </c>
      <c r="F135" s="122"/>
      <c r="G135" s="284"/>
      <c r="H135" s="284"/>
      <c r="I135" s="282"/>
    </row>
    <row r="136" spans="2:11">
      <c r="B136" s="201" t="s">
        <v>9</v>
      </c>
      <c r="C136" s="113">
        <f>COUNTIF(H18:O18,"&gt;0")</f>
        <v>7</v>
      </c>
      <c r="D136" s="113"/>
      <c r="E136" s="113">
        <f>COUNTIF(I57:O57,"&gt;0")</f>
        <v>5</v>
      </c>
      <c r="F136" s="113"/>
      <c r="G136" s="283"/>
      <c r="H136" s="283"/>
    </row>
    <row r="137" spans="2:11" ht="13.5" customHeight="1">
      <c r="B137" s="201" t="s">
        <v>10</v>
      </c>
      <c r="C137" s="111">
        <f>AVERAGE(H18:O18)</f>
        <v>43.785714285714285</v>
      </c>
      <c r="D137" s="111"/>
      <c r="E137" s="111">
        <f>AVERAGE(I57:O57)</f>
        <v>39.799999999999997</v>
      </c>
      <c r="F137" s="111"/>
      <c r="G137" s="282"/>
      <c r="H137" s="282"/>
      <c r="K137" s="121"/>
    </row>
    <row r="138" spans="2:11" ht="13.5" customHeight="1">
      <c r="B138" s="201" t="s">
        <v>12</v>
      </c>
      <c r="C138" s="111">
        <f>STDEV(H18:O18)</f>
        <v>0.97370182196360056</v>
      </c>
      <c r="D138" s="111"/>
      <c r="E138" s="111">
        <f>STDEV(I57:O57)</f>
        <v>0.7874007874011808</v>
      </c>
      <c r="F138" s="111"/>
      <c r="G138" s="280"/>
      <c r="H138" s="280"/>
      <c r="K138" s="121"/>
    </row>
    <row r="139" spans="2:11">
      <c r="B139" s="201" t="s">
        <v>11</v>
      </c>
      <c r="C139" s="111">
        <f>CONFIDENCE(0.05,C138,C136)</f>
        <v>0.72131514959423115</v>
      </c>
      <c r="D139" s="111"/>
      <c r="E139" s="111">
        <f>CONFIDENCE(0.05,E138,E136)</f>
        <v>0.69017453862488365</v>
      </c>
      <c r="F139" s="111"/>
      <c r="G139" s="277"/>
      <c r="H139" s="277"/>
      <c r="K139" s="121"/>
    </row>
    <row r="140" spans="2:11">
      <c r="B140" s="201" t="s">
        <v>13</v>
      </c>
      <c r="C140" s="109">
        <f>MAX(H18:O18)</f>
        <v>45</v>
      </c>
      <c r="D140" s="109"/>
      <c r="E140" s="109">
        <f>MAX(I57:O57)</f>
        <v>40.799999999999997</v>
      </c>
      <c r="F140" s="109"/>
      <c r="G140" s="279"/>
      <c r="H140" s="279"/>
    </row>
    <row r="141" spans="2:11">
      <c r="B141" s="201" t="s">
        <v>14</v>
      </c>
      <c r="C141" s="109">
        <f>MIN(H18:O18)</f>
        <v>42.7</v>
      </c>
      <c r="D141" s="109"/>
      <c r="E141" s="109">
        <f>MIN(I57:O57)</f>
        <v>39.1</v>
      </c>
      <c r="F141" s="109"/>
      <c r="G141" s="277"/>
      <c r="H141" s="277"/>
    </row>
    <row r="142" spans="2:11" ht="13.5" thickBot="1">
      <c r="B142" s="200" t="s">
        <v>15</v>
      </c>
      <c r="C142" s="106">
        <f>C140-C141</f>
        <v>2.2999999999999972</v>
      </c>
      <c r="D142" s="106"/>
      <c r="E142" s="106">
        <f>E140-E141</f>
        <v>1.6999999999999957</v>
      </c>
      <c r="F142" s="106"/>
      <c r="G142" s="277"/>
      <c r="H142" s="277"/>
    </row>
    <row r="143" spans="2:11">
      <c r="B143" s="201"/>
      <c r="C143" s="224"/>
      <c r="D143" s="224"/>
      <c r="E143" s="224"/>
      <c r="F143" s="224"/>
      <c r="G143" s="277"/>
      <c r="H143" s="277"/>
    </row>
    <row r="144" spans="2:11" ht="13.5" thickBot="1">
      <c r="B144" s="276"/>
      <c r="C144" s="275"/>
      <c r="D144" s="275"/>
      <c r="E144" s="275"/>
      <c r="F144" s="275"/>
      <c r="G144" s="277"/>
      <c r="H144" s="277"/>
    </row>
    <row r="145" spans="2:11" ht="22.5" customHeight="1" thickBot="1">
      <c r="B145" s="118"/>
      <c r="C145" s="235" t="s">
        <v>86</v>
      </c>
      <c r="D145" s="235"/>
      <c r="E145" s="235"/>
      <c r="F145" s="235"/>
      <c r="G145" s="277"/>
      <c r="H145" s="277"/>
    </row>
    <row r="146" spans="2:11" ht="13.5" thickBot="1">
      <c r="B146" s="115"/>
      <c r="C146" s="122" t="s">
        <v>17</v>
      </c>
      <c r="D146" s="122"/>
      <c r="E146" s="122" t="s">
        <v>18</v>
      </c>
      <c r="F146" s="122"/>
      <c r="G146" s="277"/>
      <c r="H146" s="277"/>
      <c r="I146" s="121"/>
    </row>
    <row r="147" spans="2:11">
      <c r="B147" s="201" t="s">
        <v>9</v>
      </c>
      <c r="C147" s="113">
        <f>COUNTIF(H19:O19,"&gt;0")</f>
        <v>7</v>
      </c>
      <c r="D147" s="113"/>
      <c r="E147" s="113">
        <f>COUNTIF(I58:O58,"&gt;0")</f>
        <v>5</v>
      </c>
      <c r="F147" s="113"/>
      <c r="G147" s="282"/>
      <c r="H147" s="282"/>
    </row>
    <row r="148" spans="2:11" ht="13.5" customHeight="1">
      <c r="B148" s="201" t="s">
        <v>10</v>
      </c>
      <c r="C148" s="111">
        <f>AVERAGE(H19:O19)</f>
        <v>15.742857142857144</v>
      </c>
      <c r="D148" s="111"/>
      <c r="E148" s="111">
        <f>AVERAGE(I58:O58)</f>
        <v>17.32</v>
      </c>
      <c r="F148" s="111"/>
      <c r="G148" s="281"/>
      <c r="H148" s="281"/>
    </row>
    <row r="149" spans="2:11">
      <c r="B149" s="201" t="s">
        <v>12</v>
      </c>
      <c r="C149" s="111">
        <f>STDEV(H19:O19)</f>
        <v>0.38668308667927215</v>
      </c>
      <c r="D149" s="111"/>
      <c r="E149" s="111">
        <f>STDEV(I58:O58)</f>
        <v>1.0232301793829184</v>
      </c>
      <c r="F149" s="111"/>
      <c r="G149" s="280"/>
      <c r="H149" s="280"/>
    </row>
    <row r="150" spans="2:11">
      <c r="B150" s="201" t="s">
        <v>11</v>
      </c>
      <c r="C150" s="111">
        <f>CONFIDENCE(0.05,C149,C147)</f>
        <v>0.28645357564509616</v>
      </c>
      <c r="D150" s="111"/>
      <c r="E150" s="111">
        <f>CONFIDENCE(0.05,E149,E147)</f>
        <v>0.89688431642734667</v>
      </c>
      <c r="F150" s="111"/>
      <c r="G150" s="277"/>
      <c r="H150" s="277"/>
    </row>
    <row r="151" spans="2:11">
      <c r="B151" s="201" t="s">
        <v>13</v>
      </c>
      <c r="C151" s="109">
        <f>MAX(H19:O19)</f>
        <v>16.5</v>
      </c>
      <c r="D151" s="109"/>
      <c r="E151" s="109">
        <f>MAX(I58:O58)</f>
        <v>18.7</v>
      </c>
      <c r="F151" s="109"/>
      <c r="G151" s="279"/>
      <c r="H151" s="279"/>
    </row>
    <row r="152" spans="2:11">
      <c r="B152" s="201" t="s">
        <v>14</v>
      </c>
      <c r="C152" s="109">
        <f>MIN(H19:O19)</f>
        <v>15.3</v>
      </c>
      <c r="D152" s="109"/>
      <c r="E152" s="109">
        <f>MIN(I58:O58)</f>
        <v>16.2</v>
      </c>
      <c r="F152" s="109"/>
      <c r="G152" s="277"/>
      <c r="H152" s="277"/>
    </row>
    <row r="153" spans="2:11" ht="13.5" thickBot="1">
      <c r="B153" s="200" t="s">
        <v>15</v>
      </c>
      <c r="C153" s="106">
        <f>C151-C152</f>
        <v>1.1999999999999993</v>
      </c>
      <c r="D153" s="106"/>
      <c r="E153" s="106">
        <f>E151-E152</f>
        <v>2.5</v>
      </c>
      <c r="F153" s="106"/>
      <c r="G153" s="277"/>
      <c r="H153" s="277"/>
    </row>
    <row r="154" spans="2:11">
      <c r="B154" s="225"/>
      <c r="C154" s="278"/>
      <c r="D154" s="278"/>
      <c r="E154" s="278"/>
      <c r="F154" s="278"/>
      <c r="G154" s="277"/>
      <c r="H154" s="277"/>
      <c r="K154" s="221"/>
    </row>
    <row r="155" spans="2:11" ht="13.5" thickBot="1">
      <c r="B155" s="225"/>
      <c r="C155" s="278"/>
      <c r="D155" s="278"/>
      <c r="E155" s="278"/>
      <c r="F155" s="278"/>
      <c r="G155" s="277"/>
      <c r="H155" s="277"/>
    </row>
    <row r="156" spans="2:11" ht="22.5" customHeight="1" thickBot="1">
      <c r="B156" s="118"/>
      <c r="C156" s="228" t="s">
        <v>73</v>
      </c>
      <c r="D156" s="228"/>
      <c r="E156" s="228"/>
      <c r="F156" s="228"/>
      <c r="G156" s="277"/>
      <c r="H156" s="277"/>
    </row>
    <row r="157" spans="2:11" ht="13.5" thickBot="1">
      <c r="B157" s="115"/>
      <c r="C157" s="122" t="s">
        <v>17</v>
      </c>
      <c r="D157" s="122"/>
      <c r="E157" s="122" t="s">
        <v>18</v>
      </c>
      <c r="F157" s="122"/>
      <c r="G157" s="223"/>
      <c r="H157" s="223"/>
      <c r="I157" s="120"/>
    </row>
    <row r="158" spans="2:11">
      <c r="B158" s="201" t="s">
        <v>9</v>
      </c>
      <c r="C158" s="113">
        <f>COUNTIF(I59:O59,"&gt;0")</f>
        <v>5</v>
      </c>
      <c r="D158" s="113"/>
      <c r="E158" s="113">
        <f>COUNTIF(I59:O59,"&gt;0")</f>
        <v>5</v>
      </c>
      <c r="F158" s="113"/>
      <c r="G158" s="223"/>
      <c r="H158" s="223"/>
      <c r="I158" s="120"/>
    </row>
    <row r="159" spans="2:11">
      <c r="B159" s="201" t="s">
        <v>10</v>
      </c>
      <c r="C159" s="111">
        <f>AVERAGE(H20:O20)</f>
        <v>27.685714285714283</v>
      </c>
      <c r="D159" s="111"/>
      <c r="E159" s="111">
        <f>AVERAGE(I59:O59)</f>
        <v>25.2</v>
      </c>
      <c r="F159" s="111"/>
      <c r="G159" s="223"/>
      <c r="H159" s="223"/>
      <c r="I159" s="120"/>
    </row>
    <row r="160" spans="2:11">
      <c r="B160" s="201" t="s">
        <v>12</v>
      </c>
      <c r="C160" s="111">
        <f>STDEV(I59:O59)</f>
        <v>0.44158804331639279</v>
      </c>
      <c r="D160" s="111"/>
      <c r="E160" s="111">
        <f>STDEV(I59:O59)</f>
        <v>0.44158804331639279</v>
      </c>
      <c r="F160" s="111"/>
      <c r="G160" s="223"/>
      <c r="H160" s="223"/>
      <c r="I160" s="120"/>
    </row>
    <row r="161" spans="2:9">
      <c r="B161" s="201" t="s">
        <v>11</v>
      </c>
      <c r="C161" s="111">
        <f>CONFIDENCE(0.05,C160,C158)</f>
        <v>0.38706187361592603</v>
      </c>
      <c r="D161" s="111"/>
      <c r="E161" s="111">
        <f>CONFIDENCE(0.05,E160,E158)</f>
        <v>0.38706187361592603</v>
      </c>
      <c r="F161" s="111"/>
      <c r="G161" s="223"/>
      <c r="H161" s="223"/>
      <c r="I161" s="120"/>
    </row>
    <row r="162" spans="2:9">
      <c r="B162" s="201" t="s">
        <v>13</v>
      </c>
      <c r="C162" s="109">
        <f>MAX(H20:O20)</f>
        <v>28.7</v>
      </c>
      <c r="D162" s="109"/>
      <c r="E162" s="109">
        <f>MAX(I59:O59)</f>
        <v>25.6</v>
      </c>
      <c r="F162" s="109"/>
      <c r="G162" s="223"/>
      <c r="H162" s="223"/>
      <c r="I162" s="120"/>
    </row>
    <row r="163" spans="2:9">
      <c r="B163" s="201" t="s">
        <v>14</v>
      </c>
      <c r="C163" s="109">
        <f>MIN(H20:O20)</f>
        <v>26.7</v>
      </c>
      <c r="D163" s="109"/>
      <c r="E163" s="109">
        <f>MIN(I59:O59)</f>
        <v>24.6</v>
      </c>
      <c r="F163" s="109"/>
      <c r="G163" s="223"/>
      <c r="H163" s="223"/>
      <c r="I163" s="120"/>
    </row>
    <row r="164" spans="2:9" ht="13.5" thickBot="1">
      <c r="B164" s="200" t="s">
        <v>15</v>
      </c>
      <c r="C164" s="106">
        <f>C162-C163</f>
        <v>2</v>
      </c>
      <c r="D164" s="106"/>
      <c r="E164" s="106">
        <f>E162-E163</f>
        <v>1</v>
      </c>
      <c r="F164" s="106"/>
      <c r="G164" s="223"/>
      <c r="H164" s="223"/>
      <c r="I164" s="120"/>
    </row>
    <row r="165" spans="2:9">
      <c r="B165" s="201"/>
      <c r="C165" s="224"/>
      <c r="D165" s="224"/>
      <c r="E165" s="224"/>
      <c r="F165" s="224"/>
      <c r="G165" s="223"/>
      <c r="H165" s="223"/>
      <c r="I165" s="120"/>
    </row>
    <row r="166" spans="2:9">
      <c r="B166" s="201"/>
      <c r="C166" s="224"/>
      <c r="D166" s="224"/>
      <c r="E166" s="224"/>
      <c r="F166" s="224"/>
      <c r="G166" s="223"/>
      <c r="H166" s="223"/>
      <c r="I166" s="120"/>
    </row>
    <row r="167" spans="2:9" ht="13.5" thickBot="1">
      <c r="B167" s="276"/>
      <c r="C167" s="275"/>
      <c r="D167" s="275"/>
      <c r="E167" s="275"/>
      <c r="F167" s="275"/>
      <c r="G167" s="223"/>
      <c r="H167" s="223"/>
      <c r="I167" s="120"/>
    </row>
    <row r="168" spans="2:9" ht="22.5" customHeight="1" thickBot="1">
      <c r="B168" s="118"/>
      <c r="C168" s="228" t="s">
        <v>72</v>
      </c>
      <c r="D168" s="228"/>
      <c r="E168" s="228"/>
      <c r="F168" s="228"/>
      <c r="G168" s="223"/>
      <c r="H168" s="223"/>
      <c r="I168" s="120"/>
    </row>
    <row r="169" spans="2:9" ht="13.5" thickBot="1">
      <c r="B169" s="115"/>
      <c r="C169" s="122" t="s">
        <v>17</v>
      </c>
      <c r="D169" s="122"/>
      <c r="E169" s="122" t="s">
        <v>18</v>
      </c>
      <c r="F169" s="122"/>
      <c r="G169" s="223"/>
      <c r="H169" s="223"/>
      <c r="I169" s="120"/>
    </row>
    <row r="170" spans="2:9">
      <c r="B170" s="201" t="s">
        <v>9</v>
      </c>
      <c r="C170" s="113">
        <f>COUNTIF(H21:O21,"&gt;0")</f>
        <v>7</v>
      </c>
      <c r="D170" s="113"/>
      <c r="E170" s="113">
        <f>COUNTIF(I60:O60,"&gt;0")</f>
        <v>5</v>
      </c>
      <c r="F170" s="113"/>
      <c r="G170" s="223"/>
      <c r="H170" s="223"/>
      <c r="I170" s="120"/>
    </row>
    <row r="171" spans="2:9">
      <c r="B171" s="201" t="s">
        <v>10</v>
      </c>
      <c r="C171" s="111">
        <f>AVERAGE(H21:O21)</f>
        <v>15.685714285714285</v>
      </c>
      <c r="D171" s="111"/>
      <c r="E171" s="111">
        <f>AVERAGE(I60:O60)</f>
        <v>17.3</v>
      </c>
      <c r="F171" s="111"/>
      <c r="G171" s="223"/>
      <c r="H171" s="223"/>
      <c r="I171" s="120"/>
    </row>
    <row r="172" spans="2:9">
      <c r="B172" s="201" t="s">
        <v>12</v>
      </c>
      <c r="C172" s="111">
        <f>STDEV(H21:O21)</f>
        <v>0.26726124191242473</v>
      </c>
      <c r="D172" s="111"/>
      <c r="E172" s="111">
        <f>STDEV(I60:O60)</f>
        <v>1.0074720839804936</v>
      </c>
      <c r="F172" s="111"/>
      <c r="G172" s="223"/>
      <c r="H172" s="223"/>
      <c r="I172" s="120"/>
    </row>
    <row r="173" spans="2:9">
      <c r="B173" s="201" t="s">
        <v>11</v>
      </c>
      <c r="C173" s="111">
        <f>CONFIDENCE(0.05,C172,C170)</f>
        <v>0.19798626062138275</v>
      </c>
      <c r="D173" s="111"/>
      <c r="E173" s="111">
        <f>CONFIDENCE(0.05,E172,E170)</f>
        <v>0.88307199061056507</v>
      </c>
      <c r="F173" s="111"/>
      <c r="G173" s="223"/>
      <c r="H173" s="223"/>
      <c r="I173" s="120"/>
    </row>
    <row r="174" spans="2:9">
      <c r="B174" s="201" t="s">
        <v>13</v>
      </c>
      <c r="C174" s="109">
        <f>MAX(H21:O21)</f>
        <v>16.100000000000001</v>
      </c>
      <c r="D174" s="109"/>
      <c r="E174" s="109">
        <f>MAX(I60:O60)</f>
        <v>18.7</v>
      </c>
      <c r="F174" s="109"/>
      <c r="G174" s="223"/>
      <c r="H174" s="223"/>
      <c r="I174" s="120"/>
    </row>
    <row r="175" spans="2:9">
      <c r="B175" s="201" t="s">
        <v>14</v>
      </c>
      <c r="C175" s="109">
        <f>MIN(H21:O21)</f>
        <v>15.3</v>
      </c>
      <c r="D175" s="109"/>
      <c r="E175" s="109">
        <f>MIN(I60:O60)</f>
        <v>16.2</v>
      </c>
      <c r="F175" s="109"/>
      <c r="G175" s="223"/>
      <c r="H175" s="223"/>
      <c r="I175" s="120"/>
    </row>
    <row r="176" spans="2:9" ht="13.5" thickBot="1">
      <c r="B176" s="200" t="s">
        <v>15</v>
      </c>
      <c r="C176" s="106">
        <f>C174-C175</f>
        <v>0.80000000000000071</v>
      </c>
      <c r="D176" s="106"/>
      <c r="E176" s="106">
        <f>E174-E175</f>
        <v>2.5</v>
      </c>
      <c r="F176" s="106"/>
      <c r="G176" s="223"/>
      <c r="H176" s="223"/>
      <c r="I176" s="120"/>
    </row>
    <row r="177" spans="2:9">
      <c r="B177" s="225"/>
      <c r="C177" s="224"/>
      <c r="D177" s="224"/>
      <c r="E177" s="224"/>
      <c r="F177" s="224"/>
      <c r="G177" s="223"/>
      <c r="H177" s="223"/>
      <c r="I177" s="120"/>
    </row>
    <row r="178" spans="2:9" ht="13.5" thickBot="1">
      <c r="B178" s="225"/>
      <c r="C178" s="224"/>
      <c r="D178" s="224"/>
      <c r="E178" s="224"/>
      <c r="F178" s="224"/>
      <c r="G178" s="223"/>
      <c r="H178" s="223"/>
      <c r="I178" s="120"/>
    </row>
    <row r="179" spans="2:9" ht="13.5" thickBot="1">
      <c r="B179" s="118"/>
      <c r="C179" s="309" t="s">
        <v>71</v>
      </c>
      <c r="D179" s="309"/>
      <c r="E179" s="309"/>
      <c r="F179" s="309"/>
      <c r="G179" s="223"/>
      <c r="H179" s="223"/>
      <c r="I179" s="120"/>
    </row>
    <row r="180" spans="2:9" ht="13.5" thickBot="1">
      <c r="B180" s="115"/>
      <c r="C180" s="122" t="s">
        <v>17</v>
      </c>
      <c r="D180" s="122"/>
      <c r="E180" s="122" t="s">
        <v>18</v>
      </c>
      <c r="F180" s="122"/>
      <c r="G180" s="223"/>
      <c r="H180" s="223"/>
    </row>
    <row r="181" spans="2:9">
      <c r="B181" s="201" t="s">
        <v>9</v>
      </c>
      <c r="C181" s="113">
        <f>COUNTIF(C23:O23,"&gt;0")</f>
        <v>9</v>
      </c>
      <c r="D181" s="113"/>
      <c r="E181" s="113">
        <f>COUNTIF(C62:O62,"&gt;0")</f>
        <v>7</v>
      </c>
      <c r="F181" s="113"/>
      <c r="G181" s="223"/>
      <c r="H181" s="223"/>
    </row>
    <row r="182" spans="2:9">
      <c r="B182" s="201" t="s">
        <v>10</v>
      </c>
      <c r="C182" s="111">
        <f>AVERAGE(C23:O23)</f>
        <v>9.9833333333333325</v>
      </c>
      <c r="D182" s="111"/>
      <c r="E182" s="111">
        <f>AVERAGE(C62:O62)</f>
        <v>10.235714285714286</v>
      </c>
      <c r="F182" s="111"/>
      <c r="G182" s="223"/>
      <c r="H182" s="223"/>
    </row>
    <row r="183" spans="2:9">
      <c r="B183" s="201" t="s">
        <v>12</v>
      </c>
      <c r="C183" s="111">
        <f>STDEV(C23:O23)</f>
        <v>0.36242240548840249</v>
      </c>
      <c r="D183" s="111"/>
      <c r="E183" s="111">
        <f>STDEV(C62:O62)</f>
        <v>0.49701968917596334</v>
      </c>
      <c r="F183" s="111"/>
      <c r="G183" s="223"/>
      <c r="H183" s="223"/>
    </row>
    <row r="184" spans="2:9">
      <c r="B184" s="201" t="s">
        <v>11</v>
      </c>
      <c r="C184" s="111">
        <f>CONFIDENCE(0.05,C183,C181)</f>
        <v>0.2367782873158801</v>
      </c>
      <c r="D184" s="111"/>
      <c r="E184" s="111">
        <f>CONFIDENCE(0.05,E183,E181)</f>
        <v>0.36819057268092509</v>
      </c>
      <c r="F184" s="111"/>
      <c r="G184" s="223"/>
      <c r="H184" s="223"/>
    </row>
    <row r="185" spans="2:9">
      <c r="B185" s="201" t="s">
        <v>13</v>
      </c>
      <c r="C185" s="109">
        <f>MAX(C23:O23)</f>
        <v>10.64</v>
      </c>
      <c r="D185" s="109"/>
      <c r="E185" s="109">
        <f>MAX(C62:O62)</f>
        <v>10.92</v>
      </c>
      <c r="F185" s="109"/>
      <c r="G185" s="223"/>
      <c r="H185" s="223"/>
    </row>
    <row r="186" spans="2:9">
      <c r="B186" s="201" t="s">
        <v>14</v>
      </c>
      <c r="C186" s="109">
        <f>MIN(C23:O23)</f>
        <v>9.56</v>
      </c>
      <c r="D186" s="109"/>
      <c r="E186" s="109">
        <f>MIN(C62:O62)</f>
        <v>9.32</v>
      </c>
      <c r="F186" s="109"/>
      <c r="G186" s="223"/>
      <c r="H186" s="223"/>
    </row>
    <row r="187" spans="2:9" ht="13.5" thickBot="1">
      <c r="B187" s="200" t="s">
        <v>15</v>
      </c>
      <c r="C187" s="106">
        <f>C185-C186</f>
        <v>1.08</v>
      </c>
      <c r="D187" s="106"/>
      <c r="E187" s="106">
        <f>E185-E186</f>
        <v>1.5999999999999996</v>
      </c>
      <c r="F187" s="106"/>
      <c r="G187" s="223"/>
      <c r="H187" s="223"/>
    </row>
    <row r="188" spans="2:9">
      <c r="B188" s="201"/>
      <c r="C188" s="224"/>
      <c r="D188" s="224"/>
      <c r="E188" s="224"/>
      <c r="F188" s="224"/>
      <c r="G188" s="223"/>
      <c r="H188" s="223"/>
    </row>
    <row r="189" spans="2:9">
      <c r="B189" s="201"/>
      <c r="C189" s="224"/>
      <c r="D189" s="224"/>
      <c r="E189" s="224"/>
      <c r="F189" s="224"/>
      <c r="G189" s="223"/>
      <c r="H189" s="223"/>
    </row>
    <row r="190" spans="2:9" ht="13.5" thickBot="1">
      <c r="B190" s="276"/>
      <c r="C190" s="275"/>
      <c r="D190" s="275"/>
      <c r="E190" s="275"/>
      <c r="F190" s="275"/>
      <c r="G190" s="223"/>
      <c r="H190" s="223"/>
    </row>
    <row r="191" spans="2:9" ht="13.5" thickBot="1">
      <c r="B191" s="118"/>
      <c r="C191" s="309" t="s">
        <v>70</v>
      </c>
      <c r="D191" s="309"/>
      <c r="E191" s="309"/>
      <c r="F191" s="309"/>
    </row>
    <row r="192" spans="2:9" ht="13.5" thickBot="1">
      <c r="B192" s="115"/>
      <c r="C192" s="122" t="s">
        <v>17</v>
      </c>
      <c r="D192" s="122"/>
      <c r="E192" s="122" t="s">
        <v>18</v>
      </c>
      <c r="F192" s="122"/>
    </row>
    <row r="193" spans="2:6">
      <c r="B193" s="201" t="s">
        <v>9</v>
      </c>
      <c r="C193" s="113">
        <f>COUNTIF(C24:O24,"&gt;0")</f>
        <v>9</v>
      </c>
      <c r="D193" s="113"/>
      <c r="E193" s="113">
        <f>COUNTIF(C63:O63,"&gt;0")</f>
        <v>7</v>
      </c>
      <c r="F193" s="113"/>
    </row>
    <row r="194" spans="2:6">
      <c r="B194" s="201" t="s">
        <v>10</v>
      </c>
      <c r="C194" s="111">
        <f>AVERAGE(C24:O24)</f>
        <v>15.106666666666667</v>
      </c>
      <c r="D194" s="111"/>
      <c r="E194" s="111">
        <f>AVERAGE(C63:O63)</f>
        <v>16.214285714285715</v>
      </c>
      <c r="F194" s="111"/>
    </row>
    <row r="195" spans="2:6">
      <c r="B195" s="201" t="s">
        <v>12</v>
      </c>
      <c r="C195" s="111">
        <f>STDEV(C24:O24)</f>
        <v>1.0046890066085128</v>
      </c>
      <c r="D195" s="111"/>
      <c r="E195" s="111">
        <f>STDEV(C63:O63)</f>
        <v>1.9411582207783245</v>
      </c>
      <c r="F195" s="111"/>
    </row>
    <row r="196" spans="2:6">
      <c r="B196" s="201" t="s">
        <v>11</v>
      </c>
      <c r="C196" s="111">
        <f>CONFIDENCE(0.05,C195,C193)</f>
        <v>0.65638475620533632</v>
      </c>
      <c r="D196" s="111"/>
      <c r="E196" s="111">
        <f>CONFIDENCE(0.05,E195,E193)</f>
        <v>1.4380037099890846</v>
      </c>
      <c r="F196" s="111"/>
    </row>
    <row r="197" spans="2:6">
      <c r="B197" s="201" t="s">
        <v>13</v>
      </c>
      <c r="C197" s="109">
        <f>MAX(C24:O24)</f>
        <v>15.9</v>
      </c>
      <c r="D197" s="109"/>
      <c r="E197" s="109">
        <f>MAX(C63:O63)</f>
        <v>18.7</v>
      </c>
      <c r="F197" s="109"/>
    </row>
    <row r="198" spans="2:6">
      <c r="B198" s="201" t="s">
        <v>14</v>
      </c>
      <c r="C198" s="109">
        <f>MIN(C24:O24)</f>
        <v>13.1</v>
      </c>
      <c r="D198" s="109"/>
      <c r="E198" s="109">
        <f>MIN(C63:O63)</f>
        <v>13.4</v>
      </c>
      <c r="F198" s="109"/>
    </row>
    <row r="199" spans="2:6" ht="13.5" thickBot="1">
      <c r="B199" s="200" t="s">
        <v>15</v>
      </c>
      <c r="C199" s="106">
        <f>C197-C198</f>
        <v>2.8000000000000007</v>
      </c>
      <c r="D199" s="106"/>
      <c r="E199" s="106">
        <f>E197-E198</f>
        <v>5.2999999999999989</v>
      </c>
      <c r="F199" s="106"/>
    </row>
  </sheetData>
  <mergeCells count="215">
    <mergeCell ref="C176:D176"/>
    <mergeCell ref="E176:F176"/>
    <mergeCell ref="C138:D138"/>
    <mergeCell ref="E138:F138"/>
    <mergeCell ref="C139:D139"/>
    <mergeCell ref="E139:F139"/>
    <mergeCell ref="C140:D140"/>
    <mergeCell ref="E140:F140"/>
    <mergeCell ref="C141:D141"/>
    <mergeCell ref="E141:F141"/>
    <mergeCell ref="C173:D173"/>
    <mergeCell ref="E173:F173"/>
    <mergeCell ref="C174:D174"/>
    <mergeCell ref="E174:F174"/>
    <mergeCell ref="C175:D175"/>
    <mergeCell ref="E175:F175"/>
    <mergeCell ref="C171:D171"/>
    <mergeCell ref="E171:F171"/>
    <mergeCell ref="C131:D131"/>
    <mergeCell ref="E131:F131"/>
    <mergeCell ref="C172:D172"/>
    <mergeCell ref="E172:F172"/>
    <mergeCell ref="C142:D142"/>
    <mergeCell ref="E142:F142"/>
    <mergeCell ref="C146:D146"/>
    <mergeCell ref="E146:F146"/>
    <mergeCell ref="C170:D170"/>
    <mergeCell ref="E170:F170"/>
    <mergeCell ref="C129:D129"/>
    <mergeCell ref="E129:F129"/>
    <mergeCell ref="C130:D130"/>
    <mergeCell ref="E130:F130"/>
    <mergeCell ref="C149:D149"/>
    <mergeCell ref="E149:F149"/>
    <mergeCell ref="C150:D150"/>
    <mergeCell ref="E150:F150"/>
    <mergeCell ref="C168:F168"/>
    <mergeCell ref="C169:D169"/>
    <mergeCell ref="E169:F169"/>
    <mergeCell ref="C127:D127"/>
    <mergeCell ref="E127:F127"/>
    <mergeCell ref="C128:D128"/>
    <mergeCell ref="E128:F128"/>
    <mergeCell ref="C151:D151"/>
    <mergeCell ref="E151:F151"/>
    <mergeCell ref="C152:D152"/>
    <mergeCell ref="C163:D163"/>
    <mergeCell ref="E163:F163"/>
    <mergeCell ref="C124:D124"/>
    <mergeCell ref="E124:F124"/>
    <mergeCell ref="C164:D164"/>
    <mergeCell ref="E164:F164"/>
    <mergeCell ref="E152:F152"/>
    <mergeCell ref="C153:D153"/>
    <mergeCell ref="E153:F153"/>
    <mergeCell ref="C161:D161"/>
    <mergeCell ref="E161:F161"/>
    <mergeCell ref="C121:D121"/>
    <mergeCell ref="E121:F121"/>
    <mergeCell ref="C162:D162"/>
    <mergeCell ref="E162:F162"/>
    <mergeCell ref="C160:D160"/>
    <mergeCell ref="E160:F160"/>
    <mergeCell ref="E158:F158"/>
    <mergeCell ref="C159:D159"/>
    <mergeCell ref="E136:F136"/>
    <mergeCell ref="C137:D137"/>
    <mergeCell ref="E137:F137"/>
    <mergeCell ref="E135:F135"/>
    <mergeCell ref="C120:D120"/>
    <mergeCell ref="E120:F120"/>
    <mergeCell ref="C135:D135"/>
    <mergeCell ref="C136:D136"/>
    <mergeCell ref="C126:D126"/>
    <mergeCell ref="E126:F126"/>
    <mergeCell ref="E159:F159"/>
    <mergeCell ref="C156:F156"/>
    <mergeCell ref="C157:D157"/>
    <mergeCell ref="E157:F157"/>
    <mergeCell ref="C158:D158"/>
    <mergeCell ref="C145:F145"/>
    <mergeCell ref="C147:D147"/>
    <mergeCell ref="E147:F147"/>
    <mergeCell ref="C148:D148"/>
    <mergeCell ref="E148:F148"/>
    <mergeCell ref="C104:D104"/>
    <mergeCell ref="E104:F104"/>
    <mergeCell ref="C105:D105"/>
    <mergeCell ref="E105:F105"/>
    <mergeCell ref="C108:D108"/>
    <mergeCell ref="E108:F108"/>
    <mergeCell ref="C106:D106"/>
    <mergeCell ref="E106:F106"/>
    <mergeCell ref="C107:D107"/>
    <mergeCell ref="E107:F107"/>
    <mergeCell ref="C117:D117"/>
    <mergeCell ref="E117:F117"/>
    <mergeCell ref="C118:D118"/>
    <mergeCell ref="C119:D119"/>
    <mergeCell ref="E119:F119"/>
    <mergeCell ref="E118:F118"/>
    <mergeCell ref="C101:D101"/>
    <mergeCell ref="E101:F101"/>
    <mergeCell ref="C100:F100"/>
    <mergeCell ref="C134:F134"/>
    <mergeCell ref="C116:D116"/>
    <mergeCell ref="E116:F116"/>
    <mergeCell ref="E115:F115"/>
    <mergeCell ref="C102:D102"/>
    <mergeCell ref="E102:F102"/>
    <mergeCell ref="C103:D103"/>
    <mergeCell ref="C98:D98"/>
    <mergeCell ref="E98:F98"/>
    <mergeCell ref="C123:F123"/>
    <mergeCell ref="C125:D125"/>
    <mergeCell ref="E125:F125"/>
    <mergeCell ref="C94:D94"/>
    <mergeCell ref="E94:F94"/>
    <mergeCell ref="C95:D95"/>
    <mergeCell ref="E95:F95"/>
    <mergeCell ref="C115:D115"/>
    <mergeCell ref="L42:O42"/>
    <mergeCell ref="C96:D96"/>
    <mergeCell ref="E96:F96"/>
    <mergeCell ref="C97:D97"/>
    <mergeCell ref="E97:F97"/>
    <mergeCell ref="L68:O68"/>
    <mergeCell ref="C71:D71"/>
    <mergeCell ref="E71:F71"/>
    <mergeCell ref="C72:D72"/>
    <mergeCell ref="E72:F72"/>
    <mergeCell ref="C92:D92"/>
    <mergeCell ref="B2:C3"/>
    <mergeCell ref="D2:I3"/>
    <mergeCell ref="J2:K3"/>
    <mergeCell ref="L2:O2"/>
    <mergeCell ref="L3:O3"/>
    <mergeCell ref="B41:C42"/>
    <mergeCell ref="D41:I42"/>
    <mergeCell ref="J41:K42"/>
    <mergeCell ref="L41:O41"/>
    <mergeCell ref="E84:F84"/>
    <mergeCell ref="C93:D93"/>
    <mergeCell ref="E93:F93"/>
    <mergeCell ref="C68:D68"/>
    <mergeCell ref="E68:F68"/>
    <mergeCell ref="C69:D69"/>
    <mergeCell ref="E69:F69"/>
    <mergeCell ref="C70:D70"/>
    <mergeCell ref="E70:F70"/>
    <mergeCell ref="C88:D88"/>
    <mergeCell ref="C83:D83"/>
    <mergeCell ref="E83:F83"/>
    <mergeCell ref="C84:D84"/>
    <mergeCell ref="E92:F92"/>
    <mergeCell ref="C73:D73"/>
    <mergeCell ref="E73:F73"/>
    <mergeCell ref="C74:D74"/>
    <mergeCell ref="E74:F74"/>
    <mergeCell ref="E85:F85"/>
    <mergeCell ref="C87:D87"/>
    <mergeCell ref="C80:F80"/>
    <mergeCell ref="C81:D81"/>
    <mergeCell ref="E81:F81"/>
    <mergeCell ref="C90:F90"/>
    <mergeCell ref="C91:D91"/>
    <mergeCell ref="C66:F66"/>
    <mergeCell ref="C67:D67"/>
    <mergeCell ref="E67:F67"/>
    <mergeCell ref="C82:D82"/>
    <mergeCell ref="E82:F82"/>
    <mergeCell ref="E91:F91"/>
    <mergeCell ref="C85:D85"/>
    <mergeCell ref="E103:F103"/>
    <mergeCell ref="C113:F113"/>
    <mergeCell ref="C114:D114"/>
    <mergeCell ref="E114:F114"/>
    <mergeCell ref="C86:D86"/>
    <mergeCell ref="E86:F86"/>
    <mergeCell ref="E87:F87"/>
    <mergeCell ref="E88:F88"/>
    <mergeCell ref="C179:F179"/>
    <mergeCell ref="C180:D180"/>
    <mergeCell ref="E180:F180"/>
    <mergeCell ref="C181:D181"/>
    <mergeCell ref="E181:F181"/>
    <mergeCell ref="C182:D182"/>
    <mergeCell ref="E182:F182"/>
    <mergeCell ref="C183:D183"/>
    <mergeCell ref="E183:F183"/>
    <mergeCell ref="C184:D184"/>
    <mergeCell ref="E184:F184"/>
    <mergeCell ref="C185:D185"/>
    <mergeCell ref="E185:F185"/>
    <mergeCell ref="C186:D186"/>
    <mergeCell ref="E186:F186"/>
    <mergeCell ref="C187:D187"/>
    <mergeCell ref="E187:F187"/>
    <mergeCell ref="C191:F191"/>
    <mergeCell ref="C192:D192"/>
    <mergeCell ref="E192:F192"/>
    <mergeCell ref="C193:D193"/>
    <mergeCell ref="E193:F193"/>
    <mergeCell ref="C194:D194"/>
    <mergeCell ref="E194:F194"/>
    <mergeCell ref="C195:D195"/>
    <mergeCell ref="E195:F195"/>
    <mergeCell ref="C199:D199"/>
    <mergeCell ref="E199:F199"/>
    <mergeCell ref="C196:D196"/>
    <mergeCell ref="E196:F196"/>
    <mergeCell ref="C197:D197"/>
    <mergeCell ref="E197:F197"/>
    <mergeCell ref="C198:D198"/>
    <mergeCell ref="E198:F19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82"/>
  <sheetViews>
    <sheetView zoomScale="106" zoomScaleNormal="106" workbookViewId="0">
      <selection activeCell="A2" sqref="A2"/>
    </sheetView>
  </sheetViews>
  <sheetFormatPr defaultRowHeight="12.75"/>
  <cols>
    <col min="1" max="1" width="3.85546875" style="104" customWidth="1"/>
    <col min="2" max="2" width="15.7109375" style="222" customWidth="1"/>
    <col min="3" max="15" width="7.7109375" style="104" customWidth="1"/>
    <col min="16" max="16384" width="9.140625" style="104"/>
  </cols>
  <sheetData>
    <row r="1" spans="2:18" ht="6" customHeight="1" thickBot="1">
      <c r="R1" s="199"/>
    </row>
    <row r="2" spans="2:18" ht="13.5" customHeight="1" thickBot="1">
      <c r="B2" s="188"/>
      <c r="C2" s="185"/>
      <c r="D2" s="186" t="s">
        <v>6</v>
      </c>
      <c r="E2" s="187"/>
      <c r="F2" s="187"/>
      <c r="G2" s="187"/>
      <c r="H2" s="187"/>
      <c r="I2" s="185"/>
      <c r="J2" s="319" t="s">
        <v>21</v>
      </c>
      <c r="K2" s="318"/>
      <c r="L2" s="184" t="s">
        <v>24</v>
      </c>
      <c r="M2" s="116"/>
      <c r="N2" s="116"/>
      <c r="O2" s="180"/>
    </row>
    <row r="3" spans="2:18" ht="13.5" customHeight="1" thickBot="1">
      <c r="B3" s="183"/>
      <c r="C3" s="182"/>
      <c r="D3" s="183"/>
      <c r="E3" s="123"/>
      <c r="F3" s="123"/>
      <c r="G3" s="123"/>
      <c r="H3" s="123"/>
      <c r="I3" s="182"/>
      <c r="J3" s="317"/>
      <c r="K3" s="316"/>
      <c r="L3" s="181" t="s">
        <v>105</v>
      </c>
      <c r="M3" s="116"/>
      <c r="N3" s="116"/>
      <c r="O3" s="180"/>
    </row>
    <row r="4" spans="2:18" ht="5.25" customHeight="1" thickBot="1">
      <c r="B4" s="257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7"/>
      <c r="N4" s="197"/>
      <c r="O4" s="196"/>
    </row>
    <row r="5" spans="2:18" ht="13.5" thickBot="1">
      <c r="B5" s="259" t="s">
        <v>28</v>
      </c>
      <c r="C5" s="195">
        <v>0.29999599999999998</v>
      </c>
      <c r="D5" s="194">
        <v>0.29997099999999999</v>
      </c>
      <c r="E5" s="194">
        <v>0.29992200000000002</v>
      </c>
      <c r="F5" s="194">
        <v>0.29984899999999998</v>
      </c>
      <c r="G5" s="194">
        <v>0.29975099999999999</v>
      </c>
      <c r="H5" s="194">
        <v>0.29962899999999998</v>
      </c>
      <c r="I5" s="194">
        <v>1.6999869999999999</v>
      </c>
      <c r="J5" s="194">
        <v>1.699859</v>
      </c>
      <c r="K5" s="194">
        <v>1.699594</v>
      </c>
      <c r="L5" s="274">
        <v>1.699192</v>
      </c>
      <c r="M5" s="274">
        <v>1.6986520000000001</v>
      </c>
      <c r="N5" s="274">
        <v>1.697975</v>
      </c>
      <c r="O5" s="273">
        <v>0.29999900000000002</v>
      </c>
    </row>
    <row r="6" spans="2:18" ht="5.25" customHeight="1" thickBot="1">
      <c r="B6" s="257"/>
      <c r="C6" s="172"/>
      <c r="D6" s="171"/>
      <c r="E6" s="171"/>
      <c r="F6" s="171"/>
      <c r="G6" s="171"/>
      <c r="H6" s="171"/>
      <c r="I6" s="171"/>
      <c r="J6" s="171"/>
      <c r="K6" s="171"/>
      <c r="L6" s="171"/>
      <c r="M6" s="170"/>
      <c r="N6" s="170">
        <v>0.1</v>
      </c>
      <c r="O6" s="169"/>
    </row>
    <row r="7" spans="2:18" ht="13.5" thickBot="1">
      <c r="B7" s="256" t="s">
        <v>0</v>
      </c>
      <c r="C7" s="167">
        <v>0.29166666666666669</v>
      </c>
      <c r="D7" s="166">
        <v>0.33333333333333331</v>
      </c>
      <c r="E7" s="166">
        <v>0.375</v>
      </c>
      <c r="F7" s="166">
        <v>0.41666666666666669</v>
      </c>
      <c r="G7" s="166">
        <v>0.45833333333333331</v>
      </c>
      <c r="H7" s="166">
        <v>0.5</v>
      </c>
      <c r="I7" s="166">
        <v>0.54166666666666663</v>
      </c>
      <c r="J7" s="166">
        <v>0.58333333333333337</v>
      </c>
      <c r="K7" s="166">
        <v>0.625</v>
      </c>
      <c r="L7" s="166">
        <v>0.66666666666666663</v>
      </c>
      <c r="M7" s="166">
        <v>0.70833333333333337</v>
      </c>
      <c r="N7" s="166">
        <v>0.75</v>
      </c>
      <c r="O7" s="165">
        <v>0.79166666666666663</v>
      </c>
    </row>
    <row r="8" spans="2:18" ht="4.5" customHeight="1" thickBot="1">
      <c r="B8" s="252"/>
      <c r="C8" s="160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8"/>
    </row>
    <row r="9" spans="2:18" ht="12.75" customHeight="1" thickBot="1">
      <c r="B9" s="272" t="s">
        <v>1</v>
      </c>
      <c r="C9" s="255" t="s">
        <v>2</v>
      </c>
      <c r="D9" s="254" t="s">
        <v>2</v>
      </c>
      <c r="E9" s="254" t="s">
        <v>2</v>
      </c>
      <c r="F9" s="254" t="s">
        <v>2</v>
      </c>
      <c r="G9" s="254" t="s">
        <v>2</v>
      </c>
      <c r="H9" s="254" t="s">
        <v>2</v>
      </c>
      <c r="I9" s="254" t="s">
        <v>2</v>
      </c>
      <c r="J9" s="254" t="s">
        <v>2</v>
      </c>
      <c r="K9" s="254" t="s">
        <v>2</v>
      </c>
      <c r="L9" s="254" t="s">
        <v>2</v>
      </c>
      <c r="M9" s="254" t="s">
        <v>2</v>
      </c>
      <c r="N9" s="254" t="s">
        <v>2</v>
      </c>
      <c r="O9" s="253" t="s">
        <v>2</v>
      </c>
    </row>
    <row r="10" spans="2:18" ht="5.25" customHeight="1" thickBot="1">
      <c r="B10" s="252"/>
      <c r="C10" s="160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8"/>
    </row>
    <row r="11" spans="2:18" ht="12.75" customHeight="1">
      <c r="B11" s="251" t="s">
        <v>3</v>
      </c>
      <c r="C11" s="149">
        <v>8.19</v>
      </c>
      <c r="D11" s="148">
        <v>8.51</v>
      </c>
      <c r="E11" s="148">
        <v>8.6199999999999992</v>
      </c>
      <c r="F11" s="148">
        <v>8.43</v>
      </c>
      <c r="G11" s="148">
        <v>8.3000000000000007</v>
      </c>
      <c r="H11" s="148">
        <v>8.5399999999999991</v>
      </c>
      <c r="I11" s="148">
        <v>8.73</v>
      </c>
      <c r="J11" s="148">
        <v>8.7100000000000009</v>
      </c>
      <c r="K11" s="148">
        <v>8.77</v>
      </c>
      <c r="L11" s="148">
        <v>8.8000000000000007</v>
      </c>
      <c r="M11" s="148">
        <v>8.8699999999999992</v>
      </c>
      <c r="N11" s="148">
        <v>8.9499999999999993</v>
      </c>
      <c r="O11" s="147">
        <v>8.98</v>
      </c>
    </row>
    <row r="12" spans="2:18" ht="12.75" customHeight="1">
      <c r="B12" s="250" t="s">
        <v>5</v>
      </c>
      <c r="C12" s="145">
        <v>19.2</v>
      </c>
      <c r="D12" s="144">
        <v>18.899999999999999</v>
      </c>
      <c r="E12" s="144">
        <v>18.899999999999999</v>
      </c>
      <c r="F12" s="144">
        <v>20</v>
      </c>
      <c r="G12" s="144">
        <v>20.6</v>
      </c>
      <c r="H12" s="144">
        <v>20.6</v>
      </c>
      <c r="I12" s="144">
        <v>19.8</v>
      </c>
      <c r="J12" s="144">
        <v>18</v>
      </c>
      <c r="K12" s="144">
        <v>18.2</v>
      </c>
      <c r="L12" s="144">
        <v>19.100000000000001</v>
      </c>
      <c r="M12" s="144">
        <v>20.399999999999999</v>
      </c>
      <c r="N12" s="144">
        <v>20.9</v>
      </c>
      <c r="O12" s="143">
        <v>20.9</v>
      </c>
    </row>
    <row r="13" spans="2:18">
      <c r="B13" s="250" t="s">
        <v>4</v>
      </c>
      <c r="C13" s="145">
        <v>-51.4</v>
      </c>
      <c r="D13" s="144">
        <v>-69.5</v>
      </c>
      <c r="E13" s="144">
        <v>-76.099999999999994</v>
      </c>
      <c r="F13" s="144">
        <v>-65</v>
      </c>
      <c r="G13" s="144">
        <v>-57.4</v>
      </c>
      <c r="H13" s="144">
        <v>-71.599999999999994</v>
      </c>
      <c r="I13" s="144">
        <v>-82.7</v>
      </c>
      <c r="J13" s="144">
        <v>-81.099999999999994</v>
      </c>
      <c r="K13" s="144">
        <v>-83.3</v>
      </c>
      <c r="L13" s="270">
        <v>-85.2</v>
      </c>
      <c r="M13" s="144">
        <v>-88</v>
      </c>
      <c r="N13" s="144">
        <v>-94.7</v>
      </c>
      <c r="O13" s="143">
        <v>-96.8</v>
      </c>
    </row>
    <row r="14" spans="2:18" s="221" customFormat="1" ht="13.5" thickBot="1">
      <c r="B14" s="249" t="s">
        <v>5</v>
      </c>
      <c r="C14" s="141">
        <v>19.2</v>
      </c>
      <c r="D14" s="140">
        <v>18.8</v>
      </c>
      <c r="E14" s="140">
        <v>18.899999999999999</v>
      </c>
      <c r="F14" s="140">
        <v>20</v>
      </c>
      <c r="G14" s="140">
        <v>20.6</v>
      </c>
      <c r="H14" s="140">
        <v>20.6</v>
      </c>
      <c r="I14" s="140">
        <v>19.899999999999999</v>
      </c>
      <c r="J14" s="140">
        <v>18</v>
      </c>
      <c r="K14" s="140">
        <v>18.2</v>
      </c>
      <c r="L14" s="140">
        <v>19.100000000000001</v>
      </c>
      <c r="M14" s="140">
        <v>20.5</v>
      </c>
      <c r="N14" s="140">
        <v>20.9</v>
      </c>
      <c r="O14" s="139">
        <v>20.9</v>
      </c>
    </row>
    <row r="15" spans="2:18" ht="5.25" customHeight="1" thickBot="1">
      <c r="B15" s="252"/>
      <c r="C15" s="153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1"/>
    </row>
    <row r="16" spans="2:18" ht="12.75" customHeight="1">
      <c r="B16" s="251" t="s">
        <v>19</v>
      </c>
      <c r="C16" s="149">
        <v>36.799999999999997</v>
      </c>
      <c r="D16" s="148">
        <v>36.4</v>
      </c>
      <c r="E16" s="148">
        <v>36.4</v>
      </c>
      <c r="F16" s="148">
        <v>37.1</v>
      </c>
      <c r="G16" s="148">
        <v>38</v>
      </c>
      <c r="H16" s="148">
        <v>39.1</v>
      </c>
      <c r="I16" s="148">
        <v>43.8</v>
      </c>
      <c r="J16" s="148">
        <v>54.6</v>
      </c>
      <c r="K16" s="148">
        <v>54</v>
      </c>
      <c r="L16" s="148">
        <v>49.9</v>
      </c>
      <c r="M16" s="148">
        <v>45.7</v>
      </c>
      <c r="N16" s="148">
        <v>44.4</v>
      </c>
      <c r="O16" s="147">
        <v>43.2</v>
      </c>
    </row>
    <row r="17" spans="2:16" ht="12.75" customHeight="1">
      <c r="B17" s="250" t="s">
        <v>5</v>
      </c>
      <c r="C17" s="145">
        <v>19</v>
      </c>
      <c r="D17" s="144">
        <v>18.7</v>
      </c>
      <c r="E17" s="144">
        <v>18.5</v>
      </c>
      <c r="F17" s="144">
        <v>20.100000000000001</v>
      </c>
      <c r="G17" s="144">
        <v>20.399999999999999</v>
      </c>
      <c r="H17" s="144">
        <v>20.399999999999999</v>
      </c>
      <c r="I17" s="144">
        <v>19.8</v>
      </c>
      <c r="J17" s="144">
        <v>17.8</v>
      </c>
      <c r="K17" s="144">
        <v>18</v>
      </c>
      <c r="L17" s="144">
        <v>19</v>
      </c>
      <c r="M17" s="144">
        <v>20.2</v>
      </c>
      <c r="N17" s="144">
        <v>20.7</v>
      </c>
      <c r="O17" s="143">
        <v>20.9</v>
      </c>
    </row>
    <row r="18" spans="2:16" ht="12.75" customHeight="1">
      <c r="B18" s="250" t="s">
        <v>59</v>
      </c>
      <c r="C18" s="145">
        <v>36.9</v>
      </c>
      <c r="D18" s="144">
        <v>36.299999999999997</v>
      </c>
      <c r="E18" s="144">
        <v>36.4</v>
      </c>
      <c r="F18" s="144">
        <v>37.1</v>
      </c>
      <c r="G18" s="144">
        <v>38</v>
      </c>
      <c r="H18" s="144">
        <v>39.1</v>
      </c>
      <c r="I18" s="144">
        <v>44.1</v>
      </c>
      <c r="J18" s="144">
        <v>54.6</v>
      </c>
      <c r="K18" s="144">
        <v>53.9</v>
      </c>
      <c r="L18" s="144">
        <v>49.9</v>
      </c>
      <c r="M18" s="144">
        <v>45.7</v>
      </c>
      <c r="N18" s="144">
        <v>44.4</v>
      </c>
      <c r="O18" s="143">
        <v>43.2</v>
      </c>
    </row>
    <row r="19" spans="2:16" ht="12.75" customHeight="1">
      <c r="B19" s="250" t="s">
        <v>5</v>
      </c>
      <c r="C19" s="145">
        <v>18.899999999999999</v>
      </c>
      <c r="D19" s="144">
        <v>18.7</v>
      </c>
      <c r="E19" s="144">
        <v>18.5</v>
      </c>
      <c r="F19" s="144">
        <v>20.100000000000001</v>
      </c>
      <c r="G19" s="144">
        <v>20.399999999999999</v>
      </c>
      <c r="H19" s="144">
        <v>20.399999999999999</v>
      </c>
      <c r="I19" s="144">
        <v>19.7</v>
      </c>
      <c r="J19" s="144">
        <v>17.8</v>
      </c>
      <c r="K19" s="144">
        <v>18</v>
      </c>
      <c r="L19" s="144">
        <v>19</v>
      </c>
      <c r="M19" s="144">
        <v>20.2</v>
      </c>
      <c r="N19" s="144">
        <v>20.7</v>
      </c>
      <c r="O19" s="143">
        <v>20.9</v>
      </c>
    </row>
    <row r="20" spans="2:16">
      <c r="B20" s="250" t="s">
        <v>20</v>
      </c>
      <c r="C20" s="145">
        <v>23.1</v>
      </c>
      <c r="D20" s="144">
        <v>22.8</v>
      </c>
      <c r="E20" s="144">
        <v>22.9</v>
      </c>
      <c r="F20" s="144">
        <v>23.4</v>
      </c>
      <c r="G20" s="144">
        <v>24</v>
      </c>
      <c r="H20" s="144">
        <v>24.7</v>
      </c>
      <c r="I20" s="144">
        <v>28.3</v>
      </c>
      <c r="J20" s="144">
        <v>35.700000000000003</v>
      </c>
      <c r="K20" s="144">
        <v>35.299999999999997</v>
      </c>
      <c r="L20" s="144">
        <v>32.1</v>
      </c>
      <c r="M20" s="144">
        <v>29.5</v>
      </c>
      <c r="N20" s="144">
        <v>28.5</v>
      </c>
      <c r="O20" s="143">
        <v>27.9</v>
      </c>
    </row>
    <row r="21" spans="2:16" ht="13.5" thickBot="1">
      <c r="B21" s="249" t="s">
        <v>5</v>
      </c>
      <c r="C21" s="141">
        <v>19</v>
      </c>
      <c r="D21" s="140">
        <v>18.7</v>
      </c>
      <c r="E21" s="140">
        <v>18.5</v>
      </c>
      <c r="F21" s="140">
        <v>20.100000000000001</v>
      </c>
      <c r="G21" s="140">
        <v>20.399999999999999</v>
      </c>
      <c r="H21" s="140">
        <v>20.399999999999999</v>
      </c>
      <c r="I21" s="140">
        <v>19.7</v>
      </c>
      <c r="J21" s="140">
        <v>17.8</v>
      </c>
      <c r="K21" s="140">
        <v>18</v>
      </c>
      <c r="L21" s="140">
        <v>19</v>
      </c>
      <c r="M21" s="140">
        <v>20.2</v>
      </c>
      <c r="N21" s="140">
        <v>20.7</v>
      </c>
      <c r="O21" s="139">
        <v>20.8</v>
      </c>
      <c r="P21" s="269"/>
    </row>
    <row r="22" spans="2:16" ht="5.25" customHeight="1" thickBot="1">
      <c r="B22" s="252"/>
      <c r="C22" s="160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8"/>
    </row>
    <row r="23" spans="2:16">
      <c r="B23" s="251" t="s">
        <v>82</v>
      </c>
      <c r="C23" s="149">
        <v>4.97</v>
      </c>
      <c r="D23" s="148">
        <v>6.19</v>
      </c>
      <c r="E23" s="148">
        <v>6.64</v>
      </c>
      <c r="F23" s="148">
        <v>7.64</v>
      </c>
      <c r="G23" s="148">
        <v>8.92</v>
      </c>
      <c r="H23" s="148">
        <v>10.26</v>
      </c>
      <c r="I23" s="148">
        <v>9.26</v>
      </c>
      <c r="J23" s="148">
        <v>9.68</v>
      </c>
      <c r="K23" s="148">
        <v>10.26</v>
      </c>
      <c r="L23" s="148">
        <v>10.34</v>
      </c>
      <c r="M23" s="148">
        <v>12.41</v>
      </c>
      <c r="N23" s="148">
        <v>12.42</v>
      </c>
      <c r="O23" s="147">
        <v>12.51</v>
      </c>
    </row>
    <row r="24" spans="2:16" ht="13.5" thickBot="1">
      <c r="B24" s="249" t="s">
        <v>5</v>
      </c>
      <c r="C24" s="141">
        <v>19</v>
      </c>
      <c r="D24" s="140">
        <v>18.7</v>
      </c>
      <c r="E24" s="140">
        <v>18.7</v>
      </c>
      <c r="F24" s="140">
        <v>19.8</v>
      </c>
      <c r="G24" s="140">
        <v>20.399999999999999</v>
      </c>
      <c r="H24" s="140">
        <v>20.5</v>
      </c>
      <c r="I24" s="140">
        <v>19.7</v>
      </c>
      <c r="J24" s="140">
        <v>17.8</v>
      </c>
      <c r="K24" s="140">
        <v>17.899999999999999</v>
      </c>
      <c r="L24" s="140">
        <v>18.899999999999999</v>
      </c>
      <c r="M24" s="140">
        <v>20.2</v>
      </c>
      <c r="N24" s="140">
        <v>20.8</v>
      </c>
      <c r="O24" s="139">
        <v>20.8</v>
      </c>
    </row>
    <row r="25" spans="2:16">
      <c r="B25" s="248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</row>
    <row r="26" spans="2:16">
      <c r="B26" s="248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</row>
    <row r="27" spans="2:16">
      <c r="B27" s="248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</row>
    <row r="28" spans="2:16">
      <c r="B28" s="248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</row>
    <row r="29" spans="2:16">
      <c r="B29" s="248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</row>
    <row r="30" spans="2:16">
      <c r="B30" s="248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</row>
    <row r="31" spans="2:16">
      <c r="B31" s="248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</row>
    <row r="32" spans="2:16">
      <c r="B32" s="248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</row>
    <row r="33" spans="2:17">
      <c r="B33" s="248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</row>
    <row r="34" spans="2:17">
      <c r="B34" s="248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</row>
    <row r="35" spans="2:17">
      <c r="B35" s="248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</row>
    <row r="36" spans="2:17">
      <c r="B36" s="248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</row>
    <row r="37" spans="2:17">
      <c r="B37" s="248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</row>
    <row r="38" spans="2:17">
      <c r="B38" s="248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</row>
    <row r="39" spans="2:17">
      <c r="B39" s="248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</row>
    <row r="41" spans="2:17" ht="1.5" customHeight="1" thickBot="1"/>
    <row r="42" spans="2:17" ht="13.5" customHeight="1" thickBot="1">
      <c r="B42" s="188"/>
      <c r="C42" s="185"/>
      <c r="D42" s="186" t="s">
        <v>6</v>
      </c>
      <c r="E42" s="187"/>
      <c r="F42" s="187"/>
      <c r="G42" s="187"/>
      <c r="H42" s="187"/>
      <c r="I42" s="185"/>
      <c r="J42" s="319" t="s">
        <v>22</v>
      </c>
      <c r="K42" s="318"/>
      <c r="L42" s="184" t="s">
        <v>24</v>
      </c>
      <c r="M42" s="116"/>
      <c r="N42" s="116"/>
      <c r="O42" s="180"/>
    </row>
    <row r="43" spans="2:17" ht="13.5" customHeight="1" thickBot="1">
      <c r="B43" s="183"/>
      <c r="C43" s="182"/>
      <c r="D43" s="183"/>
      <c r="E43" s="123"/>
      <c r="F43" s="123"/>
      <c r="G43" s="123"/>
      <c r="H43" s="123"/>
      <c r="I43" s="182"/>
      <c r="J43" s="317"/>
      <c r="K43" s="316"/>
      <c r="L43" s="181" t="s">
        <v>105</v>
      </c>
      <c r="M43" s="116"/>
      <c r="N43" s="116"/>
      <c r="O43" s="180"/>
      <c r="Q43" s="136"/>
    </row>
    <row r="44" spans="2:17" ht="5.25" customHeight="1" thickBot="1">
      <c r="B44" s="257"/>
      <c r="C44" s="172"/>
      <c r="D44" s="172"/>
      <c r="E44" s="172"/>
      <c r="F44" s="172"/>
      <c r="G44" s="172"/>
      <c r="H44" s="172"/>
      <c r="I44" s="172"/>
      <c r="J44" s="172"/>
      <c r="K44" s="172"/>
      <c r="L44" s="172"/>
      <c r="M44" s="179"/>
      <c r="N44" s="179"/>
      <c r="O44" s="178"/>
    </row>
    <row r="45" spans="2:17" s="263" customFormat="1" ht="12" thickBot="1">
      <c r="B45" s="268" t="s">
        <v>28</v>
      </c>
      <c r="C45" s="267">
        <v>0.299987</v>
      </c>
      <c r="D45" s="265">
        <v>0.29994999999999999</v>
      </c>
      <c r="E45" s="266">
        <v>0.29988799999999999</v>
      </c>
      <c r="F45" s="266">
        <v>0.29980299999999999</v>
      </c>
      <c r="G45" s="266">
        <v>0.29969299999999999</v>
      </c>
      <c r="H45" s="265">
        <v>0.29955900000000002</v>
      </c>
      <c r="I45" s="265">
        <v>1.699981</v>
      </c>
      <c r="J45" s="265">
        <v>1.6998390000000001</v>
      </c>
      <c r="K45" s="265">
        <v>1.69956</v>
      </c>
      <c r="L45" s="265">
        <v>1.699144</v>
      </c>
      <c r="M45" s="265">
        <v>1.698591</v>
      </c>
      <c r="N45" s="265">
        <v>1.6979</v>
      </c>
      <c r="O45" s="264">
        <v>0.29999799999999999</v>
      </c>
    </row>
    <row r="46" spans="2:17" ht="5.25" customHeight="1" thickBot="1">
      <c r="B46" s="257"/>
      <c r="C46" s="172"/>
      <c r="D46" s="171"/>
      <c r="E46" s="171"/>
      <c r="F46" s="171"/>
      <c r="G46" s="171"/>
      <c r="H46" s="171"/>
      <c r="I46" s="171"/>
      <c r="J46" s="171"/>
      <c r="K46" s="171"/>
      <c r="L46" s="171"/>
      <c r="M46" s="170"/>
      <c r="N46" s="170"/>
      <c r="O46" s="169"/>
    </row>
    <row r="47" spans="2:17" ht="13.5" thickBot="1">
      <c r="B47" s="256" t="s">
        <v>0</v>
      </c>
      <c r="C47" s="262">
        <v>0.2986111111111111</v>
      </c>
      <c r="D47" s="261">
        <v>0.34027777777777773</v>
      </c>
      <c r="E47" s="261">
        <v>0.38194444444444442</v>
      </c>
      <c r="F47" s="261">
        <v>0.4236111111111111</v>
      </c>
      <c r="G47" s="261">
        <v>0.46527777777777773</v>
      </c>
      <c r="H47" s="261">
        <v>0.50694444444444442</v>
      </c>
      <c r="I47" s="261">
        <v>0.54861111111111105</v>
      </c>
      <c r="J47" s="261">
        <v>0.59027777777777779</v>
      </c>
      <c r="K47" s="261">
        <v>0.63194444444444442</v>
      </c>
      <c r="L47" s="261">
        <v>0.67361111111111116</v>
      </c>
      <c r="M47" s="261">
        <v>0.71527777777777779</v>
      </c>
      <c r="N47" s="261">
        <v>0.75694444444444453</v>
      </c>
      <c r="O47" s="260">
        <v>0.79861111111111116</v>
      </c>
    </row>
    <row r="48" spans="2:17" ht="5.25" customHeight="1" thickBot="1">
      <c r="B48" s="252"/>
      <c r="C48" s="160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8"/>
    </row>
    <row r="49" spans="2:15" ht="13.5" thickBot="1">
      <c r="B49" s="256" t="s">
        <v>1</v>
      </c>
      <c r="C49" s="255" t="s">
        <v>2</v>
      </c>
      <c r="D49" s="254" t="s">
        <v>2</v>
      </c>
      <c r="E49" s="254" t="s">
        <v>2</v>
      </c>
      <c r="F49" s="254" t="s">
        <v>2</v>
      </c>
      <c r="G49" s="254" t="s">
        <v>2</v>
      </c>
      <c r="H49" s="254" t="s">
        <v>2</v>
      </c>
      <c r="I49" s="254" t="s">
        <v>2</v>
      </c>
      <c r="J49" s="254" t="s">
        <v>2</v>
      </c>
      <c r="K49" s="254" t="s">
        <v>2</v>
      </c>
      <c r="L49" s="254" t="s">
        <v>2</v>
      </c>
      <c r="M49" s="254" t="s">
        <v>2</v>
      </c>
      <c r="N49" s="254" t="s">
        <v>2</v>
      </c>
      <c r="O49" s="253" t="s">
        <v>2</v>
      </c>
    </row>
    <row r="50" spans="2:15" ht="5.25" customHeight="1" thickBot="1">
      <c r="B50" s="252"/>
      <c r="C50" s="160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8"/>
    </row>
    <row r="51" spans="2:15">
      <c r="B51" s="251" t="s">
        <v>3</v>
      </c>
      <c r="C51" s="149">
        <v>8.3000000000000007</v>
      </c>
      <c r="D51" s="148">
        <v>8.51</v>
      </c>
      <c r="E51" s="148">
        <v>8.57</v>
      </c>
      <c r="F51" s="148">
        <v>8.35</v>
      </c>
      <c r="G51" s="148">
        <v>8.5</v>
      </c>
      <c r="H51" s="148">
        <v>8.57</v>
      </c>
      <c r="I51" s="148">
        <v>8.75</v>
      </c>
      <c r="J51" s="148">
        <v>8.77</v>
      </c>
      <c r="K51" s="148">
        <v>8.86</v>
      </c>
      <c r="L51" s="148">
        <v>8.82</v>
      </c>
      <c r="M51" s="148">
        <v>8.7100000000000009</v>
      </c>
      <c r="N51" s="148">
        <v>8.59</v>
      </c>
      <c r="O51" s="147">
        <v>8.43</v>
      </c>
    </row>
    <row r="52" spans="2:15">
      <c r="B52" s="250" t="s">
        <v>5</v>
      </c>
      <c r="C52" s="145">
        <v>19.600000000000001</v>
      </c>
      <c r="D52" s="144">
        <v>19.600000000000001</v>
      </c>
      <c r="E52" s="144">
        <v>19.600000000000001</v>
      </c>
      <c r="F52" s="144">
        <v>19.3</v>
      </c>
      <c r="G52" s="144">
        <v>19.3</v>
      </c>
      <c r="H52" s="144">
        <v>19.8</v>
      </c>
      <c r="I52" s="144">
        <v>20.9</v>
      </c>
      <c r="J52" s="144">
        <v>21.2</v>
      </c>
      <c r="K52" s="144">
        <v>21</v>
      </c>
      <c r="L52" s="144">
        <v>21.8</v>
      </c>
      <c r="M52" s="144">
        <v>22.1</v>
      </c>
      <c r="N52" s="144">
        <v>22.2</v>
      </c>
      <c r="O52" s="143">
        <v>22.3</v>
      </c>
    </row>
    <row r="53" spans="2:15">
      <c r="B53" s="250" t="s">
        <v>4</v>
      </c>
      <c r="C53" s="145">
        <v>-57.7</v>
      </c>
      <c r="D53" s="144">
        <v>-69.7</v>
      </c>
      <c r="E53" s="144">
        <v>-73.400000000000006</v>
      </c>
      <c r="F53" s="144">
        <v>-60.5</v>
      </c>
      <c r="G53" s="144">
        <v>-69.400000000000006</v>
      </c>
      <c r="H53" s="144">
        <v>-73.099999999999994</v>
      </c>
      <c r="I53" s="144">
        <v>-84</v>
      </c>
      <c r="J53" s="144">
        <v>-85.5</v>
      </c>
      <c r="K53" s="144">
        <v>-90.3</v>
      </c>
      <c r="L53" s="144">
        <v>-85.4</v>
      </c>
      <c r="M53" s="144">
        <v>-81.900000000000006</v>
      </c>
      <c r="N53" s="144">
        <v>-74.8</v>
      </c>
      <c r="O53" s="143">
        <v>-71.599999999999994</v>
      </c>
    </row>
    <row r="54" spans="2:15" ht="13.5" thickBot="1">
      <c r="B54" s="249" t="s">
        <v>5</v>
      </c>
      <c r="C54" s="141">
        <v>19.600000000000001</v>
      </c>
      <c r="D54" s="140">
        <v>19.7</v>
      </c>
      <c r="E54" s="140">
        <v>19.600000000000001</v>
      </c>
      <c r="F54" s="140">
        <v>19.2</v>
      </c>
      <c r="G54" s="140">
        <v>19.3</v>
      </c>
      <c r="H54" s="140">
        <v>19.8</v>
      </c>
      <c r="I54" s="140">
        <v>20.8</v>
      </c>
      <c r="J54" s="140">
        <v>21.1</v>
      </c>
      <c r="K54" s="140">
        <v>20.9</v>
      </c>
      <c r="L54" s="140">
        <v>21.7</v>
      </c>
      <c r="M54" s="140">
        <v>22.1</v>
      </c>
      <c r="N54" s="140">
        <v>22.2</v>
      </c>
      <c r="O54" s="139">
        <v>22.2</v>
      </c>
    </row>
    <row r="55" spans="2:15" ht="5.25" customHeight="1" thickBot="1">
      <c r="B55" s="252"/>
      <c r="C55" s="153"/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1"/>
    </row>
    <row r="56" spans="2:15">
      <c r="B56" s="251" t="s">
        <v>19</v>
      </c>
      <c r="C56" s="149">
        <v>33.9</v>
      </c>
      <c r="D56" s="148">
        <v>32.9</v>
      </c>
      <c r="E56" s="148">
        <v>31.1</v>
      </c>
      <c r="F56" s="148">
        <v>30.6</v>
      </c>
      <c r="G56" s="148">
        <v>28.8</v>
      </c>
      <c r="H56" s="148">
        <v>28.9</v>
      </c>
      <c r="I56" s="148">
        <v>30.7</v>
      </c>
      <c r="J56" s="148">
        <v>33.5</v>
      </c>
      <c r="K56" s="148">
        <v>34.9</v>
      </c>
      <c r="L56" s="148">
        <v>35</v>
      </c>
      <c r="M56" s="148">
        <v>36.9</v>
      </c>
      <c r="N56" s="148">
        <v>36.6</v>
      </c>
      <c r="O56" s="147">
        <v>37.5</v>
      </c>
    </row>
    <row r="57" spans="2:15">
      <c r="B57" s="250" t="s">
        <v>5</v>
      </c>
      <c r="C57" s="145">
        <v>18.7</v>
      </c>
      <c r="D57" s="144">
        <v>18.8</v>
      </c>
      <c r="E57" s="144">
        <v>19</v>
      </c>
      <c r="F57" s="144">
        <v>19.3</v>
      </c>
      <c r="G57" s="144">
        <v>19.2</v>
      </c>
      <c r="H57" s="144">
        <v>19.600000000000001</v>
      </c>
      <c r="I57" s="144">
        <v>20.7</v>
      </c>
      <c r="J57" s="144">
        <v>21</v>
      </c>
      <c r="K57" s="144">
        <v>20.9</v>
      </c>
      <c r="L57" s="144">
        <v>21.7</v>
      </c>
      <c r="M57" s="144">
        <v>21.7</v>
      </c>
      <c r="N57" s="144">
        <v>21.9</v>
      </c>
      <c r="O57" s="143">
        <v>22.1</v>
      </c>
    </row>
    <row r="58" spans="2:15">
      <c r="B58" s="250" t="s">
        <v>59</v>
      </c>
      <c r="C58" s="145">
        <v>32.5</v>
      </c>
      <c r="D58" s="144">
        <v>32.299999999999997</v>
      </c>
      <c r="E58" s="144">
        <v>31.4</v>
      </c>
      <c r="F58" s="144">
        <v>30.9</v>
      </c>
      <c r="G58" s="144">
        <v>28.9</v>
      </c>
      <c r="H58" s="144">
        <v>29.1</v>
      </c>
      <c r="I58" s="144">
        <v>30.7</v>
      </c>
      <c r="J58" s="144">
        <v>33.6</v>
      </c>
      <c r="K58" s="144">
        <v>34.700000000000003</v>
      </c>
      <c r="L58" s="144">
        <v>35</v>
      </c>
      <c r="M58" s="144">
        <v>37</v>
      </c>
      <c r="N58" s="144">
        <v>36.6</v>
      </c>
      <c r="O58" s="143">
        <v>37.5</v>
      </c>
    </row>
    <row r="59" spans="2:15">
      <c r="B59" s="250" t="s">
        <v>5</v>
      </c>
      <c r="C59" s="145">
        <v>18.5</v>
      </c>
      <c r="D59" s="144">
        <v>18.600000000000001</v>
      </c>
      <c r="E59" s="144">
        <v>19.100000000000001</v>
      </c>
      <c r="F59" s="144">
        <v>19.399999999999999</v>
      </c>
      <c r="G59" s="144">
        <v>19.2</v>
      </c>
      <c r="H59" s="144">
        <v>19.7</v>
      </c>
      <c r="I59" s="144">
        <v>20.8</v>
      </c>
      <c r="J59" s="144">
        <v>21</v>
      </c>
      <c r="K59" s="144">
        <v>21</v>
      </c>
      <c r="L59" s="144">
        <v>21.7</v>
      </c>
      <c r="M59" s="144">
        <v>21.7</v>
      </c>
      <c r="N59" s="144">
        <v>21.9</v>
      </c>
      <c r="O59" s="143">
        <v>22.1</v>
      </c>
    </row>
    <row r="60" spans="2:15">
      <c r="B60" s="250" t="s">
        <v>20</v>
      </c>
      <c r="C60" s="145">
        <v>21.2</v>
      </c>
      <c r="D60" s="144">
        <v>20.6</v>
      </c>
      <c r="E60" s="144">
        <v>19.100000000000001</v>
      </c>
      <c r="F60" s="144">
        <v>19</v>
      </c>
      <c r="G60" s="144">
        <v>17.7</v>
      </c>
      <c r="H60" s="144">
        <v>17.7</v>
      </c>
      <c r="I60" s="144">
        <v>18.899999999999999</v>
      </c>
      <c r="J60" s="144">
        <v>20.8</v>
      </c>
      <c r="K60" s="144">
        <v>21.7</v>
      </c>
      <c r="L60" s="144">
        <v>21.9</v>
      </c>
      <c r="M60" s="144">
        <v>23.2</v>
      </c>
      <c r="N60" s="144">
        <v>23.1</v>
      </c>
      <c r="O60" s="143">
        <v>25.2</v>
      </c>
    </row>
    <row r="61" spans="2:15" ht="13.5" thickBot="1">
      <c r="B61" s="249" t="s">
        <v>5</v>
      </c>
      <c r="C61" s="141">
        <v>18.5</v>
      </c>
      <c r="D61" s="140">
        <v>18.7</v>
      </c>
      <c r="E61" s="140">
        <v>19</v>
      </c>
      <c r="F61" s="140">
        <v>19.399999999999999</v>
      </c>
      <c r="G61" s="140">
        <v>19.2</v>
      </c>
      <c r="H61" s="140">
        <v>19.7</v>
      </c>
      <c r="I61" s="140">
        <v>20.7</v>
      </c>
      <c r="J61" s="140">
        <v>21</v>
      </c>
      <c r="K61" s="140">
        <v>21</v>
      </c>
      <c r="L61" s="140">
        <v>21.9</v>
      </c>
      <c r="M61" s="140">
        <v>21.6</v>
      </c>
      <c r="N61" s="140">
        <v>21.9</v>
      </c>
      <c r="O61" s="139">
        <v>22.2</v>
      </c>
    </row>
    <row r="62" spans="2:15" ht="5.25" customHeight="1" thickBot="1">
      <c r="B62" s="252"/>
      <c r="C62" s="160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8"/>
    </row>
    <row r="63" spans="2:15">
      <c r="B63" s="251" t="s">
        <v>82</v>
      </c>
      <c r="C63" s="149">
        <v>7.6</v>
      </c>
      <c r="D63" s="148">
        <v>7.11</v>
      </c>
      <c r="E63" s="148">
        <v>6.59</v>
      </c>
      <c r="F63" s="148">
        <v>7.77</v>
      </c>
      <c r="G63" s="148">
        <v>9.93</v>
      </c>
      <c r="H63" s="148">
        <v>10.93</v>
      </c>
      <c r="I63" s="148">
        <v>10.33</v>
      </c>
      <c r="J63" s="148">
        <v>8.34</v>
      </c>
      <c r="K63" s="148">
        <v>9.57</v>
      </c>
      <c r="L63" s="148">
        <v>10.02</v>
      </c>
      <c r="M63" s="148">
        <v>11.94</v>
      </c>
      <c r="N63" s="148">
        <v>10.7</v>
      </c>
      <c r="O63" s="147">
        <v>9.83</v>
      </c>
    </row>
    <row r="64" spans="2:15" ht="13.5" thickBot="1">
      <c r="B64" s="249" t="s">
        <v>5</v>
      </c>
      <c r="C64" s="141">
        <v>18.399999999999999</v>
      </c>
      <c r="D64" s="140">
        <v>18.7</v>
      </c>
      <c r="E64" s="140">
        <v>19.3</v>
      </c>
      <c r="F64" s="140">
        <v>19.5</v>
      </c>
      <c r="G64" s="140">
        <v>19.2</v>
      </c>
      <c r="H64" s="140">
        <v>19.7</v>
      </c>
      <c r="I64" s="140">
        <v>20.8</v>
      </c>
      <c r="J64" s="140">
        <v>20.9</v>
      </c>
      <c r="K64" s="140">
        <v>20.7</v>
      </c>
      <c r="L64" s="140">
        <v>21.8</v>
      </c>
      <c r="M64" s="140">
        <v>21.8</v>
      </c>
      <c r="N64" s="140">
        <v>21.9</v>
      </c>
      <c r="O64" s="139">
        <v>21.9</v>
      </c>
    </row>
    <row r="65" spans="2:15">
      <c r="B65" s="248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</row>
    <row r="66" spans="2:15">
      <c r="B66" s="248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</row>
    <row r="67" spans="2:15">
      <c r="B67" s="248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</row>
    <row r="68" spans="2:15">
      <c r="B68" s="248"/>
      <c r="C68" s="137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7"/>
    </row>
    <row r="69" spans="2:15">
      <c r="B69" s="248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</row>
    <row r="70" spans="2:15">
      <c r="B70" s="248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</row>
    <row r="71" spans="2:15">
      <c r="B71" s="248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</row>
    <row r="72" spans="2:15">
      <c r="B72" s="248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</row>
    <row r="73" spans="2:15">
      <c r="B73" s="248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</row>
    <row r="74" spans="2:15">
      <c r="B74" s="248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</row>
    <row r="75" spans="2:15">
      <c r="B75" s="248"/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</row>
    <row r="76" spans="2:15">
      <c r="B76" s="248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</row>
    <row r="77" spans="2:15">
      <c r="B77" s="248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</row>
    <row r="78" spans="2:15">
      <c r="B78" s="248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</row>
    <row r="79" spans="2:15">
      <c r="B79" s="248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</row>
    <row r="80" spans="2:15" ht="13.5" thickBot="1">
      <c r="B80" s="248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</row>
    <row r="81" spans="2:15" ht="13.5" customHeight="1" thickBot="1">
      <c r="B81" s="188"/>
      <c r="C81" s="185"/>
      <c r="D81" s="186" t="s">
        <v>6</v>
      </c>
      <c r="E81" s="187"/>
      <c r="F81" s="187"/>
      <c r="G81" s="187"/>
      <c r="H81" s="187"/>
      <c r="I81" s="185"/>
      <c r="J81" s="319" t="s">
        <v>23</v>
      </c>
      <c r="K81" s="318"/>
      <c r="L81" s="184" t="s">
        <v>24</v>
      </c>
      <c r="M81" s="116"/>
      <c r="N81" s="116"/>
      <c r="O81" s="180"/>
    </row>
    <row r="82" spans="2:15" ht="13.5" customHeight="1" thickBot="1">
      <c r="B82" s="183"/>
      <c r="C82" s="182"/>
      <c r="D82" s="183"/>
      <c r="E82" s="123"/>
      <c r="F82" s="123"/>
      <c r="G82" s="123"/>
      <c r="H82" s="123"/>
      <c r="I82" s="182"/>
      <c r="J82" s="317"/>
      <c r="K82" s="316"/>
      <c r="L82" s="181" t="s">
        <v>105</v>
      </c>
      <c r="M82" s="116"/>
      <c r="N82" s="116"/>
      <c r="O82" s="180"/>
    </row>
    <row r="83" spans="2:15" ht="5.25" customHeight="1" thickBot="1">
      <c r="B83" s="257"/>
      <c r="C83" s="172"/>
      <c r="D83" s="172"/>
      <c r="E83" s="172"/>
      <c r="F83" s="172"/>
      <c r="G83" s="172"/>
      <c r="H83" s="172"/>
      <c r="I83" s="172"/>
      <c r="J83" s="172"/>
      <c r="K83" s="172"/>
      <c r="L83" s="172"/>
      <c r="M83" s="179"/>
      <c r="N83" s="179"/>
      <c r="O83" s="178"/>
    </row>
    <row r="84" spans="2:15" ht="13.5" thickBot="1">
      <c r="B84" s="259" t="s">
        <v>28</v>
      </c>
      <c r="C84" s="176">
        <v>0.299983</v>
      </c>
      <c r="D84" s="175">
        <v>0.29994199999999999</v>
      </c>
      <c r="E84" s="175">
        <v>0.299877</v>
      </c>
      <c r="F84" s="175">
        <v>0.299788</v>
      </c>
      <c r="G84" s="175">
        <v>0.29967500000000002</v>
      </c>
      <c r="H84" s="258">
        <v>1.699999</v>
      </c>
      <c r="I84" s="258">
        <v>1.6999200000000001</v>
      </c>
      <c r="J84" s="175">
        <v>1.699703</v>
      </c>
      <c r="K84" s="175">
        <v>1.699349</v>
      </c>
      <c r="L84" s="175">
        <v>1.6988570000000001</v>
      </c>
      <c r="M84" s="175">
        <v>1.6982280000000001</v>
      </c>
      <c r="N84" s="175">
        <v>1.697462</v>
      </c>
      <c r="O84" s="174">
        <v>0.29999599999999998</v>
      </c>
    </row>
    <row r="85" spans="2:15" ht="5.25" customHeight="1" thickBot="1">
      <c r="B85" s="257"/>
      <c r="C85" s="172"/>
      <c r="D85" s="171"/>
      <c r="E85" s="171"/>
      <c r="F85" s="171"/>
      <c r="G85" s="171"/>
      <c r="H85" s="171"/>
      <c r="I85" s="171"/>
      <c r="J85" s="171"/>
      <c r="K85" s="171"/>
      <c r="L85" s="171"/>
      <c r="M85" s="170"/>
      <c r="N85" s="170"/>
      <c r="O85" s="169"/>
    </row>
    <row r="86" spans="2:15" ht="13.5" thickBot="1">
      <c r="B86" s="256" t="s">
        <v>0</v>
      </c>
      <c r="C86" s="167">
        <v>0.30902777777777779</v>
      </c>
      <c r="D86" s="166">
        <v>0.35069444444444442</v>
      </c>
      <c r="E86" s="166">
        <v>0.3923611111111111</v>
      </c>
      <c r="F86" s="166">
        <v>0.43402777777777773</v>
      </c>
      <c r="G86" s="166">
        <v>0.47569444444444442</v>
      </c>
      <c r="H86" s="166">
        <v>0.51736111111111105</v>
      </c>
      <c r="I86" s="166">
        <v>0.55902777777777779</v>
      </c>
      <c r="J86" s="166">
        <v>0.60069444444444442</v>
      </c>
      <c r="K86" s="166">
        <v>0.64236111111111105</v>
      </c>
      <c r="L86" s="166">
        <v>0.68402777777777779</v>
      </c>
      <c r="M86" s="166">
        <v>0.72569444444444453</v>
      </c>
      <c r="N86" s="166">
        <v>0.76736111111111116</v>
      </c>
      <c r="O86" s="165">
        <v>0.80902777777777779</v>
      </c>
    </row>
    <row r="87" spans="2:15" ht="5.25" customHeight="1" thickBot="1">
      <c r="B87" s="252"/>
      <c r="C87" s="160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8"/>
    </row>
    <row r="88" spans="2:15" ht="13.5" thickBot="1">
      <c r="B88" s="256" t="s">
        <v>1</v>
      </c>
      <c r="C88" s="255" t="s">
        <v>2</v>
      </c>
      <c r="D88" s="254" t="s">
        <v>2</v>
      </c>
      <c r="E88" s="254" t="s">
        <v>2</v>
      </c>
      <c r="F88" s="254" t="s">
        <v>2</v>
      </c>
      <c r="G88" s="254" t="s">
        <v>2</v>
      </c>
      <c r="H88" s="254" t="s">
        <v>2</v>
      </c>
      <c r="I88" s="254" t="s">
        <v>2</v>
      </c>
      <c r="J88" s="254" t="s">
        <v>2</v>
      </c>
      <c r="K88" s="254" t="s">
        <v>2</v>
      </c>
      <c r="L88" s="254" t="s">
        <v>2</v>
      </c>
      <c r="M88" s="254" t="s">
        <v>2</v>
      </c>
      <c r="N88" s="254" t="s">
        <v>2</v>
      </c>
      <c r="O88" s="253" t="s">
        <v>2</v>
      </c>
    </row>
    <row r="89" spans="2:15" ht="5.25" customHeight="1" thickBot="1">
      <c r="B89" s="252"/>
      <c r="C89" s="160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8"/>
    </row>
    <row r="90" spans="2:15">
      <c r="B90" s="251" t="s">
        <v>3</v>
      </c>
      <c r="C90" s="149">
        <v>8.3699999999999992</v>
      </c>
      <c r="D90" s="148">
        <v>8.51</v>
      </c>
      <c r="E90" s="148">
        <v>8.6</v>
      </c>
      <c r="F90" s="148">
        <v>8.3800000000000008</v>
      </c>
      <c r="G90" s="148">
        <v>8.66</v>
      </c>
      <c r="H90" s="148">
        <v>8.5500000000000007</v>
      </c>
      <c r="I90" s="148">
        <v>8.81</v>
      </c>
      <c r="J90" s="148">
        <v>8.7799999999999994</v>
      </c>
      <c r="K90" s="148">
        <v>8.7799999999999994</v>
      </c>
      <c r="L90" s="148">
        <v>8.74</v>
      </c>
      <c r="M90" s="148">
        <v>8.76</v>
      </c>
      <c r="N90" s="148">
        <v>8.5500000000000007</v>
      </c>
      <c r="O90" s="147">
        <v>8.34</v>
      </c>
    </row>
    <row r="91" spans="2:15">
      <c r="B91" s="250" t="s">
        <v>5</v>
      </c>
      <c r="C91" s="145">
        <v>19.2</v>
      </c>
      <c r="D91" s="144">
        <v>19</v>
      </c>
      <c r="E91" s="144">
        <v>19.8</v>
      </c>
      <c r="F91" s="144">
        <v>22</v>
      </c>
      <c r="G91" s="144">
        <v>22.1</v>
      </c>
      <c r="H91" s="144">
        <v>21.6</v>
      </c>
      <c r="I91" s="144">
        <v>21.8</v>
      </c>
      <c r="J91" s="144">
        <v>21</v>
      </c>
      <c r="K91" s="144">
        <v>20.8</v>
      </c>
      <c r="L91" s="144">
        <v>22</v>
      </c>
      <c r="M91" s="144">
        <v>23</v>
      </c>
      <c r="N91" s="144">
        <v>23.4</v>
      </c>
      <c r="O91" s="143">
        <v>23.4</v>
      </c>
    </row>
    <row r="92" spans="2:15">
      <c r="B92" s="250" t="s">
        <v>4</v>
      </c>
      <c r="C92" s="145">
        <v>-61.6</v>
      </c>
      <c r="D92" s="144">
        <v>-69.7</v>
      </c>
      <c r="E92" s="144">
        <v>-74.7</v>
      </c>
      <c r="F92" s="144">
        <v>-62.7</v>
      </c>
      <c r="G92" s="144">
        <v>-79.2</v>
      </c>
      <c r="H92" s="144">
        <v>-73</v>
      </c>
      <c r="I92" s="144">
        <v>-88</v>
      </c>
      <c r="J92" s="144">
        <v>-85.9</v>
      </c>
      <c r="K92" s="144">
        <v>-86</v>
      </c>
      <c r="L92" s="144">
        <v>-85.6</v>
      </c>
      <c r="M92" s="144">
        <v>-85.8</v>
      </c>
      <c r="N92" s="144">
        <v>-72.900000000000006</v>
      </c>
      <c r="O92" s="143">
        <v>-70.8</v>
      </c>
    </row>
    <row r="93" spans="2:15" ht="13.5" thickBot="1">
      <c r="B93" s="249" t="s">
        <v>5</v>
      </c>
      <c r="C93" s="141">
        <v>19.2</v>
      </c>
      <c r="D93" s="140">
        <v>19.100000000000001</v>
      </c>
      <c r="E93" s="140">
        <v>19.899999999999999</v>
      </c>
      <c r="F93" s="140">
        <v>21.9</v>
      </c>
      <c r="G93" s="140">
        <v>22</v>
      </c>
      <c r="H93" s="140">
        <v>21.6</v>
      </c>
      <c r="I93" s="140">
        <v>21.8</v>
      </c>
      <c r="J93" s="140">
        <v>20.9</v>
      </c>
      <c r="K93" s="140">
        <v>20.7</v>
      </c>
      <c r="L93" s="140">
        <v>22.1</v>
      </c>
      <c r="M93" s="140">
        <v>23</v>
      </c>
      <c r="N93" s="140">
        <v>23.4</v>
      </c>
      <c r="O93" s="139">
        <v>23.4</v>
      </c>
    </row>
    <row r="94" spans="2:15" ht="5.25" customHeight="1" thickBot="1">
      <c r="B94" s="252"/>
      <c r="C94" s="153"/>
      <c r="D94" s="152"/>
      <c r="E94" s="152"/>
      <c r="F94" s="152"/>
      <c r="G94" s="152"/>
      <c r="H94" s="152"/>
      <c r="I94" s="152"/>
      <c r="J94" s="152"/>
      <c r="K94" s="152"/>
      <c r="L94" s="152"/>
      <c r="M94" s="152"/>
      <c r="N94" s="152"/>
      <c r="O94" s="151"/>
    </row>
    <row r="95" spans="2:15">
      <c r="B95" s="251" t="s">
        <v>19</v>
      </c>
      <c r="C95" s="149">
        <v>31.1</v>
      </c>
      <c r="D95" s="148">
        <v>31.1</v>
      </c>
      <c r="E95" s="148">
        <v>30.8</v>
      </c>
      <c r="F95" s="148">
        <v>26.1</v>
      </c>
      <c r="G95" s="148">
        <v>29.6</v>
      </c>
      <c r="H95" s="148">
        <v>30</v>
      </c>
      <c r="I95" s="148">
        <v>17.2</v>
      </c>
      <c r="J95" s="148">
        <v>29.7</v>
      </c>
      <c r="K95" s="148">
        <v>30.4</v>
      </c>
      <c r="L95" s="148">
        <v>30.2</v>
      </c>
      <c r="M95" s="148">
        <v>30.8</v>
      </c>
      <c r="N95" s="148">
        <v>31</v>
      </c>
      <c r="O95" s="147">
        <v>33.4</v>
      </c>
    </row>
    <row r="96" spans="2:15">
      <c r="B96" s="250" t="s">
        <v>5</v>
      </c>
      <c r="C96" s="145">
        <v>19.100000000000001</v>
      </c>
      <c r="D96" s="144">
        <v>19.100000000000001</v>
      </c>
      <c r="E96" s="144">
        <v>19.600000000000001</v>
      </c>
      <c r="F96" s="144">
        <v>21.6</v>
      </c>
      <c r="G96" s="144">
        <v>21.5</v>
      </c>
      <c r="H96" s="144">
        <v>21.5</v>
      </c>
      <c r="I96" s="144">
        <v>21.1</v>
      </c>
      <c r="J96" s="144">
        <v>20.8</v>
      </c>
      <c r="K96" s="144">
        <v>20.8</v>
      </c>
      <c r="L96" s="144">
        <v>22</v>
      </c>
      <c r="M96" s="144">
        <v>22.8</v>
      </c>
      <c r="N96" s="144">
        <v>22.7</v>
      </c>
      <c r="O96" s="143">
        <v>22.7</v>
      </c>
    </row>
    <row r="97" spans="2:15">
      <c r="B97" s="250" t="s">
        <v>59</v>
      </c>
      <c r="C97" s="145">
        <v>31.2</v>
      </c>
      <c r="D97" s="144">
        <v>31.2</v>
      </c>
      <c r="E97" s="144">
        <v>30.7</v>
      </c>
      <c r="F97" s="144">
        <v>25.2</v>
      </c>
      <c r="G97" s="144">
        <v>29.4</v>
      </c>
      <c r="H97" s="144">
        <v>30.3</v>
      </c>
      <c r="I97" s="144">
        <v>17.37</v>
      </c>
      <c r="J97" s="144">
        <v>29.8</v>
      </c>
      <c r="K97" s="144">
        <v>30.3</v>
      </c>
      <c r="L97" s="144">
        <v>30.2</v>
      </c>
      <c r="M97" s="144">
        <v>30.7</v>
      </c>
      <c r="N97" s="144">
        <v>31</v>
      </c>
      <c r="O97" s="143">
        <v>33.4</v>
      </c>
    </row>
    <row r="98" spans="2:15">
      <c r="B98" s="250" t="s">
        <v>5</v>
      </c>
      <c r="C98" s="145">
        <v>19.100000000000001</v>
      </c>
      <c r="D98" s="144">
        <v>19.100000000000001</v>
      </c>
      <c r="E98" s="144">
        <v>19.8</v>
      </c>
      <c r="F98" s="144">
        <v>21.5</v>
      </c>
      <c r="G98" s="144">
        <v>21.4</v>
      </c>
      <c r="H98" s="144">
        <v>21.5</v>
      </c>
      <c r="I98" s="144">
        <v>21.1</v>
      </c>
      <c r="J98" s="144">
        <v>20.9</v>
      </c>
      <c r="K98" s="144">
        <v>20.7</v>
      </c>
      <c r="L98" s="144">
        <v>22</v>
      </c>
      <c r="M98" s="144">
        <v>22.8</v>
      </c>
      <c r="N98" s="144">
        <v>22.7</v>
      </c>
      <c r="O98" s="143">
        <v>22.7</v>
      </c>
    </row>
    <row r="99" spans="2:15" ht="12.75" customHeight="1">
      <c r="B99" s="250" t="s">
        <v>20</v>
      </c>
      <c r="C99" s="145">
        <v>19.2</v>
      </c>
      <c r="D99" s="144">
        <v>19.2</v>
      </c>
      <c r="E99" s="144">
        <v>19</v>
      </c>
      <c r="F99" s="144">
        <v>16</v>
      </c>
      <c r="G99" s="144">
        <v>18.2</v>
      </c>
      <c r="H99" s="144">
        <v>18.600000000000001</v>
      </c>
      <c r="I99" s="144">
        <v>20.6</v>
      </c>
      <c r="J99" s="144">
        <v>18.3</v>
      </c>
      <c r="K99" s="144">
        <v>18.7</v>
      </c>
      <c r="L99" s="144">
        <v>18.600000000000001</v>
      </c>
      <c r="M99" s="144">
        <v>18.899999999999999</v>
      </c>
      <c r="N99" s="144">
        <v>19.2</v>
      </c>
      <c r="O99" s="143">
        <v>19.8</v>
      </c>
    </row>
    <row r="100" spans="2:15" ht="13.5" customHeight="1" thickBot="1">
      <c r="B100" s="249" t="s">
        <v>5</v>
      </c>
      <c r="C100" s="141">
        <v>19.100000000000001</v>
      </c>
      <c r="D100" s="140">
        <v>19.100000000000001</v>
      </c>
      <c r="E100" s="140">
        <v>19.7</v>
      </c>
      <c r="F100" s="140">
        <v>21.6</v>
      </c>
      <c r="G100" s="140">
        <v>21.4</v>
      </c>
      <c r="H100" s="140">
        <v>21.5</v>
      </c>
      <c r="I100" s="140">
        <v>21.2</v>
      </c>
      <c r="J100" s="140">
        <v>20.8</v>
      </c>
      <c r="K100" s="140">
        <v>20.7</v>
      </c>
      <c r="L100" s="140">
        <v>22.1</v>
      </c>
      <c r="M100" s="140">
        <v>22.8</v>
      </c>
      <c r="N100" s="140">
        <v>22.7</v>
      </c>
      <c r="O100" s="139">
        <v>22.7</v>
      </c>
    </row>
    <row r="101" spans="2:15" ht="5.25" customHeight="1" thickBot="1">
      <c r="B101" s="252"/>
      <c r="C101" s="160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8"/>
    </row>
    <row r="102" spans="2:15">
      <c r="B102" s="251" t="s">
        <v>82</v>
      </c>
      <c r="C102" s="149">
        <v>8.1300000000000008</v>
      </c>
      <c r="D102" s="148">
        <v>7.31</v>
      </c>
      <c r="E102" s="148">
        <v>7.76</v>
      </c>
      <c r="F102" s="148">
        <v>8.2799999999999994</v>
      </c>
      <c r="G102" s="148">
        <v>9.2799999999999994</v>
      </c>
      <c r="H102" s="148">
        <v>8.19</v>
      </c>
      <c r="I102" s="148">
        <v>9.1</v>
      </c>
      <c r="J102" s="148">
        <v>8.6199999999999992</v>
      </c>
      <c r="K102" s="148">
        <v>7.33</v>
      </c>
      <c r="L102" s="148">
        <v>8.32</v>
      </c>
      <c r="M102" s="148">
        <v>8.41</v>
      </c>
      <c r="N102" s="148">
        <v>8.66</v>
      </c>
      <c r="O102" s="147">
        <v>8.82</v>
      </c>
    </row>
    <row r="103" spans="2:15" ht="13.5" thickBot="1">
      <c r="B103" s="249" t="s">
        <v>5</v>
      </c>
      <c r="C103" s="141">
        <v>18.899999999999999</v>
      </c>
      <c r="D103" s="140">
        <v>18.899999999999999</v>
      </c>
      <c r="E103" s="140">
        <v>19.399999999999999</v>
      </c>
      <c r="F103" s="140">
        <v>20.9</v>
      </c>
      <c r="G103" s="140">
        <v>21.3</v>
      </c>
      <c r="H103" s="140">
        <v>21.2</v>
      </c>
      <c r="I103" s="140">
        <v>20.9</v>
      </c>
      <c r="J103" s="140">
        <v>20.399999999999999</v>
      </c>
      <c r="K103" s="140">
        <v>20.7</v>
      </c>
      <c r="L103" s="140">
        <v>22</v>
      </c>
      <c r="M103" s="140">
        <v>22.4</v>
      </c>
      <c r="N103" s="140">
        <v>22.5</v>
      </c>
      <c r="O103" s="139">
        <v>22.6</v>
      </c>
    </row>
    <row r="104" spans="2:15">
      <c r="B104" s="248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</row>
    <row r="105" spans="2:15">
      <c r="B105" s="248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</row>
    <row r="106" spans="2:15">
      <c r="B106" s="248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</row>
    <row r="107" spans="2:15">
      <c r="B107" s="248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</row>
    <row r="108" spans="2:15">
      <c r="B108" s="248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</row>
    <row r="109" spans="2:15">
      <c r="B109" s="248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</row>
    <row r="110" spans="2:15">
      <c r="B110" s="248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</row>
    <row r="111" spans="2:15">
      <c r="B111" s="248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</row>
    <row r="112" spans="2:15">
      <c r="B112" s="248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</row>
    <row r="113" spans="2:15">
      <c r="B113" s="248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</row>
    <row r="114" spans="2:15">
      <c r="B114" s="248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</row>
    <row r="115" spans="2:15">
      <c r="B115" s="248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</row>
    <row r="116" spans="2:15">
      <c r="B116" s="248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</row>
    <row r="117" spans="2:15">
      <c r="B117" s="248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</row>
    <row r="118" spans="2:15">
      <c r="B118" s="248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</row>
    <row r="119" spans="2:15" ht="13.5" thickBot="1">
      <c r="B119" s="248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</row>
    <row r="120" spans="2:15" ht="13.5" thickBot="1">
      <c r="B120" s="188"/>
      <c r="C120" s="185"/>
      <c r="D120" s="186" t="s">
        <v>6</v>
      </c>
      <c r="E120" s="187"/>
      <c r="F120" s="187"/>
      <c r="G120" s="187"/>
      <c r="H120" s="187"/>
      <c r="I120" s="185"/>
      <c r="J120" s="319" t="s">
        <v>84</v>
      </c>
      <c r="K120" s="318"/>
      <c r="L120" s="184" t="s">
        <v>24</v>
      </c>
      <c r="M120" s="116"/>
      <c r="N120" s="116"/>
      <c r="O120" s="180"/>
    </row>
    <row r="121" spans="2:15" ht="13.5" customHeight="1" thickBot="1">
      <c r="B121" s="183"/>
      <c r="C121" s="182"/>
      <c r="D121" s="183"/>
      <c r="E121" s="123"/>
      <c r="F121" s="123"/>
      <c r="G121" s="123"/>
      <c r="H121" s="123"/>
      <c r="I121" s="182"/>
      <c r="J121" s="317"/>
      <c r="K121" s="316"/>
      <c r="L121" s="181" t="s">
        <v>105</v>
      </c>
      <c r="M121" s="116"/>
      <c r="N121" s="116"/>
      <c r="O121" s="180"/>
    </row>
    <row r="122" spans="2:15" ht="5.25" customHeight="1" thickBot="1">
      <c r="B122" s="257"/>
      <c r="C122" s="172"/>
      <c r="D122" s="172"/>
      <c r="E122" s="172"/>
      <c r="F122" s="172"/>
      <c r="G122" s="172"/>
      <c r="H122" s="172"/>
      <c r="I122" s="172"/>
      <c r="J122" s="172"/>
      <c r="K122" s="172"/>
      <c r="L122" s="172"/>
      <c r="M122" s="179"/>
      <c r="N122" s="179"/>
      <c r="O122" s="178"/>
    </row>
    <row r="123" spans="2:15" ht="13.5" thickBot="1">
      <c r="B123" s="259" t="s">
        <v>28</v>
      </c>
      <c r="C123" s="176">
        <v>0.29998000000000002</v>
      </c>
      <c r="D123" s="175">
        <v>0.29993700000000001</v>
      </c>
      <c r="E123" s="175">
        <v>0.29987000000000003</v>
      </c>
      <c r="F123" s="175">
        <v>0.29977799999999999</v>
      </c>
      <c r="G123" s="175">
        <v>0.29966199999999998</v>
      </c>
      <c r="H123" s="258">
        <v>1.6999979999999999</v>
      </c>
      <c r="I123" s="258">
        <v>1.6999040000000001</v>
      </c>
      <c r="J123" s="175">
        <v>1.6996739999999999</v>
      </c>
      <c r="K123" s="175">
        <v>1.699306</v>
      </c>
      <c r="L123" s="175">
        <v>1.6988000000000001</v>
      </c>
      <c r="M123" s="175">
        <v>1.6981569999999999</v>
      </c>
      <c r="N123" s="175">
        <v>0.29999900000000002</v>
      </c>
      <c r="O123" s="174">
        <v>0.29998599999999997</v>
      </c>
    </row>
    <row r="124" spans="2:15" ht="5.25" customHeight="1" thickBot="1">
      <c r="B124" s="257"/>
      <c r="C124" s="172"/>
      <c r="D124" s="171"/>
      <c r="E124" s="171"/>
      <c r="F124" s="171"/>
      <c r="G124" s="171"/>
      <c r="H124" s="171"/>
      <c r="I124" s="171"/>
      <c r="J124" s="171"/>
      <c r="K124" s="171"/>
      <c r="L124" s="171"/>
      <c r="M124" s="170"/>
      <c r="N124" s="170"/>
      <c r="O124" s="169"/>
    </row>
    <row r="125" spans="2:15" ht="13.5" thickBot="1">
      <c r="B125" s="256" t="s">
        <v>0</v>
      </c>
      <c r="C125" s="167">
        <v>0.31597222222222221</v>
      </c>
      <c r="D125" s="166">
        <v>0.3576388888888889</v>
      </c>
      <c r="E125" s="166">
        <v>0.39930555555555558</v>
      </c>
      <c r="F125" s="166">
        <v>0.44097222222222227</v>
      </c>
      <c r="G125" s="166">
        <v>0.4826388888888889</v>
      </c>
      <c r="H125" s="166">
        <v>0.52430555555555558</v>
      </c>
      <c r="I125" s="166">
        <v>0.56597222222222221</v>
      </c>
      <c r="J125" s="166">
        <v>0.60763888888888895</v>
      </c>
      <c r="K125" s="166">
        <v>0.64930555555555558</v>
      </c>
      <c r="L125" s="166">
        <v>0.69097222222222221</v>
      </c>
      <c r="M125" s="166">
        <v>0.73263888888888884</v>
      </c>
      <c r="N125" s="166">
        <v>0.77430555555555547</v>
      </c>
      <c r="O125" s="165">
        <v>0.81597222222222221</v>
      </c>
    </row>
    <row r="126" spans="2:15" ht="5.25" customHeight="1" thickBot="1">
      <c r="B126" s="252"/>
      <c r="C126" s="160"/>
      <c r="D126" s="159"/>
      <c r="E126" s="159"/>
      <c r="F126" s="159"/>
      <c r="G126" s="159"/>
      <c r="H126" s="159"/>
      <c r="I126" s="159"/>
      <c r="J126" s="159"/>
      <c r="K126" s="159"/>
      <c r="L126" s="159"/>
      <c r="M126" s="159"/>
      <c r="N126" s="159"/>
      <c r="O126" s="158"/>
    </row>
    <row r="127" spans="2:15" ht="13.5" thickBot="1">
      <c r="B127" s="256" t="s">
        <v>1</v>
      </c>
      <c r="C127" s="255" t="s">
        <v>2</v>
      </c>
      <c r="D127" s="254" t="s">
        <v>2</v>
      </c>
      <c r="E127" s="254" t="s">
        <v>2</v>
      </c>
      <c r="F127" s="254" t="s">
        <v>2</v>
      </c>
      <c r="G127" s="254" t="s">
        <v>2</v>
      </c>
      <c r="H127" s="254" t="s">
        <v>2</v>
      </c>
      <c r="I127" s="254" t="s">
        <v>2</v>
      </c>
      <c r="J127" s="254" t="s">
        <v>2</v>
      </c>
      <c r="K127" s="254" t="s">
        <v>2</v>
      </c>
      <c r="L127" s="254" t="s">
        <v>2</v>
      </c>
      <c r="M127" s="254" t="s">
        <v>2</v>
      </c>
      <c r="N127" s="254" t="s">
        <v>2</v>
      </c>
      <c r="O127" s="253" t="s">
        <v>2</v>
      </c>
    </row>
    <row r="128" spans="2:15" ht="5.25" customHeight="1" thickBot="1">
      <c r="B128" s="252"/>
      <c r="C128" s="160"/>
      <c r="D128" s="159"/>
      <c r="E128" s="159"/>
      <c r="F128" s="159"/>
      <c r="G128" s="159"/>
      <c r="H128" s="159"/>
      <c r="I128" s="159"/>
      <c r="J128" s="159"/>
      <c r="K128" s="159"/>
      <c r="L128" s="159"/>
      <c r="M128" s="159"/>
      <c r="N128" s="159"/>
      <c r="O128" s="158"/>
    </row>
    <row r="129" spans="2:18">
      <c r="B129" s="251" t="s">
        <v>3</v>
      </c>
      <c r="C129" s="149">
        <v>8.4</v>
      </c>
      <c r="D129" s="148">
        <v>8.5299999999999994</v>
      </c>
      <c r="E129" s="148">
        <v>8.49</v>
      </c>
      <c r="F129" s="148">
        <v>8.31</v>
      </c>
      <c r="G129" s="148">
        <v>8.57</v>
      </c>
      <c r="H129" s="148">
        <v>8.59</v>
      </c>
      <c r="I129" s="148">
        <v>8.6300000000000008</v>
      </c>
      <c r="J129" s="148">
        <v>8.7899999999999991</v>
      </c>
      <c r="K129" s="148">
        <v>8.76</v>
      </c>
      <c r="L129" s="148">
        <v>8.81</v>
      </c>
      <c r="M129" s="148">
        <v>8.83</v>
      </c>
      <c r="N129" s="148">
        <v>8.59</v>
      </c>
      <c r="O129" s="147">
        <v>8.43</v>
      </c>
    </row>
    <row r="130" spans="2:18">
      <c r="B130" s="250" t="s">
        <v>5</v>
      </c>
      <c r="C130" s="145">
        <v>20.2</v>
      </c>
      <c r="D130" s="144">
        <v>20.5</v>
      </c>
      <c r="E130" s="144">
        <v>21.2</v>
      </c>
      <c r="F130" s="144">
        <v>22.2</v>
      </c>
      <c r="G130" s="144">
        <v>22.4</v>
      </c>
      <c r="H130" s="144">
        <v>22.5</v>
      </c>
      <c r="I130" s="144">
        <v>22.5</v>
      </c>
      <c r="J130" s="144">
        <v>22.7</v>
      </c>
      <c r="K130" s="144">
        <v>21.9</v>
      </c>
      <c r="L130" s="144">
        <v>22</v>
      </c>
      <c r="M130" s="144">
        <v>24.5</v>
      </c>
      <c r="N130" s="144">
        <v>24.2</v>
      </c>
      <c r="O130" s="143">
        <v>24.2</v>
      </c>
    </row>
    <row r="131" spans="2:18">
      <c r="B131" s="250" t="s">
        <v>4</v>
      </c>
      <c r="C131" s="145">
        <v>-63.6</v>
      </c>
      <c r="D131" s="144">
        <v>-71.5</v>
      </c>
      <c r="E131" s="144">
        <v>-68.8</v>
      </c>
      <c r="F131" s="144">
        <v>-58.7</v>
      </c>
      <c r="G131" s="144">
        <v>-74</v>
      </c>
      <c r="H131" s="144">
        <v>-75.5</v>
      </c>
      <c r="I131" s="144">
        <v>-78.900000000000006</v>
      </c>
      <c r="J131" s="144">
        <v>-86.9</v>
      </c>
      <c r="K131" s="144">
        <v>-84.7</v>
      </c>
      <c r="L131" s="144">
        <v>-86.3</v>
      </c>
      <c r="M131" s="144">
        <v>-88.1</v>
      </c>
      <c r="N131" s="144">
        <v>-75.900000000000006</v>
      </c>
      <c r="O131" s="143">
        <v>-73.400000000000006</v>
      </c>
    </row>
    <row r="132" spans="2:18" ht="13.5" thickBot="1">
      <c r="B132" s="249" t="s">
        <v>5</v>
      </c>
      <c r="C132" s="141">
        <v>20.2</v>
      </c>
      <c r="D132" s="140">
        <v>20.6</v>
      </c>
      <c r="E132" s="140">
        <v>21.2</v>
      </c>
      <c r="F132" s="140">
        <v>22.2</v>
      </c>
      <c r="G132" s="140">
        <v>22.5</v>
      </c>
      <c r="H132" s="140">
        <v>22.5</v>
      </c>
      <c r="I132" s="140">
        <v>22.5</v>
      </c>
      <c r="J132" s="140">
        <v>22.6</v>
      </c>
      <c r="K132" s="140">
        <v>21.7</v>
      </c>
      <c r="L132" s="140">
        <v>22.1</v>
      </c>
      <c r="M132" s="140">
        <v>24.4</v>
      </c>
      <c r="N132" s="140">
        <v>24.1</v>
      </c>
      <c r="O132" s="139">
        <v>24.2</v>
      </c>
    </row>
    <row r="133" spans="2:18" ht="5.25" customHeight="1" thickBot="1">
      <c r="B133" s="252"/>
      <c r="C133" s="153"/>
      <c r="D133" s="152"/>
      <c r="E133" s="152"/>
      <c r="F133" s="152"/>
      <c r="G133" s="152"/>
      <c r="H133" s="152"/>
      <c r="I133" s="152"/>
      <c r="J133" s="152"/>
      <c r="K133" s="152"/>
      <c r="L133" s="152"/>
      <c r="M133" s="152"/>
      <c r="N133" s="152"/>
      <c r="O133" s="151"/>
    </row>
    <row r="134" spans="2:18">
      <c r="B134" s="251" t="s">
        <v>19</v>
      </c>
      <c r="C134" s="149">
        <v>30.7</v>
      </c>
      <c r="D134" s="148">
        <v>30.7</v>
      </c>
      <c r="E134" s="148">
        <v>30.7</v>
      </c>
      <c r="F134" s="148">
        <v>30.5</v>
      </c>
      <c r="G134" s="148">
        <v>30.4</v>
      </c>
      <c r="H134" s="148">
        <v>30.5</v>
      </c>
      <c r="I134" s="148">
        <v>30.4</v>
      </c>
      <c r="J134" s="148">
        <v>30.7</v>
      </c>
      <c r="K134" s="148">
        <v>30.5</v>
      </c>
      <c r="L134" s="148">
        <v>30.3</v>
      </c>
      <c r="M134" s="148">
        <v>30.1</v>
      </c>
      <c r="N134" s="148">
        <v>30.3</v>
      </c>
      <c r="O134" s="147">
        <v>30.2</v>
      </c>
    </row>
    <row r="135" spans="2:18">
      <c r="B135" s="250" t="s">
        <v>5</v>
      </c>
      <c r="C135" s="145">
        <v>20.3</v>
      </c>
      <c r="D135" s="144">
        <v>20.5</v>
      </c>
      <c r="E135" s="144">
        <v>21.1</v>
      </c>
      <c r="F135" s="144">
        <v>22.2</v>
      </c>
      <c r="G135" s="144">
        <v>22.5</v>
      </c>
      <c r="H135" s="144">
        <v>22.5</v>
      </c>
      <c r="I135" s="144">
        <v>22.4</v>
      </c>
      <c r="J135" s="144">
        <v>22.3</v>
      </c>
      <c r="K135" s="144">
        <v>21.9</v>
      </c>
      <c r="L135" s="144">
        <v>22</v>
      </c>
      <c r="M135" s="144">
        <v>24.1</v>
      </c>
      <c r="N135" s="144">
        <v>23.9</v>
      </c>
      <c r="O135" s="143">
        <v>23.7</v>
      </c>
    </row>
    <row r="136" spans="2:18">
      <c r="B136" s="250" t="s">
        <v>59</v>
      </c>
      <c r="C136" s="145">
        <v>30.7</v>
      </c>
      <c r="D136" s="144">
        <v>30.7</v>
      </c>
      <c r="E136" s="144">
        <v>30.7</v>
      </c>
      <c r="F136" s="144">
        <v>30.5</v>
      </c>
      <c r="G136" s="144">
        <v>30.3</v>
      </c>
      <c r="H136" s="144">
        <v>30.6</v>
      </c>
      <c r="I136" s="144">
        <v>30.4</v>
      </c>
      <c r="J136" s="144">
        <v>30.6</v>
      </c>
      <c r="K136" s="144">
        <v>30.4</v>
      </c>
      <c r="L136" s="144">
        <v>30.3</v>
      </c>
      <c r="M136" s="144">
        <v>30.1</v>
      </c>
      <c r="N136" s="144">
        <v>30.5</v>
      </c>
      <c r="O136" s="143">
        <v>30.3</v>
      </c>
    </row>
    <row r="137" spans="2:18">
      <c r="B137" s="250" t="s">
        <v>5</v>
      </c>
      <c r="C137" s="145">
        <v>20.2</v>
      </c>
      <c r="D137" s="144">
        <v>20.5</v>
      </c>
      <c r="E137" s="144">
        <v>21.1</v>
      </c>
      <c r="F137" s="144">
        <v>21.9</v>
      </c>
      <c r="G137" s="144">
        <v>22.8</v>
      </c>
      <c r="H137" s="144">
        <v>22.5</v>
      </c>
      <c r="I137" s="144">
        <v>22.5</v>
      </c>
      <c r="J137" s="144">
        <v>22.3</v>
      </c>
      <c r="K137" s="144">
        <v>22</v>
      </c>
      <c r="L137" s="144">
        <v>22</v>
      </c>
      <c r="M137" s="144">
        <v>24.1</v>
      </c>
      <c r="N137" s="144">
        <v>24</v>
      </c>
      <c r="O137" s="143">
        <v>23.7</v>
      </c>
    </row>
    <row r="138" spans="2:18">
      <c r="B138" s="250" t="s">
        <v>20</v>
      </c>
      <c r="C138" s="145">
        <v>18.899999999999999</v>
      </c>
      <c r="D138" s="144">
        <v>18.899999999999999</v>
      </c>
      <c r="E138" s="144">
        <v>19</v>
      </c>
      <c r="F138" s="144">
        <v>19</v>
      </c>
      <c r="G138" s="144">
        <v>18.8</v>
      </c>
      <c r="H138" s="144">
        <v>18.899999999999999</v>
      </c>
      <c r="I138" s="144">
        <v>18.8</v>
      </c>
      <c r="J138" s="144">
        <v>18.899999999999999</v>
      </c>
      <c r="K138" s="144">
        <v>18.8</v>
      </c>
      <c r="L138" s="144">
        <v>18.7</v>
      </c>
      <c r="M138" s="144">
        <v>18.600000000000001</v>
      </c>
      <c r="N138" s="144">
        <v>18.899999999999999</v>
      </c>
      <c r="O138" s="143">
        <v>18.8</v>
      </c>
    </row>
    <row r="139" spans="2:18" ht="13.5" thickBot="1">
      <c r="B139" s="249" t="s">
        <v>5</v>
      </c>
      <c r="C139" s="141">
        <v>20.3</v>
      </c>
      <c r="D139" s="140">
        <v>20.5</v>
      </c>
      <c r="E139" s="140">
        <v>21</v>
      </c>
      <c r="F139" s="140">
        <v>22</v>
      </c>
      <c r="G139" s="140">
        <v>22.6</v>
      </c>
      <c r="H139" s="140">
        <v>22.5</v>
      </c>
      <c r="I139" s="140">
        <v>22.5</v>
      </c>
      <c r="J139" s="140">
        <v>22.3</v>
      </c>
      <c r="K139" s="140">
        <v>22</v>
      </c>
      <c r="L139" s="140">
        <v>22</v>
      </c>
      <c r="M139" s="140">
        <v>24.1</v>
      </c>
      <c r="N139" s="140">
        <v>24.1</v>
      </c>
      <c r="O139" s="139">
        <v>25.9</v>
      </c>
    </row>
    <row r="140" spans="2:18" ht="5.25" customHeight="1" thickBot="1">
      <c r="B140" s="252"/>
      <c r="C140" s="160"/>
      <c r="D140" s="159"/>
      <c r="E140" s="159"/>
      <c r="F140" s="159"/>
      <c r="G140" s="159"/>
      <c r="H140" s="159"/>
      <c r="I140" s="159"/>
      <c r="J140" s="159"/>
      <c r="K140" s="159"/>
      <c r="L140" s="159"/>
      <c r="M140" s="159"/>
      <c r="N140" s="159"/>
      <c r="O140" s="158"/>
    </row>
    <row r="141" spans="2:18">
      <c r="B141" s="251" t="s">
        <v>82</v>
      </c>
      <c r="C141" s="149">
        <v>7.67</v>
      </c>
      <c r="D141" s="148">
        <v>7.29</v>
      </c>
      <c r="E141" s="148">
        <v>9</v>
      </c>
      <c r="F141" s="148">
        <v>9.4700000000000006</v>
      </c>
      <c r="G141" s="148">
        <v>10.220000000000001</v>
      </c>
      <c r="H141" s="148">
        <v>9.64</v>
      </c>
      <c r="I141" s="148">
        <v>9.02</v>
      </c>
      <c r="J141" s="148">
        <v>9.7200000000000006</v>
      </c>
      <c r="K141" s="148">
        <v>5.41</v>
      </c>
      <c r="L141" s="148">
        <v>8.5399999999999991</v>
      </c>
      <c r="M141" s="148">
        <v>10.9</v>
      </c>
      <c r="N141" s="148">
        <v>8.2899999999999991</v>
      </c>
      <c r="O141" s="147">
        <v>8.15</v>
      </c>
      <c r="R141" s="269">
        <v>1</v>
      </c>
    </row>
    <row r="142" spans="2:18" ht="13.5" thickBot="1">
      <c r="B142" s="249" t="s">
        <v>5</v>
      </c>
      <c r="C142" s="141">
        <v>20.100000000000001</v>
      </c>
      <c r="D142" s="140">
        <v>20.2</v>
      </c>
      <c r="E142" s="140">
        <v>21</v>
      </c>
      <c r="F142" s="140">
        <v>21.9</v>
      </c>
      <c r="G142" s="140">
        <v>22.5</v>
      </c>
      <c r="H142" s="140">
        <v>22.5</v>
      </c>
      <c r="I142" s="140">
        <v>22.1</v>
      </c>
      <c r="J142" s="140">
        <v>21.6</v>
      </c>
      <c r="K142" s="140">
        <v>20.5</v>
      </c>
      <c r="L142" s="140">
        <v>22.1</v>
      </c>
      <c r="M142" s="140">
        <v>23.2</v>
      </c>
      <c r="N142" s="140">
        <v>22.7</v>
      </c>
      <c r="O142" s="139">
        <v>22.1</v>
      </c>
    </row>
    <row r="143" spans="2:18">
      <c r="B143" s="248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</row>
    <row r="144" spans="2:18" ht="12.75" customHeight="1" thickBot="1">
      <c r="C144" s="120"/>
      <c r="D144" s="120"/>
      <c r="E144" s="120"/>
      <c r="F144" s="120"/>
      <c r="G144" s="120"/>
      <c r="H144" s="120"/>
    </row>
    <row r="145" spans="2:21" ht="13.5" customHeight="1" thickBot="1">
      <c r="B145" s="229"/>
      <c r="C145" s="117" t="s">
        <v>104</v>
      </c>
      <c r="D145" s="117"/>
      <c r="E145" s="117"/>
      <c r="F145" s="117"/>
      <c r="G145" s="116"/>
      <c r="H145" s="116"/>
      <c r="I145" s="310"/>
      <c r="J145" s="310"/>
    </row>
    <row r="146" spans="2:21" ht="13.5" customHeight="1" thickBot="1">
      <c r="B146" s="226"/>
      <c r="C146" s="114" t="s">
        <v>25</v>
      </c>
      <c r="D146" s="114"/>
      <c r="E146" s="114" t="s">
        <v>26</v>
      </c>
      <c r="F146" s="114"/>
      <c r="G146" s="114" t="s">
        <v>27</v>
      </c>
      <c r="H146" s="114"/>
      <c r="I146" s="114" t="s">
        <v>69</v>
      </c>
      <c r="J146" s="114"/>
    </row>
    <row r="147" spans="2:21">
      <c r="B147" s="225" t="s">
        <v>9</v>
      </c>
      <c r="C147" s="109">
        <f>COUNTIF(C11:O11,"&gt;0")</f>
        <v>13</v>
      </c>
      <c r="D147" s="109"/>
      <c r="E147" s="109">
        <f>COUNTIF(C51:O51,"&gt;0")</f>
        <v>13</v>
      </c>
      <c r="F147" s="109"/>
      <c r="G147" s="109">
        <f>COUNTIF(C90:O90,"&gt;0")</f>
        <v>13</v>
      </c>
      <c r="H147" s="109"/>
      <c r="I147" s="109">
        <f>COUNTIF(C129:O129,"&gt;0")</f>
        <v>13</v>
      </c>
      <c r="J147" s="109"/>
      <c r="M147" s="136"/>
    </row>
    <row r="148" spans="2:21" ht="14.25" customHeight="1">
      <c r="B148" s="225" t="s">
        <v>10</v>
      </c>
      <c r="C148" s="111">
        <f>AVERAGE(C11:O11)</f>
        <v>8.6461538461538474</v>
      </c>
      <c r="D148" s="111"/>
      <c r="E148" s="111">
        <f>AVERAGE(C51:O51)</f>
        <v>8.5946153846153859</v>
      </c>
      <c r="F148" s="111"/>
      <c r="G148" s="111">
        <f>AVERAGE(C90:O90)</f>
        <v>8.6023076923076918</v>
      </c>
      <c r="H148" s="111"/>
      <c r="I148" s="111">
        <f>AVERAGE(C129:O129)</f>
        <v>8.5946153846153859</v>
      </c>
      <c r="J148" s="111"/>
    </row>
    <row r="149" spans="2:21">
      <c r="B149" s="225" t="s">
        <v>12</v>
      </c>
      <c r="C149" s="111">
        <f>STDEV(C11:O11)</f>
        <v>0.2430890941451461</v>
      </c>
      <c r="D149" s="111"/>
      <c r="E149" s="111">
        <f>STDEV(C51:O51)</f>
        <v>0.17807373868781545</v>
      </c>
      <c r="F149" s="111"/>
      <c r="G149" s="111">
        <f>STDEV(C90:O90)</f>
        <v>0.16823365924381506</v>
      </c>
      <c r="H149" s="111"/>
      <c r="I149" s="111">
        <f>STDEV(C129:O129)</f>
        <v>0.16591239579043829</v>
      </c>
      <c r="J149" s="111"/>
      <c r="K149" s="120"/>
      <c r="L149" s="120"/>
      <c r="M149" s="120"/>
    </row>
    <row r="150" spans="2:21">
      <c r="B150" s="225" t="s">
        <v>11</v>
      </c>
      <c r="C150" s="111">
        <f>CONFIDENCE(0.05,C149,C147)</f>
        <v>0.13214230866752552</v>
      </c>
      <c r="D150" s="111"/>
      <c r="E150" s="111">
        <f>CONFIDENCE(0.05,E149,E147)</f>
        <v>9.6800208277609601E-2</v>
      </c>
      <c r="F150" s="111"/>
      <c r="G150" s="111">
        <f>CONFIDENCE(0.05,G149,G147)</f>
        <v>9.1451178450604353E-2</v>
      </c>
      <c r="H150" s="111"/>
      <c r="I150" s="111">
        <f>CONFIDENCE(0.05,I149,I147)</f>
        <v>9.0189348450235809E-2</v>
      </c>
      <c r="J150" s="111"/>
      <c r="K150" s="120"/>
      <c r="L150" s="120"/>
      <c r="M150" s="120"/>
    </row>
    <row r="151" spans="2:21">
      <c r="B151" s="225" t="s">
        <v>13</v>
      </c>
      <c r="C151" s="109">
        <f>MAX(C11:O11)</f>
        <v>8.98</v>
      </c>
      <c r="D151" s="109"/>
      <c r="E151" s="109">
        <f>MAX(C51:O51)</f>
        <v>8.86</v>
      </c>
      <c r="F151" s="109"/>
      <c r="G151" s="109">
        <f>MAX(C90:O90)</f>
        <v>8.81</v>
      </c>
      <c r="H151" s="109"/>
      <c r="I151" s="109">
        <f>MAX(C129:O129)</f>
        <v>8.83</v>
      </c>
      <c r="J151" s="109"/>
      <c r="K151" s="135"/>
      <c r="L151" s="120"/>
      <c r="M151" s="120"/>
    </row>
    <row r="152" spans="2:21">
      <c r="B152" s="225" t="s">
        <v>14</v>
      </c>
      <c r="C152" s="109">
        <f>MIN(C11:O11)</f>
        <v>8.19</v>
      </c>
      <c r="D152" s="109"/>
      <c r="E152" s="109">
        <f>MIN(C51:O51)</f>
        <v>8.3000000000000007</v>
      </c>
      <c r="F152" s="109"/>
      <c r="G152" s="109">
        <f>MIN(C90:O90)</f>
        <v>8.34</v>
      </c>
      <c r="H152" s="109"/>
      <c r="I152" s="109">
        <f>MIN(C129:O129)</f>
        <v>8.31</v>
      </c>
      <c r="J152" s="109"/>
      <c r="K152" s="120"/>
      <c r="L152" s="133"/>
      <c r="M152" s="133"/>
      <c r="N152" s="121"/>
      <c r="O152" s="121"/>
      <c r="P152" s="121"/>
      <c r="Q152" s="121"/>
      <c r="R152" s="121"/>
      <c r="S152" s="121"/>
      <c r="T152" s="121"/>
      <c r="U152" s="121"/>
    </row>
    <row r="153" spans="2:21" ht="13.5" thickBot="1">
      <c r="B153" s="226" t="s">
        <v>15</v>
      </c>
      <c r="C153" s="106">
        <f>C151-C152</f>
        <v>0.79000000000000092</v>
      </c>
      <c r="D153" s="106"/>
      <c r="E153" s="106">
        <f>E151-E152</f>
        <v>0.55999999999999872</v>
      </c>
      <c r="F153" s="106"/>
      <c r="G153" s="106">
        <f>G151-G152</f>
        <v>0.47000000000000064</v>
      </c>
      <c r="H153" s="106"/>
      <c r="I153" s="106">
        <f>I151-I152</f>
        <v>0.51999999999999957</v>
      </c>
      <c r="J153" s="106"/>
      <c r="K153" s="120"/>
      <c r="L153" s="133"/>
      <c r="M153" s="133"/>
      <c r="N153" s="121"/>
      <c r="O153" s="121"/>
      <c r="P153" s="121"/>
      <c r="Q153" s="121"/>
      <c r="R153" s="121"/>
      <c r="S153" s="121"/>
      <c r="T153" s="121"/>
      <c r="U153" s="121"/>
    </row>
    <row r="154" spans="2:21">
      <c r="B154" s="225"/>
      <c r="C154" s="224"/>
      <c r="D154" s="224"/>
      <c r="E154" s="224"/>
      <c r="F154" s="224"/>
      <c r="G154" s="224"/>
      <c r="H154" s="224"/>
      <c r="I154" s="120"/>
      <c r="J154" s="120"/>
      <c r="K154" s="120"/>
      <c r="L154" s="133"/>
      <c r="M154" s="133"/>
      <c r="N154" s="121"/>
      <c r="O154" s="121"/>
      <c r="P154" s="121"/>
      <c r="Q154" s="121"/>
      <c r="R154" s="121"/>
      <c r="S154" s="121"/>
      <c r="T154" s="121"/>
      <c r="U154" s="121"/>
    </row>
    <row r="155" spans="2:21">
      <c r="B155" s="225"/>
      <c r="C155" s="224"/>
      <c r="D155" s="224"/>
      <c r="E155" s="224"/>
      <c r="F155" s="224"/>
      <c r="G155" s="224"/>
      <c r="H155" s="224"/>
      <c r="I155" s="120"/>
      <c r="J155" s="120"/>
      <c r="K155" s="120"/>
      <c r="L155" s="133"/>
      <c r="M155" s="133"/>
      <c r="N155" s="121"/>
      <c r="O155" s="121"/>
      <c r="P155" s="121"/>
      <c r="Q155" s="121"/>
      <c r="R155" s="121"/>
      <c r="S155" s="121"/>
      <c r="T155" s="121"/>
      <c r="U155" s="121"/>
    </row>
    <row r="156" spans="2:21">
      <c r="B156" s="225"/>
      <c r="C156" s="224"/>
      <c r="D156" s="224"/>
      <c r="E156" s="224"/>
      <c r="F156" s="224"/>
      <c r="G156" s="224"/>
      <c r="H156" s="224"/>
      <c r="I156" s="120"/>
      <c r="J156" s="120"/>
      <c r="K156" s="120"/>
      <c r="L156" s="133"/>
      <c r="M156" s="133"/>
      <c r="N156" s="121"/>
      <c r="O156" s="121"/>
      <c r="P156" s="121"/>
      <c r="Q156" s="121"/>
      <c r="R156" s="121"/>
      <c r="S156" s="121"/>
      <c r="T156" s="121"/>
      <c r="U156" s="121"/>
    </row>
    <row r="157" spans="2:21">
      <c r="B157" s="225"/>
      <c r="C157" s="224"/>
      <c r="D157" s="224"/>
      <c r="E157" s="224"/>
      <c r="F157" s="224"/>
      <c r="G157" s="224"/>
      <c r="H157" s="224"/>
      <c r="I157" s="120"/>
      <c r="J157" s="120"/>
      <c r="K157" s="120"/>
      <c r="L157" s="133"/>
      <c r="M157" s="133"/>
      <c r="N157" s="121"/>
      <c r="O157" s="121"/>
      <c r="P157" s="121"/>
      <c r="Q157" s="121"/>
      <c r="R157" s="121"/>
      <c r="S157" s="121"/>
      <c r="T157" s="121"/>
      <c r="U157" s="121"/>
    </row>
    <row r="158" spans="2:21" ht="13.5" thickBot="1">
      <c r="B158" s="225"/>
      <c r="C158" s="224"/>
      <c r="D158" s="224"/>
      <c r="E158" s="224"/>
      <c r="F158" s="224"/>
      <c r="G158" s="224"/>
      <c r="H158" s="224"/>
      <c r="I158" s="120"/>
      <c r="J158" s="120"/>
      <c r="K158" s="120"/>
      <c r="L158" s="133"/>
      <c r="M158" s="133"/>
      <c r="N158" s="121"/>
      <c r="O158" s="121"/>
      <c r="P158" s="121"/>
      <c r="Q158" s="121"/>
      <c r="R158" s="121"/>
      <c r="S158" s="121"/>
      <c r="T158" s="121"/>
      <c r="U158" s="121"/>
    </row>
    <row r="159" spans="2:21" ht="13.5" thickBot="1">
      <c r="B159" s="229"/>
      <c r="C159" s="117" t="s">
        <v>103</v>
      </c>
      <c r="D159" s="117"/>
      <c r="E159" s="117"/>
      <c r="F159" s="117"/>
      <c r="G159" s="315"/>
      <c r="H159" s="315"/>
      <c r="I159" s="310"/>
      <c r="J159" s="310"/>
      <c r="K159" s="120"/>
      <c r="L159" s="133"/>
      <c r="M159" s="133"/>
      <c r="N159" s="133"/>
      <c r="O159" s="121"/>
      <c r="P159" s="121"/>
      <c r="Q159" s="121"/>
      <c r="R159" s="121"/>
      <c r="S159" s="121"/>
      <c r="T159" s="121"/>
      <c r="U159" s="121"/>
    </row>
    <row r="160" spans="2:21" ht="13.5" thickBot="1">
      <c r="B160" s="226"/>
      <c r="C160" s="122" t="s">
        <v>25</v>
      </c>
      <c r="D160" s="122"/>
      <c r="E160" s="122" t="s">
        <v>26</v>
      </c>
      <c r="F160" s="122"/>
      <c r="G160" s="122" t="s">
        <v>27</v>
      </c>
      <c r="H160" s="122"/>
      <c r="I160" s="122" t="s">
        <v>69</v>
      </c>
      <c r="J160" s="122"/>
      <c r="K160" s="120"/>
      <c r="L160" s="133"/>
      <c r="M160" s="133"/>
      <c r="N160" s="121"/>
      <c r="O160" s="121"/>
      <c r="P160" s="121"/>
      <c r="Q160" s="121"/>
      <c r="R160" s="121"/>
      <c r="S160" s="121"/>
      <c r="T160" s="121"/>
      <c r="U160" s="121"/>
    </row>
    <row r="161" spans="2:21">
      <c r="B161" s="225" t="s">
        <v>9</v>
      </c>
      <c r="C161" s="113">
        <f>COUNTIF(C12:O12,"&gt;0")</f>
        <v>13</v>
      </c>
      <c r="D161" s="113"/>
      <c r="E161" s="113">
        <f>COUNTIF(C52:O52,"&gt;0")</f>
        <v>13</v>
      </c>
      <c r="F161" s="113"/>
      <c r="G161" s="113">
        <f>COUNTIF(C91:O91,"&gt;0")</f>
        <v>13</v>
      </c>
      <c r="H161" s="113"/>
      <c r="I161" s="113">
        <f>COUNTIF(C130:O130,"&gt;0")</f>
        <v>13</v>
      </c>
      <c r="J161" s="113"/>
      <c r="K161" s="120"/>
      <c r="L161" s="133"/>
      <c r="M161" s="133"/>
      <c r="N161" s="121"/>
      <c r="O161" s="121"/>
      <c r="P161" s="133"/>
      <c r="Q161" s="121"/>
      <c r="R161" s="121"/>
      <c r="S161" s="121"/>
      <c r="T161" s="121"/>
      <c r="U161" s="121"/>
    </row>
    <row r="162" spans="2:21">
      <c r="B162" s="225" t="s">
        <v>10</v>
      </c>
      <c r="C162" s="111">
        <f>AVERAGE(C12:O12)</f>
        <v>19.653846153846153</v>
      </c>
      <c r="D162" s="111"/>
      <c r="E162" s="111">
        <f>AVERAGE(C52:O52)</f>
        <v>20.669230769230769</v>
      </c>
      <c r="F162" s="111"/>
      <c r="G162" s="111">
        <f>AVERAGE(C91:O91)</f>
        <v>21.469230769230769</v>
      </c>
      <c r="H162" s="111"/>
      <c r="I162" s="111">
        <f>AVERAGE(C130:O130)</f>
        <v>22.384615384615383</v>
      </c>
      <c r="J162" s="111"/>
      <c r="K162" s="120"/>
      <c r="L162" s="133"/>
      <c r="M162" s="133"/>
      <c r="N162" s="121"/>
      <c r="O162" s="121"/>
      <c r="P162" s="121"/>
      <c r="Q162" s="121"/>
      <c r="R162" s="121"/>
      <c r="S162" s="121"/>
      <c r="T162" s="121"/>
      <c r="U162" s="121"/>
    </row>
    <row r="163" spans="2:21">
      <c r="B163" s="225" t="s">
        <v>12</v>
      </c>
      <c r="C163" s="111">
        <f>STDEV(C12:O12)</f>
        <v>1.0038387857082969</v>
      </c>
      <c r="D163" s="111"/>
      <c r="E163" s="111">
        <f>STDEV(C52:O52)</f>
        <v>1.1799608859227884</v>
      </c>
      <c r="F163" s="111"/>
      <c r="G163" s="111">
        <f>STDEV(C91:O91)</f>
        <v>1.4602423402667419</v>
      </c>
      <c r="H163" s="111"/>
      <c r="I163" s="111">
        <f>STDEV(C130:O130)</f>
        <v>1.3334455081018208</v>
      </c>
      <c r="J163" s="111"/>
      <c r="K163" s="120"/>
      <c r="L163" s="133"/>
      <c r="M163" s="133"/>
      <c r="N163" s="121"/>
      <c r="O163" s="121"/>
      <c r="P163" s="121"/>
      <c r="Q163" s="121"/>
      <c r="R163" s="121"/>
      <c r="S163" s="121"/>
      <c r="T163" s="121"/>
      <c r="U163" s="121"/>
    </row>
    <row r="164" spans="2:21">
      <c r="B164" s="225" t="s">
        <v>11</v>
      </c>
      <c r="C164" s="111">
        <f>CONFIDENCE(0.05,C163,C161)</f>
        <v>0.54568295274610723</v>
      </c>
      <c r="D164" s="111"/>
      <c r="E164" s="111">
        <f>CONFIDENCE(0.05,E163,E161)</f>
        <v>0.64142225775919026</v>
      </c>
      <c r="F164" s="111"/>
      <c r="G164" s="111">
        <f>CONFIDENCE(0.05,G163,G161)</f>
        <v>0.7937821922266215</v>
      </c>
      <c r="H164" s="111"/>
      <c r="I164" s="111">
        <f>CONFIDENCE(0.05,I163,I161)</f>
        <v>0.72485591565743468</v>
      </c>
      <c r="J164" s="111"/>
      <c r="K164" s="120"/>
      <c r="L164" s="133"/>
      <c r="M164" s="133"/>
      <c r="N164" s="121"/>
      <c r="O164" s="121"/>
      <c r="P164" s="121"/>
      <c r="Q164" s="121"/>
      <c r="R164" s="121"/>
      <c r="S164" s="121"/>
      <c r="T164" s="121"/>
      <c r="U164" s="121"/>
    </row>
    <row r="165" spans="2:21">
      <c r="B165" s="225" t="s">
        <v>13</v>
      </c>
      <c r="C165" s="109">
        <f>MAX(C12:O12)</f>
        <v>20.9</v>
      </c>
      <c r="D165" s="109"/>
      <c r="E165" s="109">
        <f>MAX(C52:O52)</f>
        <v>22.3</v>
      </c>
      <c r="F165" s="109"/>
      <c r="G165" s="109">
        <f>MAX(C91:O91)</f>
        <v>23.4</v>
      </c>
      <c r="H165" s="109"/>
      <c r="I165" s="109">
        <f>MAX(C130:O130)</f>
        <v>24.5</v>
      </c>
      <c r="J165" s="109"/>
      <c r="K165" s="120"/>
      <c r="L165" s="133"/>
      <c r="M165" s="133"/>
      <c r="N165" s="121"/>
      <c r="O165" s="121"/>
      <c r="P165" s="121"/>
      <c r="Q165" s="121"/>
      <c r="R165" s="121"/>
      <c r="S165" s="121"/>
      <c r="T165" s="121"/>
      <c r="U165" s="121"/>
    </row>
    <row r="166" spans="2:21">
      <c r="B166" s="225" t="s">
        <v>14</v>
      </c>
      <c r="C166" s="109">
        <f>MIN(C12:O12)</f>
        <v>18</v>
      </c>
      <c r="D166" s="109"/>
      <c r="E166" s="109">
        <f>MIN(C52:O52)</f>
        <v>19.3</v>
      </c>
      <c r="F166" s="109"/>
      <c r="G166" s="109">
        <f>MIN(C91:O91)</f>
        <v>19</v>
      </c>
      <c r="H166" s="109"/>
      <c r="I166" s="109">
        <f>MIN(C130:O130)</f>
        <v>20.2</v>
      </c>
      <c r="J166" s="109"/>
      <c r="K166" s="120"/>
      <c r="L166" s="133"/>
      <c r="M166" s="133"/>
      <c r="N166" s="121"/>
      <c r="O166" s="121"/>
      <c r="P166" s="121"/>
      <c r="Q166" s="121"/>
      <c r="R166" s="121"/>
      <c r="S166" s="121"/>
      <c r="T166" s="121"/>
      <c r="U166" s="121"/>
    </row>
    <row r="167" spans="2:21" ht="13.5" thickBot="1">
      <c r="B167" s="226" t="s">
        <v>15</v>
      </c>
      <c r="C167" s="106">
        <f>C165-C166</f>
        <v>2.8999999999999986</v>
      </c>
      <c r="D167" s="106"/>
      <c r="E167" s="106">
        <f>E165-E166</f>
        <v>3</v>
      </c>
      <c r="F167" s="106"/>
      <c r="G167" s="106">
        <f>G165-G166</f>
        <v>4.3999999999999986</v>
      </c>
      <c r="H167" s="106"/>
      <c r="I167" s="106">
        <f>I165-I166</f>
        <v>4.3000000000000007</v>
      </c>
      <c r="J167" s="106"/>
      <c r="K167" s="120"/>
      <c r="L167" s="133"/>
      <c r="M167" s="133"/>
      <c r="N167" s="121"/>
      <c r="O167" s="121"/>
      <c r="P167" s="121"/>
      <c r="Q167" s="121"/>
      <c r="R167" s="121"/>
      <c r="S167" s="121"/>
      <c r="T167" s="121"/>
      <c r="U167" s="121"/>
    </row>
    <row r="168" spans="2:21">
      <c r="B168" s="225"/>
      <c r="C168" s="224"/>
      <c r="D168" s="224"/>
      <c r="E168" s="224"/>
      <c r="F168" s="224"/>
      <c r="G168" s="224"/>
      <c r="H168" s="224"/>
      <c r="I168" s="120"/>
      <c r="J168" s="120"/>
      <c r="K168" s="120"/>
      <c r="L168" s="133"/>
      <c r="M168" s="133"/>
      <c r="N168" s="121"/>
      <c r="O168" s="121"/>
      <c r="P168" s="121"/>
      <c r="Q168" s="121"/>
      <c r="R168" s="121"/>
      <c r="S168" s="121"/>
      <c r="T168" s="121"/>
      <c r="U168" s="121"/>
    </row>
    <row r="169" spans="2:21" ht="13.5" thickBot="1">
      <c r="B169" s="225"/>
      <c r="C169" s="224"/>
      <c r="D169" s="224"/>
      <c r="E169" s="224"/>
      <c r="F169" s="224"/>
      <c r="G169" s="224"/>
      <c r="H169" s="224"/>
      <c r="I169" s="120"/>
      <c r="J169" s="120"/>
      <c r="K169" s="120"/>
      <c r="L169" s="133"/>
      <c r="M169" s="133"/>
      <c r="N169" s="121"/>
      <c r="O169" s="121"/>
      <c r="P169" s="121"/>
      <c r="Q169" s="121"/>
      <c r="R169" s="121"/>
      <c r="S169" s="121"/>
      <c r="T169" s="121"/>
      <c r="U169" s="121"/>
    </row>
    <row r="170" spans="2:21" ht="13.5" thickBot="1">
      <c r="B170" s="229"/>
      <c r="C170" s="288" t="s">
        <v>102</v>
      </c>
      <c r="D170" s="288"/>
      <c r="E170" s="288"/>
      <c r="F170" s="288"/>
      <c r="G170" s="313"/>
      <c r="H170" s="313"/>
      <c r="I170" s="310"/>
      <c r="J170" s="310"/>
      <c r="K170" s="120"/>
      <c r="L170" s="121"/>
      <c r="M170" s="121"/>
      <c r="N170" s="121"/>
      <c r="O170" s="121"/>
      <c r="P170" s="121"/>
      <c r="Q170" s="121"/>
      <c r="R170" s="121"/>
      <c r="S170" s="121"/>
      <c r="T170" s="121"/>
      <c r="U170" s="121"/>
    </row>
    <row r="171" spans="2:21" ht="13.5" customHeight="1" thickBot="1">
      <c r="B171" s="226"/>
      <c r="C171" s="122" t="s">
        <v>25</v>
      </c>
      <c r="D171" s="122"/>
      <c r="E171" s="122" t="s">
        <v>26</v>
      </c>
      <c r="F171" s="122"/>
      <c r="G171" s="122" t="s">
        <v>27</v>
      </c>
      <c r="H171" s="122"/>
      <c r="I171" s="122" t="s">
        <v>69</v>
      </c>
      <c r="J171" s="122"/>
      <c r="L171" s="121"/>
      <c r="M171" s="121"/>
      <c r="N171" s="121"/>
      <c r="O171" s="121"/>
      <c r="P171" s="121"/>
      <c r="Q171" s="121"/>
      <c r="R171" s="121"/>
      <c r="S171" s="121"/>
      <c r="T171" s="121"/>
      <c r="U171" s="121"/>
    </row>
    <row r="172" spans="2:21">
      <c r="B172" s="225" t="s">
        <v>9</v>
      </c>
      <c r="C172" s="113">
        <f>COUNTIF(C13:O13,"&lt;0")</f>
        <v>13</v>
      </c>
      <c r="D172" s="113"/>
      <c r="E172" s="113">
        <f>COUNTIF(C53:O53,"&lt;0")</f>
        <v>13</v>
      </c>
      <c r="F172" s="113"/>
      <c r="G172" s="113">
        <f>COUNTIF(C92:O92,"&lt;0")</f>
        <v>13</v>
      </c>
      <c r="H172" s="113"/>
      <c r="I172" s="113">
        <f>COUNTIF(C131:O131,"&lt;0")</f>
        <v>13</v>
      </c>
      <c r="J172" s="113"/>
      <c r="L172" s="121"/>
      <c r="M172" s="121"/>
      <c r="N172" s="121"/>
      <c r="O172" s="121"/>
      <c r="P172" s="121"/>
      <c r="Q172" s="121"/>
      <c r="R172" s="121"/>
      <c r="S172" s="121"/>
      <c r="T172" s="121"/>
      <c r="U172" s="121"/>
    </row>
    <row r="173" spans="2:21">
      <c r="B173" s="225" t="s">
        <v>10</v>
      </c>
      <c r="C173" s="111">
        <f>AVERAGE(C13:O13)</f>
        <v>-77.138461538461542</v>
      </c>
      <c r="D173" s="111"/>
      <c r="E173" s="111">
        <f>AVERAGE(C53:O53)</f>
        <v>-75.176923076923075</v>
      </c>
      <c r="F173" s="111"/>
      <c r="G173" s="111">
        <f>AVERAGE(C92:O92)</f>
        <v>-76.607692307692304</v>
      </c>
      <c r="H173" s="111"/>
      <c r="I173" s="111">
        <f>AVERAGE(C131:O131)</f>
        <v>-75.869230769230768</v>
      </c>
      <c r="J173" s="111"/>
      <c r="L173" s="246"/>
      <c r="M173" s="121"/>
      <c r="N173" s="121"/>
      <c r="O173" s="121"/>
      <c r="P173" s="121"/>
      <c r="Q173" s="121"/>
      <c r="R173" s="121"/>
      <c r="S173" s="121"/>
      <c r="T173" s="121"/>
      <c r="U173" s="121"/>
    </row>
    <row r="174" spans="2:21">
      <c r="B174" s="225" t="s">
        <v>12</v>
      </c>
      <c r="C174" s="111">
        <f>STDEV(C13:O13)</f>
        <v>13.699302808387694</v>
      </c>
      <c r="D174" s="111"/>
      <c r="E174" s="111">
        <f>STDEV(C53:O53)</f>
        <v>9.8634978452671298</v>
      </c>
      <c r="F174" s="111"/>
      <c r="G174" s="111">
        <f>STDEV(C92:O92)</f>
        <v>9.1602821589059698</v>
      </c>
      <c r="H174" s="111"/>
      <c r="I174" s="111">
        <f>STDEV(C131:O131)</f>
        <v>9.0891312947007208</v>
      </c>
      <c r="J174" s="111"/>
      <c r="L174" s="121"/>
      <c r="M174" s="121"/>
      <c r="N174" s="121"/>
      <c r="O174" s="121"/>
      <c r="P174" s="121"/>
      <c r="Q174" s="121"/>
      <c r="R174" s="121"/>
      <c r="S174" s="121"/>
      <c r="T174" s="121"/>
      <c r="U174" s="121"/>
    </row>
    <row r="175" spans="2:21">
      <c r="B175" s="225" t="s">
        <v>11</v>
      </c>
      <c r="C175" s="111">
        <f>CONFIDENCE(0.05,C174,C172)</f>
        <v>7.4468889959949376</v>
      </c>
      <c r="D175" s="111"/>
      <c r="E175" s="111">
        <f>CONFIDENCE(0.05,E174,E172)</f>
        <v>5.3617599810237619</v>
      </c>
      <c r="F175" s="111"/>
      <c r="G175" s="111">
        <f>CONFIDENCE(0.05,G174,G172)</f>
        <v>4.9794946037399175</v>
      </c>
      <c r="H175" s="111"/>
      <c r="I175" s="111">
        <f>CONFIDENCE(0.05,I174,I172)</f>
        <v>4.940817264088647</v>
      </c>
      <c r="J175" s="111"/>
      <c r="L175" s="121"/>
      <c r="M175" s="121"/>
      <c r="N175" s="121"/>
      <c r="O175" s="121"/>
      <c r="P175" s="121"/>
      <c r="Q175" s="121"/>
      <c r="R175" s="121"/>
      <c r="S175" s="121"/>
      <c r="T175" s="121"/>
      <c r="U175" s="121"/>
    </row>
    <row r="176" spans="2:21">
      <c r="B176" s="225" t="s">
        <v>13</v>
      </c>
      <c r="C176" s="109">
        <f>MAX(C13:O13)</f>
        <v>-51.4</v>
      </c>
      <c r="D176" s="109"/>
      <c r="E176" s="109">
        <f>MAX(C53:O53)</f>
        <v>-57.7</v>
      </c>
      <c r="F176" s="109"/>
      <c r="G176" s="109">
        <f>MAX(C92:O92)</f>
        <v>-61.6</v>
      </c>
      <c r="H176" s="109"/>
      <c r="I176" s="109">
        <f>MAX(C131:O131)</f>
        <v>-58.7</v>
      </c>
      <c r="J176" s="109"/>
      <c r="L176" s="121"/>
      <c r="M176" s="121"/>
      <c r="N176" s="121"/>
      <c r="O176" s="121"/>
      <c r="P176" s="121"/>
      <c r="Q176" s="121"/>
      <c r="R176" s="121"/>
      <c r="S176" s="121"/>
      <c r="T176" s="121"/>
      <c r="U176" s="121"/>
    </row>
    <row r="177" spans="2:21">
      <c r="B177" s="225" t="s">
        <v>14</v>
      </c>
      <c r="C177" s="109">
        <f>MIN(C13:O13)</f>
        <v>-96.8</v>
      </c>
      <c r="D177" s="109"/>
      <c r="E177" s="109">
        <f>MIN(C53:O53)</f>
        <v>-90.3</v>
      </c>
      <c r="F177" s="109"/>
      <c r="G177" s="109">
        <f>MIN(C92:O92)</f>
        <v>-88</v>
      </c>
      <c r="H177" s="109"/>
      <c r="I177" s="109">
        <f>MIN(C131:O131)</f>
        <v>-88.1</v>
      </c>
      <c r="J177" s="109"/>
      <c r="L177" s="121"/>
      <c r="M177" s="121"/>
      <c r="N177" s="121"/>
      <c r="O177" s="121"/>
      <c r="P177" s="121"/>
      <c r="Q177" s="121"/>
      <c r="R177" s="121"/>
      <c r="S177" s="121"/>
      <c r="T177" s="121"/>
      <c r="U177" s="121"/>
    </row>
    <row r="178" spans="2:21" ht="13.5" thickBot="1">
      <c r="B178" s="226" t="s">
        <v>15</v>
      </c>
      <c r="C178" s="106">
        <f>C176-C177</f>
        <v>45.4</v>
      </c>
      <c r="D178" s="106"/>
      <c r="E178" s="106">
        <f>E176-E177</f>
        <v>32.599999999999994</v>
      </c>
      <c r="F178" s="106"/>
      <c r="G178" s="106">
        <f>G176-G177</f>
        <v>26.4</v>
      </c>
      <c r="H178" s="106"/>
      <c r="I178" s="106">
        <f>I176-I177</f>
        <v>29.399999999999991</v>
      </c>
      <c r="J178" s="106"/>
      <c r="L178" s="121"/>
      <c r="M178" s="121"/>
      <c r="N178" s="121"/>
      <c r="O178" s="121"/>
      <c r="P178" s="121"/>
      <c r="Q178" s="121"/>
      <c r="R178" s="121"/>
      <c r="S178" s="121"/>
      <c r="T178" s="121"/>
      <c r="U178" s="121"/>
    </row>
    <row r="179" spans="2:21" ht="13.5" thickBot="1">
      <c r="C179" s="314"/>
      <c r="D179" s="314"/>
      <c r="E179" s="314"/>
      <c r="F179" s="314"/>
      <c r="G179" s="314"/>
      <c r="H179" s="314"/>
      <c r="L179" s="121"/>
      <c r="M179" s="121"/>
      <c r="N179" s="133"/>
      <c r="O179" s="121"/>
      <c r="P179" s="121"/>
      <c r="Q179" s="121"/>
      <c r="R179" s="121"/>
      <c r="S179" s="121"/>
      <c r="T179" s="121"/>
      <c r="U179" s="121"/>
    </row>
    <row r="180" spans="2:21" ht="13.5" thickBot="1">
      <c r="B180" s="229"/>
      <c r="C180" s="288" t="s">
        <v>101</v>
      </c>
      <c r="D180" s="288"/>
      <c r="E180" s="288"/>
      <c r="F180" s="288"/>
      <c r="G180" s="313"/>
      <c r="H180" s="313"/>
      <c r="I180" s="310"/>
      <c r="J180" s="310"/>
      <c r="K180" s="120"/>
    </row>
    <row r="181" spans="2:21" ht="13.5" customHeight="1" thickBot="1">
      <c r="B181" s="226"/>
      <c r="C181" s="122" t="s">
        <v>25</v>
      </c>
      <c r="D181" s="122"/>
      <c r="E181" s="122" t="s">
        <v>26</v>
      </c>
      <c r="F181" s="122"/>
      <c r="G181" s="122" t="s">
        <v>27</v>
      </c>
      <c r="H181" s="122"/>
      <c r="I181" s="122" t="s">
        <v>69</v>
      </c>
      <c r="J181" s="122"/>
    </row>
    <row r="182" spans="2:21">
      <c r="B182" s="225" t="s">
        <v>9</v>
      </c>
      <c r="C182" s="218">
        <f>COUNTIF(C14:O14,"&gt;0")</f>
        <v>13</v>
      </c>
      <c r="D182" s="218"/>
      <c r="E182" s="218">
        <f>COUNTIF(C54:O54,"&gt;0")</f>
        <v>13</v>
      </c>
      <c r="F182" s="218"/>
      <c r="G182" s="112">
        <f>COUNTIF(C93:O93,"&gt;0")</f>
        <v>13</v>
      </c>
      <c r="H182" s="112"/>
      <c r="I182" s="112">
        <f>COUNTIF(C132:O132,"&gt;0")</f>
        <v>13</v>
      </c>
      <c r="J182" s="112"/>
    </row>
    <row r="183" spans="2:21">
      <c r="B183" s="225" t="s">
        <v>10</v>
      </c>
      <c r="C183" s="217">
        <f>AVERAGE(C14:O14)</f>
        <v>19.661538461538463</v>
      </c>
      <c r="D183" s="217"/>
      <c r="E183" s="217">
        <f>AVERAGE(C54:O54)</f>
        <v>20.630769230769229</v>
      </c>
      <c r="F183" s="217"/>
      <c r="G183" s="108">
        <f>AVERAGE(C93:O93)</f>
        <v>21.46153846153846</v>
      </c>
      <c r="H183" s="108"/>
      <c r="I183" s="108">
        <f>AVERAGE(C132:O132)</f>
        <v>22.369230769230764</v>
      </c>
      <c r="J183" s="108"/>
    </row>
    <row r="184" spans="2:21">
      <c r="B184" s="225" t="s">
        <v>12</v>
      </c>
      <c r="C184" s="217">
        <f>STDEV(C14:O14)</f>
        <v>1.0186089055982688</v>
      </c>
      <c r="D184" s="217"/>
      <c r="E184" s="217">
        <f>STDEV(C54:O54)</f>
        <v>1.1564202057676491</v>
      </c>
      <c r="F184" s="217"/>
      <c r="G184" s="108">
        <f>STDEV(C93:O93)</f>
        <v>1.4413757673015397</v>
      </c>
      <c r="H184" s="108"/>
      <c r="I184" s="108">
        <f>STDEV(C132:O132)</f>
        <v>1.3015277019619516</v>
      </c>
      <c r="J184" s="108"/>
    </row>
    <row r="185" spans="2:21">
      <c r="B185" s="225" t="s">
        <v>11</v>
      </c>
      <c r="C185" s="217">
        <f>CONFIDENCE(0.05,C184,C182)</f>
        <v>0.55371193384219719</v>
      </c>
      <c r="D185" s="217"/>
      <c r="E185" s="217">
        <f>CONFIDENCE(0.05,E184,E182)</f>
        <v>0.62862563340118216</v>
      </c>
      <c r="F185" s="217"/>
      <c r="G185" s="108">
        <f>CONFIDENCE(0.05,G184,G182)</f>
        <v>0.78352639479139163</v>
      </c>
      <c r="H185" s="108"/>
      <c r="I185" s="108">
        <f>CONFIDENCE(0.05,I184,I182)</f>
        <v>0.70750551741864531</v>
      </c>
      <c r="J185" s="108"/>
    </row>
    <row r="186" spans="2:21">
      <c r="B186" s="225" t="s">
        <v>13</v>
      </c>
      <c r="C186" s="216">
        <f>MAX(C14:O14)</f>
        <v>20.9</v>
      </c>
      <c r="D186" s="216"/>
      <c r="E186" s="216">
        <f>MAX(C54:O54)</f>
        <v>22.2</v>
      </c>
      <c r="F186" s="216"/>
      <c r="G186" s="108">
        <f>MAX(C93:O93)</f>
        <v>23.4</v>
      </c>
      <c r="H186" s="108"/>
      <c r="I186" s="108">
        <f>MAX(C132:O132)</f>
        <v>24.4</v>
      </c>
      <c r="J186" s="108"/>
    </row>
    <row r="187" spans="2:21">
      <c r="B187" s="225" t="s">
        <v>14</v>
      </c>
      <c r="C187" s="216">
        <f>MIN(C14:O14)</f>
        <v>18</v>
      </c>
      <c r="D187" s="216"/>
      <c r="E187" s="216">
        <f>MIN(C54:O54)</f>
        <v>19.2</v>
      </c>
      <c r="F187" s="216"/>
      <c r="G187" s="108">
        <f>MIN(C93:O93)</f>
        <v>19.100000000000001</v>
      </c>
      <c r="H187" s="108"/>
      <c r="I187" s="108">
        <f>MIN(C132:O132)</f>
        <v>20.2</v>
      </c>
      <c r="J187" s="108"/>
    </row>
    <row r="188" spans="2:21" ht="13.5" thickBot="1">
      <c r="B188" s="226" t="s">
        <v>15</v>
      </c>
      <c r="C188" s="215">
        <f>C186-C187</f>
        <v>2.8999999999999986</v>
      </c>
      <c r="D188" s="215"/>
      <c r="E188" s="215">
        <f>E186-E187</f>
        <v>3</v>
      </c>
      <c r="F188" s="215"/>
      <c r="G188" s="105">
        <f>G186-G187</f>
        <v>4.2999999999999972</v>
      </c>
      <c r="H188" s="105"/>
      <c r="I188" s="105">
        <f>I186-I187</f>
        <v>4.1999999999999993</v>
      </c>
      <c r="J188" s="105"/>
    </row>
    <row r="189" spans="2:21">
      <c r="B189" s="225"/>
      <c r="C189" s="243"/>
      <c r="D189" s="243"/>
      <c r="E189" s="243"/>
      <c r="F189" s="243"/>
      <c r="G189" s="242"/>
      <c r="H189" s="242"/>
      <c r="I189" s="121"/>
    </row>
    <row r="190" spans="2:21">
      <c r="B190" s="225"/>
      <c r="C190" s="243"/>
      <c r="D190" s="243"/>
      <c r="E190" s="243"/>
      <c r="F190" s="243"/>
      <c r="G190" s="242"/>
      <c r="H190" s="242"/>
      <c r="I190" s="121"/>
    </row>
    <row r="191" spans="2:21">
      <c r="B191" s="225"/>
      <c r="C191" s="243"/>
      <c r="D191" s="243"/>
      <c r="E191" s="243"/>
      <c r="F191" s="243"/>
      <c r="G191" s="242"/>
      <c r="H191" s="242"/>
      <c r="I191" s="121"/>
    </row>
    <row r="192" spans="2:21">
      <c r="B192" s="225"/>
      <c r="C192" s="243"/>
      <c r="D192" s="243"/>
      <c r="E192" s="243"/>
      <c r="F192" s="243"/>
      <c r="G192" s="242"/>
      <c r="H192" s="242"/>
      <c r="I192" s="121"/>
    </row>
    <row r="193" spans="2:11" ht="13.5" thickBot="1">
      <c r="C193" s="283"/>
      <c r="D193" s="283"/>
      <c r="E193" s="283"/>
      <c r="F193" s="283"/>
      <c r="G193" s="283"/>
      <c r="H193" s="283"/>
    </row>
    <row r="194" spans="2:11" ht="13.5" customHeight="1" thickBot="1">
      <c r="B194" s="229"/>
      <c r="C194" s="239" t="s">
        <v>100</v>
      </c>
      <c r="D194" s="239"/>
      <c r="E194" s="239"/>
      <c r="F194" s="239"/>
      <c r="G194" s="240"/>
      <c r="H194" s="240"/>
      <c r="I194" s="310"/>
      <c r="J194" s="310"/>
      <c r="K194" s="133"/>
    </row>
    <row r="195" spans="2:11" ht="13.5" customHeight="1" thickBot="1">
      <c r="B195" s="226"/>
      <c r="C195" s="122" t="s">
        <v>25</v>
      </c>
      <c r="D195" s="122"/>
      <c r="E195" s="122" t="s">
        <v>26</v>
      </c>
      <c r="F195" s="122"/>
      <c r="G195" s="122" t="s">
        <v>27</v>
      </c>
      <c r="H195" s="122"/>
      <c r="I195" s="122" t="s">
        <v>69</v>
      </c>
      <c r="J195" s="122"/>
      <c r="K195" s="121"/>
    </row>
    <row r="196" spans="2:11">
      <c r="B196" s="225" t="s">
        <v>9</v>
      </c>
      <c r="C196" s="113">
        <f>COUNTIF(C16:O16,"&gt;0")</f>
        <v>13</v>
      </c>
      <c r="D196" s="113"/>
      <c r="E196" s="113">
        <f>COUNTIF(C56:O56,"&gt;0")</f>
        <v>13</v>
      </c>
      <c r="F196" s="113"/>
      <c r="G196" s="112">
        <f>COUNTIF(C95:O95,"&gt;0")</f>
        <v>13</v>
      </c>
      <c r="H196" s="112"/>
      <c r="I196" s="112">
        <f>COUNTIF(C134:O134,"&gt;0")</f>
        <v>13</v>
      </c>
      <c r="J196" s="112"/>
      <c r="K196" s="121"/>
    </row>
    <row r="197" spans="2:11">
      <c r="B197" s="225" t="s">
        <v>10</v>
      </c>
      <c r="C197" s="111">
        <f>AVERAGE(C16:O16)</f>
        <v>43.030769230769231</v>
      </c>
      <c r="D197" s="111"/>
      <c r="E197" s="111">
        <f>AVERAGE(C56:O56)</f>
        <v>33.176923076923075</v>
      </c>
      <c r="F197" s="111"/>
      <c r="G197" s="111">
        <f>AVERAGE(C95:O95)</f>
        <v>29.338461538461537</v>
      </c>
      <c r="H197" s="111"/>
      <c r="I197" s="111">
        <f>AVERAGE(C134:O134)</f>
        <v>30.461538461538467</v>
      </c>
      <c r="J197" s="111"/>
    </row>
    <row r="198" spans="2:11">
      <c r="B198" s="225" t="s">
        <v>12</v>
      </c>
      <c r="C198" s="111">
        <f>STDEV(C16:O16)</f>
        <v>6.5426020072782443</v>
      </c>
      <c r="D198" s="111"/>
      <c r="E198" s="111">
        <f>STDEV(C56:O56)</f>
        <v>2.9693304088502974</v>
      </c>
      <c r="F198" s="111"/>
      <c r="G198" s="108">
        <f>STDEV(C95:O95)</f>
        <v>3.9798531090017386</v>
      </c>
      <c r="H198" s="108"/>
      <c r="I198" s="108">
        <f>STDEV(C134:O134)</f>
        <v>0.20223114472661161</v>
      </c>
      <c r="J198" s="108"/>
    </row>
    <row r="199" spans="2:11">
      <c r="B199" s="225" t="s">
        <v>11</v>
      </c>
      <c r="C199" s="111">
        <f>CONFIDENCE(0.05,C198,C196)</f>
        <v>3.5565336115750088</v>
      </c>
      <c r="D199" s="111"/>
      <c r="E199" s="111">
        <f>CONFIDENCE(0.05,E198,E196)</f>
        <v>1.6141167369190286</v>
      </c>
      <c r="F199" s="111"/>
      <c r="G199" s="108">
        <f>CONFIDENCE(0.05,G198,G196)</f>
        <v>2.1634330401803421</v>
      </c>
      <c r="H199" s="108"/>
      <c r="I199" s="108">
        <f>CONFIDENCE(0.05,I198,I196)</f>
        <v>0.10993208248451788</v>
      </c>
      <c r="J199" s="108"/>
    </row>
    <row r="200" spans="2:11">
      <c r="B200" s="225" t="s">
        <v>13</v>
      </c>
      <c r="C200" s="109">
        <f>MAX(C16:O16)</f>
        <v>54.6</v>
      </c>
      <c r="D200" s="109"/>
      <c r="E200" s="109">
        <f>MAX(C56:O56)</f>
        <v>37.5</v>
      </c>
      <c r="F200" s="109"/>
      <c r="G200" s="108">
        <f>MAX(C95:O95)</f>
        <v>33.4</v>
      </c>
      <c r="H200" s="108"/>
      <c r="I200" s="108">
        <f>MAX(C134:O134)</f>
        <v>30.7</v>
      </c>
      <c r="J200" s="108"/>
    </row>
    <row r="201" spans="2:11">
      <c r="B201" s="225" t="s">
        <v>14</v>
      </c>
      <c r="C201" s="109">
        <f>MIN(C16:O16)</f>
        <v>36.4</v>
      </c>
      <c r="D201" s="109"/>
      <c r="E201" s="109">
        <f>MIN(C56:O56)</f>
        <v>28.8</v>
      </c>
      <c r="F201" s="109"/>
      <c r="G201" s="108">
        <f>MIN(C95:O95)</f>
        <v>17.2</v>
      </c>
      <c r="H201" s="108"/>
      <c r="I201" s="108">
        <f>MIN(C134:O134)</f>
        <v>30.1</v>
      </c>
      <c r="J201" s="108"/>
    </row>
    <row r="202" spans="2:11" ht="13.5" thickBot="1">
      <c r="B202" s="226" t="s">
        <v>15</v>
      </c>
      <c r="C202" s="106">
        <f>C200-C201</f>
        <v>18.200000000000003</v>
      </c>
      <c r="D202" s="106"/>
      <c r="E202" s="106">
        <f>E200-E201</f>
        <v>8.6999999999999993</v>
      </c>
      <c r="F202" s="106"/>
      <c r="G202" s="105">
        <f>G200-G201</f>
        <v>16.2</v>
      </c>
      <c r="H202" s="105"/>
      <c r="I202" s="105">
        <f>I200-I201</f>
        <v>0.59999999999999787</v>
      </c>
      <c r="J202" s="105"/>
    </row>
    <row r="203" spans="2:11" ht="13.5" thickBot="1"/>
    <row r="204" spans="2:11" ht="13.5" customHeight="1" thickBot="1">
      <c r="B204" s="229"/>
      <c r="C204" s="239" t="s">
        <v>99</v>
      </c>
      <c r="D204" s="239"/>
      <c r="E204" s="239"/>
      <c r="F204" s="239"/>
      <c r="G204" s="238"/>
      <c r="H204" s="238"/>
      <c r="I204" s="310"/>
      <c r="J204" s="310"/>
      <c r="K204" s="120"/>
    </row>
    <row r="205" spans="2:11" ht="13.5" thickBot="1">
      <c r="B205" s="226"/>
      <c r="C205" s="114" t="s">
        <v>25</v>
      </c>
      <c r="D205" s="114"/>
      <c r="E205" s="114" t="s">
        <v>26</v>
      </c>
      <c r="F205" s="114"/>
      <c r="G205" s="114" t="s">
        <v>27</v>
      </c>
      <c r="H205" s="114"/>
      <c r="I205" s="114" t="s">
        <v>69</v>
      </c>
      <c r="J205" s="114"/>
    </row>
    <row r="206" spans="2:11">
      <c r="B206" s="225" t="s">
        <v>9</v>
      </c>
      <c r="C206" s="113">
        <f>COUNTIF(C17:O17,"&gt;0")</f>
        <v>13</v>
      </c>
      <c r="D206" s="113"/>
      <c r="E206" s="113">
        <f>COUNTIF(C57:O57,"&gt;0")</f>
        <v>13</v>
      </c>
      <c r="F206" s="113"/>
      <c r="G206" s="112">
        <f>COUNTIF(C96:O96,"&gt;0")</f>
        <v>13</v>
      </c>
      <c r="H206" s="112"/>
      <c r="I206" s="112">
        <f>COUNTIF(C135:O135,"&gt;0")</f>
        <v>13</v>
      </c>
      <c r="J206" s="112"/>
    </row>
    <row r="207" spans="2:11">
      <c r="B207" s="225" t="s">
        <v>10</v>
      </c>
      <c r="C207" s="111">
        <f>AVERAGE(C17:O17)</f>
        <v>19.500000000000004</v>
      </c>
      <c r="D207" s="111"/>
      <c r="E207" s="111">
        <f>AVERAGE(C57:O57)</f>
        <v>20.353846153846153</v>
      </c>
      <c r="F207" s="111"/>
      <c r="G207" s="111">
        <f>AVERAGE(C96:O96)</f>
        <v>21.176923076923078</v>
      </c>
      <c r="H207" s="111"/>
      <c r="I207" s="111">
        <f>AVERAGE(C135:O135)</f>
        <v>22.261538461538461</v>
      </c>
      <c r="J207" s="111"/>
    </row>
    <row r="208" spans="2:11">
      <c r="B208" s="225" t="s">
        <v>12</v>
      </c>
      <c r="C208" s="111">
        <f>STDEV(C17:O17)</f>
        <v>1.0503967504392484</v>
      </c>
      <c r="D208" s="111"/>
      <c r="E208" s="111">
        <f>STDEV(C20:O20)</f>
        <v>4.6053619808174542</v>
      </c>
      <c r="F208" s="111"/>
      <c r="G208" s="108">
        <f>STDEV(C96:O96)</f>
        <v>1.2826754890682246</v>
      </c>
      <c r="H208" s="108"/>
      <c r="I208" s="108">
        <f>STDEV(C135:O135)</f>
        <v>1.1821861539385843</v>
      </c>
      <c r="J208" s="108"/>
    </row>
    <row r="209" spans="2:11">
      <c r="B209" s="225" t="s">
        <v>11</v>
      </c>
      <c r="C209" s="111">
        <f>CONFIDENCE(0.05,C208,C206)</f>
        <v>0.57099168561232005</v>
      </c>
      <c r="D209" s="111"/>
      <c r="E209" s="111">
        <f>CONFIDENCE(0.05,E208,E206)</f>
        <v>2.5034572880982462</v>
      </c>
      <c r="F209" s="111"/>
      <c r="G209" s="108">
        <f>CONFIDENCE(0.05,G208,G206)</f>
        <v>0.69725752606375002</v>
      </c>
      <c r="H209" s="108"/>
      <c r="I209" s="108">
        <f>CONFIDENCE(0.05,I208,I206)</f>
        <v>0.64263190500414524</v>
      </c>
      <c r="J209" s="108"/>
    </row>
    <row r="210" spans="2:11">
      <c r="B210" s="225" t="s">
        <v>13</v>
      </c>
      <c r="C210" s="109">
        <f>MAX(C17:O17)</f>
        <v>20.9</v>
      </c>
      <c r="D210" s="109"/>
      <c r="E210" s="109">
        <f>MAX(C57:O57)</f>
        <v>22.1</v>
      </c>
      <c r="F210" s="109"/>
      <c r="G210" s="108">
        <f>MAX(C96:O96)</f>
        <v>22.8</v>
      </c>
      <c r="H210" s="108"/>
      <c r="I210" s="108">
        <f>MAX(C135:O135)</f>
        <v>24.1</v>
      </c>
      <c r="J210" s="108"/>
      <c r="K210" s="221"/>
    </row>
    <row r="211" spans="2:11">
      <c r="B211" s="225" t="s">
        <v>14</v>
      </c>
      <c r="C211" s="109">
        <f>MIN(C17:O17)</f>
        <v>17.8</v>
      </c>
      <c r="D211" s="109"/>
      <c r="E211" s="109">
        <f>MIN(C57:O57)</f>
        <v>18.7</v>
      </c>
      <c r="F211" s="109"/>
      <c r="G211" s="108">
        <f>MIN(C96:O96)</f>
        <v>19.100000000000001</v>
      </c>
      <c r="H211" s="108"/>
      <c r="I211" s="108">
        <f>MIN(C135:O135)</f>
        <v>20.3</v>
      </c>
      <c r="J211" s="108"/>
    </row>
    <row r="212" spans="2:11" ht="13.5" thickBot="1">
      <c r="B212" s="226" t="s">
        <v>15</v>
      </c>
      <c r="C212" s="106">
        <f>C210-C211</f>
        <v>3.0999999999999979</v>
      </c>
      <c r="D212" s="106"/>
      <c r="E212" s="106">
        <f>E210-E211</f>
        <v>3.4000000000000021</v>
      </c>
      <c r="F212" s="106"/>
      <c r="G212" s="105">
        <f>G210-G211</f>
        <v>3.6999999999999993</v>
      </c>
      <c r="H212" s="105"/>
      <c r="I212" s="105">
        <f>I210-I211</f>
        <v>3.8000000000000007</v>
      </c>
      <c r="J212" s="105"/>
    </row>
    <row r="213" spans="2:11">
      <c r="B213" s="225"/>
      <c r="C213" s="224"/>
      <c r="D213" s="224"/>
      <c r="E213" s="224"/>
      <c r="F213" s="224"/>
      <c r="G213" s="223"/>
      <c r="H213" s="223"/>
      <c r="I213" s="120"/>
    </row>
    <row r="214" spans="2:11" ht="13.5" thickBot="1">
      <c r="B214" s="225"/>
      <c r="C214" s="224"/>
      <c r="D214" s="224"/>
      <c r="E214" s="224"/>
      <c r="F214" s="224"/>
      <c r="G214" s="223"/>
      <c r="H214" s="223"/>
      <c r="I214" s="120"/>
    </row>
    <row r="215" spans="2:11" ht="13.5" thickBot="1">
      <c r="B215" s="229"/>
      <c r="C215" s="235" t="s">
        <v>98</v>
      </c>
      <c r="D215" s="235"/>
      <c r="E215" s="235"/>
      <c r="F215" s="235"/>
      <c r="G215" s="312"/>
      <c r="H215" s="312"/>
      <c r="I215" s="310"/>
      <c r="J215" s="310"/>
      <c r="K215" s="120"/>
    </row>
    <row r="216" spans="2:11" ht="13.5" thickBot="1">
      <c r="B216" s="226"/>
      <c r="C216" s="122" t="s">
        <v>25</v>
      </c>
      <c r="D216" s="122"/>
      <c r="E216" s="122" t="s">
        <v>26</v>
      </c>
      <c r="F216" s="122"/>
      <c r="G216" s="122" t="s">
        <v>27</v>
      </c>
      <c r="H216" s="122"/>
      <c r="I216" s="122" t="s">
        <v>69</v>
      </c>
      <c r="J216" s="122"/>
    </row>
    <row r="217" spans="2:11">
      <c r="B217" s="225" t="s">
        <v>9</v>
      </c>
      <c r="C217" s="113">
        <f>COUNTIF(C18:O18,"&gt;0")</f>
        <v>13</v>
      </c>
      <c r="D217" s="113"/>
      <c r="E217" s="113">
        <f>COUNTIF(C58:O58,"&gt;0")</f>
        <v>13</v>
      </c>
      <c r="F217" s="113"/>
      <c r="G217" s="112">
        <f>COUNTIF(C97:O97,"&gt;0")</f>
        <v>13</v>
      </c>
      <c r="H217" s="112"/>
      <c r="I217" s="112">
        <f>COUNTIF(C136:O136,"&gt;0")</f>
        <v>13</v>
      </c>
      <c r="J217" s="112"/>
    </row>
    <row r="218" spans="2:11">
      <c r="B218" s="225" t="s">
        <v>10</v>
      </c>
      <c r="C218" s="111">
        <f>AVERAGE(C18:O18)</f>
        <v>43.04615384615385</v>
      </c>
      <c r="D218" s="111"/>
      <c r="E218" s="111">
        <f>AVERAGE(C58:O58)</f>
        <v>33.092307692307692</v>
      </c>
      <c r="F218" s="111"/>
      <c r="G218" s="111">
        <f>AVERAGE(C97:O97)</f>
        <v>29.29</v>
      </c>
      <c r="H218" s="111"/>
      <c r="I218" s="111">
        <f>AVERAGE(C136:O136)</f>
        <v>30.469230769230769</v>
      </c>
      <c r="J218" s="111"/>
    </row>
    <row r="219" spans="2:11">
      <c r="B219" s="225" t="s">
        <v>12</v>
      </c>
      <c r="C219" s="111">
        <f>STDEV(C18:O18)</f>
        <v>6.5328165677364822</v>
      </c>
      <c r="D219" s="111"/>
      <c r="E219" s="111">
        <f>STDEV(C58:O58)</f>
        <v>2.9064472982381599</v>
      </c>
      <c r="F219" s="111"/>
      <c r="G219" s="108">
        <f>STDEV(C97:O97)</f>
        <v>4.0108561014659436</v>
      </c>
      <c r="H219" s="108"/>
      <c r="I219" s="108">
        <f>STDEV(C136:O136)</f>
        <v>0.18878830906871724</v>
      </c>
      <c r="J219" s="108"/>
    </row>
    <row r="220" spans="2:11">
      <c r="B220" s="225" t="s">
        <v>11</v>
      </c>
      <c r="C220" s="111">
        <f>CONFIDENCE(0.05,C219,C217)</f>
        <v>3.5512142837914151</v>
      </c>
      <c r="D220" s="111"/>
      <c r="E220" s="111">
        <f>CONFIDENCE(0.05,E219,E217)</f>
        <v>1.5799337167316989</v>
      </c>
      <c r="F220" s="111"/>
      <c r="G220" s="108">
        <f>CONFIDENCE(0.05,G219,G217)</f>
        <v>2.1802861491782135</v>
      </c>
      <c r="H220" s="108"/>
      <c r="I220" s="108">
        <f>CONFIDENCE(0.05,I219,I217)</f>
        <v>0.10262460805783034</v>
      </c>
      <c r="J220" s="108"/>
    </row>
    <row r="221" spans="2:11">
      <c r="B221" s="225" t="s">
        <v>13</v>
      </c>
      <c r="C221" s="109">
        <f>MAX(C18:O18)</f>
        <v>54.6</v>
      </c>
      <c r="D221" s="109"/>
      <c r="E221" s="109">
        <f>MAX(C58:O58)</f>
        <v>37.5</v>
      </c>
      <c r="F221" s="109"/>
      <c r="G221" s="108">
        <f>MAX(C97:O97)</f>
        <v>33.4</v>
      </c>
      <c r="H221" s="108"/>
      <c r="I221" s="108">
        <f>MAX(C136:O136)</f>
        <v>30.7</v>
      </c>
      <c r="J221" s="108"/>
    </row>
    <row r="222" spans="2:11">
      <c r="B222" s="225" t="s">
        <v>14</v>
      </c>
      <c r="C222" s="109">
        <f>MIN(C18:O18)</f>
        <v>36.299999999999997</v>
      </c>
      <c r="D222" s="109"/>
      <c r="E222" s="109">
        <f>MIN(C58:O58)</f>
        <v>28.9</v>
      </c>
      <c r="F222" s="109"/>
      <c r="G222" s="108">
        <f>MIN(C97:O97)</f>
        <v>17.37</v>
      </c>
      <c r="H222" s="108"/>
      <c r="I222" s="108">
        <f>MIN(C136:O136)</f>
        <v>30.1</v>
      </c>
      <c r="J222" s="108"/>
    </row>
    <row r="223" spans="2:11" ht="13.5" thickBot="1">
      <c r="B223" s="226" t="s">
        <v>15</v>
      </c>
      <c r="C223" s="106">
        <f>C221-C222</f>
        <v>18.300000000000004</v>
      </c>
      <c r="D223" s="106"/>
      <c r="E223" s="106">
        <f>E221-E222</f>
        <v>8.6000000000000014</v>
      </c>
      <c r="F223" s="106"/>
      <c r="G223" s="105">
        <f>G221-G222</f>
        <v>16.029999999999998</v>
      </c>
      <c r="H223" s="105"/>
      <c r="I223" s="105">
        <f>I221-I222</f>
        <v>0.59999999999999787</v>
      </c>
      <c r="J223" s="105"/>
    </row>
    <row r="224" spans="2:11">
      <c r="B224" s="225"/>
      <c r="C224" s="224"/>
      <c r="D224" s="224"/>
      <c r="E224" s="224"/>
      <c r="F224" s="224"/>
      <c r="G224" s="223"/>
      <c r="H224" s="223"/>
      <c r="I224" s="120"/>
    </row>
    <row r="225" spans="2:11">
      <c r="B225" s="225"/>
      <c r="C225" s="224"/>
      <c r="D225" s="224"/>
      <c r="E225" s="224"/>
      <c r="F225" s="224"/>
      <c r="G225" s="223"/>
      <c r="H225" s="223"/>
      <c r="I225" s="120"/>
    </row>
    <row r="226" spans="2:11">
      <c r="B226" s="225"/>
      <c r="C226" s="224"/>
      <c r="D226" s="224"/>
      <c r="E226" s="224"/>
      <c r="F226" s="224"/>
      <c r="G226" s="223"/>
      <c r="H226" s="223"/>
      <c r="I226" s="120"/>
    </row>
    <row r="227" spans="2:11">
      <c r="B227" s="225"/>
      <c r="C227" s="224"/>
      <c r="D227" s="224"/>
      <c r="E227" s="224"/>
      <c r="F227" s="224"/>
      <c r="G227" s="223"/>
      <c r="H227" s="223"/>
      <c r="I227" s="120"/>
    </row>
    <row r="228" spans="2:11" ht="13.5" thickBot="1">
      <c r="B228" s="225"/>
      <c r="C228" s="224"/>
      <c r="D228" s="224"/>
      <c r="E228" s="224"/>
      <c r="F228" s="224"/>
      <c r="G228" s="223"/>
      <c r="H228" s="223"/>
      <c r="I228" s="120"/>
    </row>
    <row r="229" spans="2:11" ht="13.5" thickBot="1">
      <c r="B229" s="229"/>
      <c r="C229" s="235" t="s">
        <v>97</v>
      </c>
      <c r="D229" s="235"/>
      <c r="E229" s="235"/>
      <c r="F229" s="235"/>
      <c r="G229" s="234"/>
      <c r="H229" s="234"/>
      <c r="I229" s="310"/>
      <c r="J229" s="310"/>
      <c r="K229" s="120"/>
    </row>
    <row r="230" spans="2:11" ht="13.5" thickBot="1">
      <c r="B230" s="226"/>
      <c r="C230" s="114" t="s">
        <v>25</v>
      </c>
      <c r="D230" s="114"/>
      <c r="E230" s="114" t="s">
        <v>26</v>
      </c>
      <c r="F230" s="114"/>
      <c r="G230" s="114" t="s">
        <v>27</v>
      </c>
      <c r="H230" s="114"/>
      <c r="I230" s="114" t="s">
        <v>69</v>
      </c>
      <c r="J230" s="114"/>
    </row>
    <row r="231" spans="2:11">
      <c r="B231" s="225" t="s">
        <v>9</v>
      </c>
      <c r="C231" s="113">
        <f>COUNTIF(C19:O19,"&gt;0")</f>
        <v>13</v>
      </c>
      <c r="D231" s="113"/>
      <c r="E231" s="113">
        <f>COUNTIF(C59:O59,"&gt;0")</f>
        <v>13</v>
      </c>
      <c r="F231" s="113"/>
      <c r="G231" s="112">
        <f>COUNTIF(C98:O98,"&gt;0")</f>
        <v>13</v>
      </c>
      <c r="H231" s="112"/>
      <c r="I231" s="112">
        <f>COUNTIF(C137:O137,"&gt;0")</f>
        <v>13</v>
      </c>
      <c r="J231" s="112"/>
    </row>
    <row r="232" spans="2:11">
      <c r="B232" s="225" t="s">
        <v>10</v>
      </c>
      <c r="C232" s="111">
        <f>AVERAGE(C19:O19)</f>
        <v>19.484615384615385</v>
      </c>
      <c r="D232" s="111"/>
      <c r="E232" s="111">
        <f>AVERAGE(C59:O59)</f>
        <v>20.361538461538462</v>
      </c>
      <c r="F232" s="111"/>
      <c r="G232" s="111">
        <f>AVERAGE(C98:O98)</f>
        <v>21.176923076923078</v>
      </c>
      <c r="H232" s="111"/>
      <c r="I232" s="111">
        <f>AVERAGE(C137:O137)</f>
        <v>22.276923076923076</v>
      </c>
      <c r="J232" s="111"/>
    </row>
    <row r="233" spans="2:11">
      <c r="B233" s="225" t="s">
        <v>12</v>
      </c>
      <c r="C233" s="111">
        <f>STDEV(C19:O19)</f>
        <v>1.0526523277307291</v>
      </c>
      <c r="D233" s="111"/>
      <c r="E233" s="111">
        <f>STDEV(C59:O59)</f>
        <v>1.318166947910659</v>
      </c>
      <c r="F233" s="111"/>
      <c r="G233" s="108">
        <f>STDEV(C98:O98)</f>
        <v>1.2597313510916031</v>
      </c>
      <c r="H233" s="108"/>
      <c r="I233" s="108">
        <f>STDEV(C137:O137)</f>
        <v>1.219394553425214</v>
      </c>
      <c r="J233" s="108"/>
    </row>
    <row r="234" spans="2:11">
      <c r="B234" s="225" t="s">
        <v>11</v>
      </c>
      <c r="C234" s="111">
        <f>CONFIDENCE(0.05,C233,C231)</f>
        <v>0.57221780886446527</v>
      </c>
      <c r="D234" s="111"/>
      <c r="E234" s="111">
        <f>CONFIDENCE(0.05,E233,E231)</f>
        <v>0.71655054834395737</v>
      </c>
      <c r="F234" s="111"/>
      <c r="G234" s="108">
        <f>CONFIDENCE(0.05,G233,G231)</f>
        <v>0.68478517976915765</v>
      </c>
      <c r="H234" s="108"/>
      <c r="I234" s="108">
        <f>CONFIDENCE(0.05,I233,I231)</f>
        <v>0.66285824970001639</v>
      </c>
      <c r="J234" s="108"/>
    </row>
    <row r="235" spans="2:11">
      <c r="B235" s="225" t="s">
        <v>13</v>
      </c>
      <c r="C235" s="109">
        <f>MAX(C19:O19)</f>
        <v>20.9</v>
      </c>
      <c r="D235" s="109"/>
      <c r="E235" s="109">
        <f>MAX(C59:O59)</f>
        <v>22.1</v>
      </c>
      <c r="F235" s="109"/>
      <c r="G235" s="108">
        <f>MAX(C98:O98)</f>
        <v>22.8</v>
      </c>
      <c r="H235" s="108"/>
      <c r="I235" s="108">
        <f>MAX(C137:O137)</f>
        <v>24.1</v>
      </c>
      <c r="J235" s="108"/>
    </row>
    <row r="236" spans="2:11">
      <c r="B236" s="225" t="s">
        <v>14</v>
      </c>
      <c r="C236" s="109">
        <f>MIN(C19:O19)</f>
        <v>17.8</v>
      </c>
      <c r="D236" s="109"/>
      <c r="E236" s="109">
        <f>MIN(C59:O59)</f>
        <v>18.5</v>
      </c>
      <c r="F236" s="109"/>
      <c r="G236" s="108">
        <f>MIN(C98:O98)</f>
        <v>19.100000000000001</v>
      </c>
      <c r="H236" s="108"/>
      <c r="I236" s="108">
        <f>MIN(C137:O137)</f>
        <v>20.2</v>
      </c>
      <c r="J236" s="108"/>
    </row>
    <row r="237" spans="2:11" ht="13.5" thickBot="1">
      <c r="B237" s="226" t="s">
        <v>15</v>
      </c>
      <c r="C237" s="106">
        <f>C235-C236</f>
        <v>3.0999999999999979</v>
      </c>
      <c r="D237" s="106"/>
      <c r="E237" s="106">
        <f>E235-E236</f>
        <v>3.6000000000000014</v>
      </c>
      <c r="F237" s="106"/>
      <c r="G237" s="105">
        <f>G235-G236</f>
        <v>3.6999999999999993</v>
      </c>
      <c r="H237" s="105"/>
      <c r="I237" s="105">
        <f>I235-I236</f>
        <v>3.9000000000000021</v>
      </c>
      <c r="J237" s="105"/>
    </row>
    <row r="238" spans="2:11">
      <c r="B238" s="225"/>
      <c r="C238" s="224"/>
      <c r="D238" s="224"/>
      <c r="E238" s="224"/>
      <c r="F238" s="224"/>
      <c r="G238" s="223"/>
      <c r="H238" s="223"/>
      <c r="I238" s="120"/>
    </row>
    <row r="239" spans="2:11" ht="13.5" thickBot="1">
      <c r="B239" s="225"/>
      <c r="C239" s="224"/>
      <c r="D239" s="224"/>
      <c r="E239" s="224"/>
      <c r="F239" s="224"/>
      <c r="G239" s="223"/>
      <c r="H239" s="223"/>
      <c r="I239" s="120"/>
    </row>
    <row r="240" spans="2:11" ht="13.5" customHeight="1" thickBot="1">
      <c r="B240" s="229"/>
      <c r="C240" s="228" t="s">
        <v>96</v>
      </c>
      <c r="D240" s="228"/>
      <c r="E240" s="228"/>
      <c r="F240" s="228"/>
      <c r="G240" s="228"/>
      <c r="H240" s="228"/>
      <c r="I240" s="310"/>
      <c r="J240" s="310"/>
      <c r="K240" s="311"/>
    </row>
    <row r="241" spans="2:12" ht="13.5" customHeight="1" thickBot="1">
      <c r="B241" s="226"/>
      <c r="C241" s="122" t="s">
        <v>25</v>
      </c>
      <c r="D241" s="122"/>
      <c r="E241" s="122" t="s">
        <v>26</v>
      </c>
      <c r="F241" s="122"/>
      <c r="G241" s="122" t="s">
        <v>27</v>
      </c>
      <c r="H241" s="122"/>
      <c r="I241" s="122" t="s">
        <v>69</v>
      </c>
      <c r="J241" s="122"/>
    </row>
    <row r="242" spans="2:12">
      <c r="B242" s="225" t="s">
        <v>9</v>
      </c>
      <c r="C242" s="113">
        <f>COUNTIF(C20:O20,"&gt;0")</f>
        <v>13</v>
      </c>
      <c r="D242" s="113"/>
      <c r="E242" s="113">
        <f>COUNTIF(C60:O60,"&gt;0")</f>
        <v>13</v>
      </c>
      <c r="F242" s="113"/>
      <c r="G242" s="112">
        <f>COUNTIF(C99:O99,"&gt;0")</f>
        <v>13</v>
      </c>
      <c r="H242" s="112"/>
      <c r="I242" s="112">
        <f>COUNTIF(C138:O138,"&gt;0")</f>
        <v>13</v>
      </c>
      <c r="J242" s="112"/>
    </row>
    <row r="243" spans="2:12">
      <c r="B243" s="225" t="s">
        <v>10</v>
      </c>
      <c r="C243" s="111">
        <f>AVERAGE(C20:O20)</f>
        <v>27.553846153846159</v>
      </c>
      <c r="D243" s="111"/>
      <c r="E243" s="111">
        <f>AVERAGE(C60:O60)</f>
        <v>20.776923076923079</v>
      </c>
      <c r="F243" s="111"/>
      <c r="G243" s="111">
        <f>AVERAGE(C99:O99)</f>
        <v>18.792307692307695</v>
      </c>
      <c r="H243" s="111"/>
      <c r="I243" s="111">
        <f>AVERAGE(C138:O138)</f>
        <v>18.846153846153847</v>
      </c>
      <c r="J243" s="111"/>
    </row>
    <row r="244" spans="2:12">
      <c r="B244" s="225" t="s">
        <v>12</v>
      </c>
      <c r="C244" s="111">
        <f>STDEV(C20:O20)</f>
        <v>4.6053619808174542</v>
      </c>
      <c r="D244" s="111"/>
      <c r="E244" s="111">
        <f>STDEV(C60:O60)</f>
        <v>2.2653748204045465</v>
      </c>
      <c r="F244" s="111"/>
      <c r="G244" s="108">
        <f>STDEV(C99:O99)</f>
        <v>1.0531393849356143</v>
      </c>
      <c r="H244" s="108"/>
      <c r="I244" s="108">
        <f>STDEV(C138:O138)</f>
        <v>0.11266014242982104</v>
      </c>
      <c r="J244" s="108"/>
    </row>
    <row r="245" spans="2:12">
      <c r="B245" s="225" t="s">
        <v>11</v>
      </c>
      <c r="C245" s="111">
        <f>CONFIDENCE(0.05,C244,C242)</f>
        <v>2.5034572880982462</v>
      </c>
      <c r="D245" s="111"/>
      <c r="E245" s="111">
        <f>CONFIDENCE(0.05,E244,E242)</f>
        <v>1.2314491516711059</v>
      </c>
      <c r="F245" s="111"/>
      <c r="G245" s="108">
        <f>CONFIDENCE(0.05,G244,G242)</f>
        <v>0.57248257131188418</v>
      </c>
      <c r="H245" s="108"/>
      <c r="I245" s="108">
        <f>CONFIDENCE(0.05,I244,I242)</f>
        <v>6.1241625700410147E-2</v>
      </c>
      <c r="J245" s="108"/>
      <c r="L245" s="120"/>
    </row>
    <row r="246" spans="2:12">
      <c r="B246" s="225" t="s">
        <v>13</v>
      </c>
      <c r="C246" s="109">
        <f>MAX(C20:O20)</f>
        <v>35.700000000000003</v>
      </c>
      <c r="D246" s="109"/>
      <c r="E246" s="109">
        <f>MAX(C60:O60)</f>
        <v>25.2</v>
      </c>
      <c r="F246" s="109"/>
      <c r="G246" s="108">
        <f>MAX(C99:O99)</f>
        <v>20.6</v>
      </c>
      <c r="H246" s="108"/>
      <c r="I246" s="108">
        <f>MAX(C138:O138)</f>
        <v>19</v>
      </c>
      <c r="J246" s="108"/>
    </row>
    <row r="247" spans="2:12">
      <c r="B247" s="225" t="s">
        <v>14</v>
      </c>
      <c r="C247" s="109">
        <f>MIN(C20:O20)</f>
        <v>22.8</v>
      </c>
      <c r="D247" s="109"/>
      <c r="E247" s="109">
        <f>MIN(C60:O60)</f>
        <v>17.7</v>
      </c>
      <c r="F247" s="109"/>
      <c r="G247" s="108">
        <f>MIN(C99:O99)</f>
        <v>16</v>
      </c>
      <c r="H247" s="108"/>
      <c r="I247" s="108">
        <f>MIN(C138:O138)</f>
        <v>18.600000000000001</v>
      </c>
      <c r="J247" s="108"/>
    </row>
    <row r="248" spans="2:12" ht="13.5" thickBot="1">
      <c r="B248" s="226" t="s">
        <v>15</v>
      </c>
      <c r="C248" s="106">
        <f>C246-C247</f>
        <v>12.900000000000002</v>
      </c>
      <c r="D248" s="106"/>
      <c r="E248" s="106">
        <f>E246-E247</f>
        <v>7.5</v>
      </c>
      <c r="F248" s="106"/>
      <c r="G248" s="105">
        <f>G246-G247</f>
        <v>4.6000000000000014</v>
      </c>
      <c r="H248" s="105"/>
      <c r="I248" s="105">
        <f>I246-I247</f>
        <v>0.39999999999999858</v>
      </c>
      <c r="J248" s="105"/>
    </row>
    <row r="249" spans="2:12" ht="13.5" thickBot="1"/>
    <row r="250" spans="2:12" ht="13.5" thickBot="1">
      <c r="B250" s="229"/>
      <c r="C250" s="228" t="s">
        <v>95</v>
      </c>
      <c r="D250" s="228"/>
      <c r="E250" s="228"/>
      <c r="F250" s="228"/>
      <c r="G250" s="227"/>
      <c r="H250" s="227"/>
      <c r="I250" s="310"/>
      <c r="J250" s="310"/>
      <c r="K250" s="120"/>
    </row>
    <row r="251" spans="2:12" ht="13.5" customHeight="1" thickBot="1">
      <c r="B251" s="226"/>
      <c r="C251" s="114" t="s">
        <v>25</v>
      </c>
      <c r="D251" s="114"/>
      <c r="E251" s="114" t="s">
        <v>26</v>
      </c>
      <c r="F251" s="114"/>
      <c r="G251" s="114" t="s">
        <v>27</v>
      </c>
      <c r="H251" s="114"/>
      <c r="I251" s="114" t="s">
        <v>69</v>
      </c>
      <c r="J251" s="114"/>
    </row>
    <row r="252" spans="2:12">
      <c r="B252" s="225" t="s">
        <v>9</v>
      </c>
      <c r="C252" s="113">
        <f>COUNTIF(C21:O21,"&gt;0")</f>
        <v>13</v>
      </c>
      <c r="D252" s="113"/>
      <c r="E252" s="113">
        <f>COUNTIF(C61:O61,"&gt;0")</f>
        <v>13</v>
      </c>
      <c r="F252" s="113"/>
      <c r="G252" s="112">
        <f>COUNTIF(C100:O100,"&gt;0")</f>
        <v>13</v>
      </c>
      <c r="H252" s="112"/>
      <c r="I252" s="112">
        <f>COUNTIF(C139:O139,"&gt;0")</f>
        <v>13</v>
      </c>
      <c r="J252" s="112"/>
    </row>
    <row r="253" spans="2:12">
      <c r="B253" s="225" t="s">
        <v>10</v>
      </c>
      <c r="C253" s="111">
        <f>AVERAGE(C21:O21)</f>
        <v>19.484615384615385</v>
      </c>
      <c r="D253" s="111"/>
      <c r="E253" s="111">
        <f>AVERAGE(C61:O61)</f>
        <v>20.369230769230771</v>
      </c>
      <c r="F253" s="111"/>
      <c r="G253" s="111">
        <f>AVERAGE(C100:O100)</f>
        <v>21.184615384615384</v>
      </c>
      <c r="H253" s="111"/>
      <c r="I253" s="111">
        <f>AVERAGE(C139:O139)</f>
        <v>22.446153846153848</v>
      </c>
      <c r="J253" s="111"/>
    </row>
    <row r="254" spans="2:12">
      <c r="B254" s="225" t="s">
        <v>12</v>
      </c>
      <c r="C254" s="111">
        <f>STDEV(C21:O21)</f>
        <v>1.0375019307983269</v>
      </c>
      <c r="D254" s="111"/>
      <c r="E254" s="111">
        <f>STDEV(C61:O61)</f>
        <v>1.3344066193035109</v>
      </c>
      <c r="F254" s="111"/>
      <c r="G254" s="108">
        <f>STDEV(C100:O100)</f>
        <v>1.2792225202873251</v>
      </c>
      <c r="H254" s="108"/>
      <c r="I254" s="108">
        <f>STDEV(C139:O139)</f>
        <v>1.5419767532917956</v>
      </c>
      <c r="J254" s="108"/>
    </row>
    <row r="255" spans="2:12">
      <c r="B255" s="225" t="s">
        <v>11</v>
      </c>
      <c r="C255" s="111">
        <f>CONFIDENCE(0.05,C254,C252)</f>
        <v>0.56398211061186643</v>
      </c>
      <c r="D255" s="111"/>
      <c r="E255" s="111">
        <f>CONFIDENCE(0.05,E254,E252)</f>
        <v>0.72537837205772748</v>
      </c>
      <c r="F255" s="111"/>
      <c r="G255" s="108">
        <f>CONFIDENCE(0.05,G254,G252)</f>
        <v>0.69538050534396201</v>
      </c>
      <c r="H255" s="108"/>
      <c r="I255" s="108">
        <f>CONFIDENCE(0.05,I254,I252)</f>
        <v>0.83821270883493437</v>
      </c>
      <c r="J255" s="108"/>
    </row>
    <row r="256" spans="2:12">
      <c r="B256" s="225" t="s">
        <v>13</v>
      </c>
      <c r="C256" s="109">
        <f>MAX(C21:O21)</f>
        <v>20.8</v>
      </c>
      <c r="D256" s="109"/>
      <c r="E256" s="109">
        <f>MAX(C61:O61)</f>
        <v>22.2</v>
      </c>
      <c r="F256" s="109"/>
      <c r="G256" s="108">
        <f>MAX(C100:O100)</f>
        <v>22.8</v>
      </c>
      <c r="H256" s="108"/>
      <c r="I256" s="108">
        <f>MAX(C139:O139)</f>
        <v>25.9</v>
      </c>
      <c r="J256" s="108"/>
    </row>
    <row r="257" spans="2:10">
      <c r="B257" s="225" t="s">
        <v>14</v>
      </c>
      <c r="C257" s="109">
        <f>MIN(C21:O21)</f>
        <v>17.8</v>
      </c>
      <c r="D257" s="109"/>
      <c r="E257" s="109">
        <f>MIN(C61:O61)</f>
        <v>18.5</v>
      </c>
      <c r="F257" s="109"/>
      <c r="G257" s="108">
        <f>MIN(C100:O100)</f>
        <v>19.100000000000001</v>
      </c>
      <c r="H257" s="108"/>
      <c r="I257" s="108">
        <f>MIN(C139:O139)</f>
        <v>20.3</v>
      </c>
      <c r="J257" s="108"/>
    </row>
    <row r="258" spans="2:10" ht="13.5" thickBot="1">
      <c r="B258" s="226" t="s">
        <v>15</v>
      </c>
      <c r="C258" s="106">
        <f>C256-C257</f>
        <v>3</v>
      </c>
      <c r="D258" s="106"/>
      <c r="E258" s="106">
        <f>E256-E257</f>
        <v>3.6999999999999993</v>
      </c>
      <c r="F258" s="106"/>
      <c r="G258" s="105">
        <f>G256-G257</f>
        <v>3.6999999999999993</v>
      </c>
      <c r="H258" s="105"/>
      <c r="I258" s="105">
        <f>I256-I257</f>
        <v>5.5999999999999979</v>
      </c>
      <c r="J258" s="105"/>
    </row>
    <row r="259" spans="2:10">
      <c r="B259" s="225"/>
      <c r="C259" s="224"/>
      <c r="D259" s="224"/>
      <c r="E259" s="224"/>
      <c r="F259" s="224"/>
      <c r="G259" s="223"/>
      <c r="H259" s="223"/>
    </row>
    <row r="260" spans="2:10">
      <c r="B260" s="225"/>
      <c r="C260" s="224"/>
      <c r="D260" s="224"/>
      <c r="E260" s="224"/>
      <c r="F260" s="224"/>
      <c r="G260" s="223"/>
      <c r="H260" s="223"/>
    </row>
    <row r="261" spans="2:10">
      <c r="B261" s="225"/>
      <c r="C261" s="224"/>
      <c r="D261" s="224"/>
      <c r="E261" s="224"/>
      <c r="F261" s="224"/>
      <c r="G261" s="223"/>
      <c r="H261" s="223"/>
    </row>
    <row r="262" spans="2:10">
      <c r="B262" s="225"/>
      <c r="C262" s="224"/>
      <c r="D262" s="224"/>
      <c r="E262" s="224"/>
      <c r="F262" s="224"/>
      <c r="G262" s="223"/>
      <c r="H262" s="223"/>
    </row>
    <row r="263" spans="2:10" ht="13.5" thickBot="1">
      <c r="B263" s="225"/>
      <c r="C263" s="224"/>
      <c r="D263" s="224"/>
      <c r="E263" s="224"/>
      <c r="F263" s="224"/>
      <c r="G263" s="223"/>
      <c r="H263" s="223"/>
    </row>
    <row r="264" spans="2:10" ht="13.5" thickBot="1">
      <c r="B264" s="229"/>
      <c r="C264" s="309" t="s">
        <v>94</v>
      </c>
      <c r="D264" s="309"/>
      <c r="E264" s="309"/>
      <c r="F264" s="309"/>
      <c r="G264" s="309"/>
      <c r="H264" s="309"/>
      <c r="I264" s="307"/>
      <c r="J264" s="307"/>
    </row>
    <row r="265" spans="2:10" ht="13.5" thickBot="1">
      <c r="B265" s="226"/>
      <c r="C265" s="122" t="s">
        <v>25</v>
      </c>
      <c r="D265" s="122"/>
      <c r="E265" s="122" t="s">
        <v>26</v>
      </c>
      <c r="F265" s="122"/>
      <c r="G265" s="122" t="s">
        <v>27</v>
      </c>
      <c r="H265" s="122"/>
      <c r="I265" s="122" t="s">
        <v>69</v>
      </c>
      <c r="J265" s="122"/>
    </row>
    <row r="266" spans="2:10">
      <c r="B266" s="225" t="s">
        <v>9</v>
      </c>
      <c r="C266" s="113">
        <f>COUNTIF(C23:O23,"&gt;0")</f>
        <v>13</v>
      </c>
      <c r="D266" s="113"/>
      <c r="E266" s="113">
        <f>COUNTIF(C63:O63,"&gt;0")</f>
        <v>13</v>
      </c>
      <c r="F266" s="113"/>
      <c r="G266" s="112">
        <f>COUNTIF(C102:O102,"&gt;0")</f>
        <v>13</v>
      </c>
      <c r="H266" s="112"/>
      <c r="I266" s="112">
        <f>COUNTIF(C141:O141,"&gt;0")</f>
        <v>13</v>
      </c>
      <c r="J266" s="112"/>
    </row>
    <row r="267" spans="2:10">
      <c r="B267" s="225" t="s">
        <v>10</v>
      </c>
      <c r="C267" s="111">
        <f>AVERAGE(C23:O23)</f>
        <v>9.3461538461538467</v>
      </c>
      <c r="D267" s="111"/>
      <c r="E267" s="111">
        <f>AVERAGE(C63:O63)</f>
        <v>9.2815384615384602</v>
      </c>
      <c r="F267" s="111"/>
      <c r="G267" s="111">
        <f>AVERAGE(C102:O102)</f>
        <v>8.3238461538461515</v>
      </c>
      <c r="H267" s="111"/>
      <c r="I267" s="111">
        <f>AVERAGE(C141:O141)</f>
        <v>8.7169230769230772</v>
      </c>
      <c r="J267" s="111"/>
    </row>
    <row r="268" spans="2:10">
      <c r="B268" s="225" t="s">
        <v>12</v>
      </c>
      <c r="C268" s="111">
        <f>STDEV(C23:O23)</f>
        <v>2.4349932869912165</v>
      </c>
      <c r="D268" s="111"/>
      <c r="E268" s="111">
        <f>STDEV(C63:O63)</f>
        <v>1.6382096231040781</v>
      </c>
      <c r="F268" s="111"/>
      <c r="G268" s="108">
        <f>STDEV(C102:O102)</f>
        <v>0.60290323244473287</v>
      </c>
      <c r="H268" s="108"/>
      <c r="I268" s="108">
        <f>STDEV(C141:O141)</f>
        <v>1.4208353447613455</v>
      </c>
      <c r="J268" s="108"/>
    </row>
    <row r="269" spans="2:10">
      <c r="B269" s="225" t="s">
        <v>11</v>
      </c>
      <c r="C269" s="111">
        <f>CONFIDENCE(0.05,C268,C266)</f>
        <v>1.3236531061357397</v>
      </c>
      <c r="D269" s="111"/>
      <c r="E269" s="111">
        <f>CONFIDENCE(0.05,E268,E266)</f>
        <v>0.89052453150807975</v>
      </c>
      <c r="F269" s="111"/>
      <c r="G269" s="108">
        <f>CONFIDENCE(0.05,G268,G266)</f>
        <v>0.3277359081801966</v>
      </c>
      <c r="H269" s="108"/>
      <c r="I269" s="108">
        <f>CONFIDENCE(0.05,I268,I266)</f>
        <v>0.77236069908211769</v>
      </c>
      <c r="J269" s="108"/>
    </row>
    <row r="270" spans="2:10">
      <c r="B270" s="225" t="s">
        <v>13</v>
      </c>
      <c r="C270" s="109">
        <f>MAX(C23:O23)</f>
        <v>12.51</v>
      </c>
      <c r="D270" s="109"/>
      <c r="E270" s="109">
        <f>MAX(C63:O63)</f>
        <v>11.94</v>
      </c>
      <c r="F270" s="109"/>
      <c r="G270" s="108">
        <f>MAX(C102:O102)</f>
        <v>9.2799999999999994</v>
      </c>
      <c r="H270" s="108"/>
      <c r="I270" s="108">
        <f>MAX(C141:O141)</f>
        <v>10.9</v>
      </c>
      <c r="J270" s="108"/>
    </row>
    <row r="271" spans="2:10">
      <c r="B271" s="225" t="s">
        <v>14</v>
      </c>
      <c r="C271" s="109">
        <f>MIN(C23:O23)</f>
        <v>4.97</v>
      </c>
      <c r="D271" s="109"/>
      <c r="E271" s="109">
        <f>MIN(C63:O63)</f>
        <v>6.59</v>
      </c>
      <c r="F271" s="109"/>
      <c r="G271" s="108">
        <f>MIN(C102:O102)</f>
        <v>7.31</v>
      </c>
      <c r="H271" s="108"/>
      <c r="I271" s="108">
        <f>MIN(C141:O141)</f>
        <v>5.41</v>
      </c>
      <c r="J271" s="108"/>
    </row>
    <row r="272" spans="2:10" ht="13.5" thickBot="1">
      <c r="B272" s="226" t="s">
        <v>15</v>
      </c>
      <c r="C272" s="106">
        <f>C270-C271</f>
        <v>7.54</v>
      </c>
      <c r="D272" s="106"/>
      <c r="E272" s="106">
        <f>E270-E271</f>
        <v>5.35</v>
      </c>
      <c r="F272" s="106"/>
      <c r="G272" s="105">
        <f>G270-G271</f>
        <v>1.9699999999999998</v>
      </c>
      <c r="H272" s="105"/>
      <c r="I272" s="105">
        <f>I270-I271</f>
        <v>5.49</v>
      </c>
      <c r="J272" s="105"/>
    </row>
    <row r="273" spans="2:10" ht="13.5" thickBot="1"/>
    <row r="274" spans="2:10" ht="13.5" thickBot="1">
      <c r="B274" s="229"/>
      <c r="C274" s="309" t="s">
        <v>93</v>
      </c>
      <c r="D274" s="309"/>
      <c r="E274" s="309"/>
      <c r="F274" s="309"/>
      <c r="G274" s="308"/>
      <c r="H274" s="308"/>
      <c r="I274" s="307"/>
      <c r="J274" s="307"/>
    </row>
    <row r="275" spans="2:10" ht="13.5" thickBot="1">
      <c r="B275" s="226"/>
      <c r="C275" s="114" t="s">
        <v>25</v>
      </c>
      <c r="D275" s="114"/>
      <c r="E275" s="114" t="s">
        <v>26</v>
      </c>
      <c r="F275" s="114"/>
      <c r="G275" s="114" t="s">
        <v>27</v>
      </c>
      <c r="H275" s="114"/>
      <c r="I275" s="114" t="s">
        <v>69</v>
      </c>
      <c r="J275" s="114"/>
    </row>
    <row r="276" spans="2:10">
      <c r="B276" s="225" t="s">
        <v>9</v>
      </c>
      <c r="C276" s="113">
        <f>COUNTIF(C24:O24,"&gt;0")</f>
        <v>13</v>
      </c>
      <c r="D276" s="113"/>
      <c r="E276" s="113">
        <f>COUNTIF(C64:O64,"&gt;0")</f>
        <v>13</v>
      </c>
      <c r="F276" s="113"/>
      <c r="G276" s="112">
        <f>COUNTIF(C103:O103,"&gt;0")</f>
        <v>13</v>
      </c>
      <c r="H276" s="112"/>
      <c r="I276" s="112">
        <f>COUNTIF(C142:O142,"&gt;0")</f>
        <v>13</v>
      </c>
      <c r="J276" s="112"/>
    </row>
    <row r="277" spans="2:10">
      <c r="B277" s="225" t="s">
        <v>10</v>
      </c>
      <c r="C277" s="111">
        <f>AVERAGE(C24:O24)</f>
        <v>19.476923076923079</v>
      </c>
      <c r="D277" s="111"/>
      <c r="E277" s="111">
        <f>AVERAGE(C64:O64)</f>
        <v>20.353846153846156</v>
      </c>
      <c r="F277" s="111"/>
      <c r="G277" s="111">
        <f>AVERAGE(C103:O103)</f>
        <v>20.930769230769233</v>
      </c>
      <c r="H277" s="111"/>
      <c r="I277" s="111">
        <f>AVERAGE(C142:O142)</f>
        <v>21.73076923076923</v>
      </c>
      <c r="J277" s="111"/>
    </row>
    <row r="278" spans="2:10">
      <c r="B278" s="225" t="s">
        <v>12</v>
      </c>
      <c r="C278" s="111">
        <f>STDEV(C24:O24)</f>
        <v>1.0465449872109707</v>
      </c>
      <c r="D278" s="111"/>
      <c r="E278" s="111">
        <f>STDEV(C64:O64)</f>
        <v>1.2823256116755115</v>
      </c>
      <c r="F278" s="111"/>
      <c r="G278" s="108">
        <f>STDEV(C103:O103)</f>
        <v>1.2808751014993722</v>
      </c>
      <c r="H278" s="108"/>
      <c r="I278" s="108">
        <f>STDEV(C142:O142)</f>
        <v>0.99111436893412663</v>
      </c>
      <c r="J278" s="108"/>
    </row>
    <row r="279" spans="2:10">
      <c r="B279" s="225" t="s">
        <v>11</v>
      </c>
      <c r="C279" s="111">
        <f>CONFIDENCE(0.05,C278,C276)</f>
        <v>0.56889788174499645</v>
      </c>
      <c r="D279" s="111"/>
      <c r="E279" s="111">
        <f>CONFIDENCE(0.05,E278,E276)</f>
        <v>0.69706733404141241</v>
      </c>
      <c r="F279" s="111"/>
      <c r="G279" s="108">
        <f>CONFIDENCE(0.05,G278,G276)</f>
        <v>0.69627884221665637</v>
      </c>
      <c r="H279" s="108"/>
      <c r="I279" s="108">
        <f>CONFIDENCE(0.05,I278,I276)</f>
        <v>0.53876600809706976</v>
      </c>
      <c r="J279" s="108"/>
    </row>
    <row r="280" spans="2:10">
      <c r="B280" s="225" t="s">
        <v>13</v>
      </c>
      <c r="C280" s="109">
        <f>MAX(C24:O24)</f>
        <v>20.8</v>
      </c>
      <c r="D280" s="109"/>
      <c r="E280" s="109">
        <f>MAX(C64:O64)</f>
        <v>21.9</v>
      </c>
      <c r="F280" s="109"/>
      <c r="G280" s="108">
        <f>MAX(C103:O103)</f>
        <v>22.6</v>
      </c>
      <c r="H280" s="108"/>
      <c r="I280" s="108">
        <f>MAX(C142:O142)</f>
        <v>23.2</v>
      </c>
      <c r="J280" s="108"/>
    </row>
    <row r="281" spans="2:10">
      <c r="B281" s="225" t="s">
        <v>14</v>
      </c>
      <c r="C281" s="109">
        <f>MIN(C24:O24)</f>
        <v>17.8</v>
      </c>
      <c r="D281" s="109"/>
      <c r="E281" s="109">
        <f>MIN(C64:O64)</f>
        <v>18.399999999999999</v>
      </c>
      <c r="F281" s="109"/>
      <c r="G281" s="108">
        <f>MIN(C103:O103)</f>
        <v>18.899999999999999</v>
      </c>
      <c r="H281" s="108"/>
      <c r="I281" s="108">
        <f>MIN(C142:O142)</f>
        <v>20.100000000000001</v>
      </c>
      <c r="J281" s="108"/>
    </row>
    <row r="282" spans="2:10" ht="13.5" thickBot="1">
      <c r="B282" s="226" t="s">
        <v>15</v>
      </c>
      <c r="C282" s="106">
        <f>C280-C281</f>
        <v>3</v>
      </c>
      <c r="D282" s="106"/>
      <c r="E282" s="106">
        <f>E280-E281</f>
        <v>3.5</v>
      </c>
      <c r="F282" s="106"/>
      <c r="G282" s="105">
        <f>G280-G281</f>
        <v>3.7000000000000028</v>
      </c>
      <c r="H282" s="105"/>
      <c r="I282" s="105">
        <f>I280-I281</f>
        <v>3.0999999999999979</v>
      </c>
      <c r="J282" s="105"/>
    </row>
  </sheetData>
  <mergeCells count="416">
    <mergeCell ref="C282:D282"/>
    <mergeCell ref="E282:F282"/>
    <mergeCell ref="G282:H282"/>
    <mergeCell ref="I282:J282"/>
    <mergeCell ref="C280:D280"/>
    <mergeCell ref="E280:F280"/>
    <mergeCell ref="G280:H280"/>
    <mergeCell ref="I280:J280"/>
    <mergeCell ref="C281:D281"/>
    <mergeCell ref="E281:F281"/>
    <mergeCell ref="G281:H281"/>
    <mergeCell ref="I281:J281"/>
    <mergeCell ref="C278:D278"/>
    <mergeCell ref="E278:F278"/>
    <mergeCell ref="G278:H278"/>
    <mergeCell ref="I278:J278"/>
    <mergeCell ref="C279:D279"/>
    <mergeCell ref="E279:F279"/>
    <mergeCell ref="G279:H279"/>
    <mergeCell ref="I279:J279"/>
    <mergeCell ref="C276:D276"/>
    <mergeCell ref="E276:F276"/>
    <mergeCell ref="G276:H276"/>
    <mergeCell ref="I276:J276"/>
    <mergeCell ref="C277:D277"/>
    <mergeCell ref="E277:F277"/>
    <mergeCell ref="G277:H277"/>
    <mergeCell ref="I277:J277"/>
    <mergeCell ref="C272:D272"/>
    <mergeCell ref="E272:F272"/>
    <mergeCell ref="G272:H272"/>
    <mergeCell ref="I272:J272"/>
    <mergeCell ref="C274:J274"/>
    <mergeCell ref="C275:D275"/>
    <mergeCell ref="E275:F275"/>
    <mergeCell ref="G275:H275"/>
    <mergeCell ref="I275:J275"/>
    <mergeCell ref="C270:D270"/>
    <mergeCell ref="E270:F270"/>
    <mergeCell ref="G270:H270"/>
    <mergeCell ref="I270:J270"/>
    <mergeCell ref="C271:D271"/>
    <mergeCell ref="E271:F271"/>
    <mergeCell ref="G271:H271"/>
    <mergeCell ref="I271:J271"/>
    <mergeCell ref="C268:D268"/>
    <mergeCell ref="E268:F268"/>
    <mergeCell ref="G268:H268"/>
    <mergeCell ref="I268:J268"/>
    <mergeCell ref="C269:D269"/>
    <mergeCell ref="E269:F269"/>
    <mergeCell ref="G269:H269"/>
    <mergeCell ref="I269:J269"/>
    <mergeCell ref="C266:D266"/>
    <mergeCell ref="E266:F266"/>
    <mergeCell ref="G266:H266"/>
    <mergeCell ref="I266:J266"/>
    <mergeCell ref="C267:D267"/>
    <mergeCell ref="E267:F267"/>
    <mergeCell ref="G267:H267"/>
    <mergeCell ref="I267:J267"/>
    <mergeCell ref="I254:J254"/>
    <mergeCell ref="I255:J255"/>
    <mergeCell ref="I256:J256"/>
    <mergeCell ref="I257:J257"/>
    <mergeCell ref="I258:J258"/>
    <mergeCell ref="C250:J250"/>
    <mergeCell ref="G257:H257"/>
    <mergeCell ref="G258:H258"/>
    <mergeCell ref="G251:H251"/>
    <mergeCell ref="G252:H252"/>
    <mergeCell ref="I247:J247"/>
    <mergeCell ref="I248:J248"/>
    <mergeCell ref="C240:J240"/>
    <mergeCell ref="I251:J251"/>
    <mergeCell ref="I252:J252"/>
    <mergeCell ref="I253:J253"/>
    <mergeCell ref="I241:J241"/>
    <mergeCell ref="I242:J242"/>
    <mergeCell ref="I243:J243"/>
    <mergeCell ref="I244:J244"/>
    <mergeCell ref="I245:J245"/>
    <mergeCell ref="I246:J246"/>
    <mergeCell ref="I233:J233"/>
    <mergeCell ref="I234:J234"/>
    <mergeCell ref="I235:J235"/>
    <mergeCell ref="I236:J236"/>
    <mergeCell ref="I237:J237"/>
    <mergeCell ref="I230:J230"/>
    <mergeCell ref="I231:J231"/>
    <mergeCell ref="C231:D231"/>
    <mergeCell ref="E231:F231"/>
    <mergeCell ref="G231:H231"/>
    <mergeCell ref="C221:D221"/>
    <mergeCell ref="E221:F221"/>
    <mergeCell ref="G221:H221"/>
    <mergeCell ref="C222:D222"/>
    <mergeCell ref="E222:F222"/>
    <mergeCell ref="I232:J232"/>
    <mergeCell ref="I216:J216"/>
    <mergeCell ref="I217:J217"/>
    <mergeCell ref="I218:J218"/>
    <mergeCell ref="I219:J219"/>
    <mergeCell ref="I220:J220"/>
    <mergeCell ref="I221:J221"/>
    <mergeCell ref="C229:J229"/>
    <mergeCell ref="I222:J222"/>
    <mergeCell ref="I223:J223"/>
    <mergeCell ref="I208:J208"/>
    <mergeCell ref="I209:J209"/>
    <mergeCell ref="I210:J210"/>
    <mergeCell ref="I211:J211"/>
    <mergeCell ref="I212:J212"/>
    <mergeCell ref="C204:J204"/>
    <mergeCell ref="E207:F207"/>
    <mergeCell ref="G207:H207"/>
    <mergeCell ref="C208:D208"/>
    <mergeCell ref="E208:F208"/>
    <mergeCell ref="I202:J202"/>
    <mergeCell ref="C194:J194"/>
    <mergeCell ref="I205:J205"/>
    <mergeCell ref="I206:J206"/>
    <mergeCell ref="I207:J207"/>
    <mergeCell ref="C264:J264"/>
    <mergeCell ref="I196:J196"/>
    <mergeCell ref="I197:J197"/>
    <mergeCell ref="I198:J198"/>
    <mergeCell ref="I199:J199"/>
    <mergeCell ref="I200:J200"/>
    <mergeCell ref="I201:J201"/>
    <mergeCell ref="I185:J185"/>
    <mergeCell ref="I186:J186"/>
    <mergeCell ref="I187:J187"/>
    <mergeCell ref="I188:J188"/>
    <mergeCell ref="I195:J195"/>
    <mergeCell ref="I163:J163"/>
    <mergeCell ref="I182:J182"/>
    <mergeCell ref="I183:J183"/>
    <mergeCell ref="I184:J184"/>
    <mergeCell ref="I172:J172"/>
    <mergeCell ref="I173:J173"/>
    <mergeCell ref="I174:J174"/>
    <mergeCell ref="I175:J175"/>
    <mergeCell ref="I176:J176"/>
    <mergeCell ref="I177:J177"/>
    <mergeCell ref="I167:J167"/>
    <mergeCell ref="I171:J171"/>
    <mergeCell ref="C170:J170"/>
    <mergeCell ref="C165:D165"/>
    <mergeCell ref="E165:F165"/>
    <mergeCell ref="G165:H165"/>
    <mergeCell ref="I164:J164"/>
    <mergeCell ref="I165:J165"/>
    <mergeCell ref="I166:J166"/>
    <mergeCell ref="I160:J160"/>
    <mergeCell ref="I161:J161"/>
    <mergeCell ref="E151:F151"/>
    <mergeCell ref="G160:H160"/>
    <mergeCell ref="G161:H161"/>
    <mergeCell ref="I152:J152"/>
    <mergeCell ref="E161:F161"/>
    <mergeCell ref="I147:J147"/>
    <mergeCell ref="I148:J148"/>
    <mergeCell ref="I149:J149"/>
    <mergeCell ref="I150:J150"/>
    <mergeCell ref="I151:J151"/>
    <mergeCell ref="C159:J159"/>
    <mergeCell ref="C151:D151"/>
    <mergeCell ref="E152:F152"/>
    <mergeCell ref="C161:D161"/>
    <mergeCell ref="I153:J153"/>
    <mergeCell ref="C150:D150"/>
    <mergeCell ref="C237:D237"/>
    <mergeCell ref="E237:F237"/>
    <mergeCell ref="G237:H237"/>
    <mergeCell ref="C235:D235"/>
    <mergeCell ref="E235:F235"/>
    <mergeCell ref="G235:H235"/>
    <mergeCell ref="C236:D236"/>
    <mergeCell ref="E236:F236"/>
    <mergeCell ref="G236:H236"/>
    <mergeCell ref="C233:D233"/>
    <mergeCell ref="E233:F233"/>
    <mergeCell ref="G233:H233"/>
    <mergeCell ref="C234:D234"/>
    <mergeCell ref="E234:F234"/>
    <mergeCell ref="G234:H234"/>
    <mergeCell ref="C232:D232"/>
    <mergeCell ref="E232:F232"/>
    <mergeCell ref="G232:H232"/>
    <mergeCell ref="C223:D223"/>
    <mergeCell ref="E223:F223"/>
    <mergeCell ref="G223:H223"/>
    <mergeCell ref="C230:D230"/>
    <mergeCell ref="E230:F230"/>
    <mergeCell ref="G230:H230"/>
    <mergeCell ref="G222:H222"/>
    <mergeCell ref="C219:D219"/>
    <mergeCell ref="E219:F219"/>
    <mergeCell ref="G219:H219"/>
    <mergeCell ref="C220:D220"/>
    <mergeCell ref="E220:F220"/>
    <mergeCell ref="G220:H220"/>
    <mergeCell ref="C216:D216"/>
    <mergeCell ref="E216:F216"/>
    <mergeCell ref="C212:D212"/>
    <mergeCell ref="E212:F212"/>
    <mergeCell ref="G212:H212"/>
    <mergeCell ref="C215:J215"/>
    <mergeCell ref="C265:D265"/>
    <mergeCell ref="E265:F265"/>
    <mergeCell ref="G265:H265"/>
    <mergeCell ref="E211:F211"/>
    <mergeCell ref="G211:H211"/>
    <mergeCell ref="C205:D205"/>
    <mergeCell ref="E205:F205"/>
    <mergeCell ref="G205:H205"/>
    <mergeCell ref="C211:D211"/>
    <mergeCell ref="C207:D207"/>
    <mergeCell ref="I265:J265"/>
    <mergeCell ref="C209:D209"/>
    <mergeCell ref="E209:F209"/>
    <mergeCell ref="G209:H209"/>
    <mergeCell ref="G216:H216"/>
    <mergeCell ref="C217:D217"/>
    <mergeCell ref="E217:F217"/>
    <mergeCell ref="C210:D210"/>
    <mergeCell ref="E210:F210"/>
    <mergeCell ref="G210:H210"/>
    <mergeCell ref="G208:H208"/>
    <mergeCell ref="G217:H217"/>
    <mergeCell ref="C218:D218"/>
    <mergeCell ref="E218:F218"/>
    <mergeCell ref="G218:H218"/>
    <mergeCell ref="G195:H195"/>
    <mergeCell ref="G196:H196"/>
    <mergeCell ref="G197:H197"/>
    <mergeCell ref="C206:D206"/>
    <mergeCell ref="E206:F206"/>
    <mergeCell ref="G206:H206"/>
    <mergeCell ref="C166:D166"/>
    <mergeCell ref="E166:F166"/>
    <mergeCell ref="G166:H166"/>
    <mergeCell ref="C167:D167"/>
    <mergeCell ref="E167:F167"/>
    <mergeCell ref="G167:H167"/>
    <mergeCell ref="G182:H182"/>
    <mergeCell ref="G183:H183"/>
    <mergeCell ref="G184:H184"/>
    <mergeCell ref="C163:D163"/>
    <mergeCell ref="E163:F163"/>
    <mergeCell ref="G163:H163"/>
    <mergeCell ref="C164:D164"/>
    <mergeCell ref="E164:F164"/>
    <mergeCell ref="G164:H164"/>
    <mergeCell ref="G253:H253"/>
    <mergeCell ref="G254:H254"/>
    <mergeCell ref="G255:H255"/>
    <mergeCell ref="G256:H256"/>
    <mergeCell ref="G242:H242"/>
    <mergeCell ref="G243:H243"/>
    <mergeCell ref="G244:H244"/>
    <mergeCell ref="G245:H245"/>
    <mergeCell ref="G246:H246"/>
    <mergeCell ref="G247:H247"/>
    <mergeCell ref="G185:H185"/>
    <mergeCell ref="G186:H186"/>
    <mergeCell ref="G187:H187"/>
    <mergeCell ref="E171:F171"/>
    <mergeCell ref="G176:H176"/>
    <mergeCell ref="G177:H177"/>
    <mergeCell ref="G178:H178"/>
    <mergeCell ref="G172:H172"/>
    <mergeCell ref="G173:H173"/>
    <mergeCell ref="G174:H174"/>
    <mergeCell ref="G175:H175"/>
    <mergeCell ref="J120:K121"/>
    <mergeCell ref="G152:H152"/>
    <mergeCell ref="G153:H153"/>
    <mergeCell ref="G171:H171"/>
    <mergeCell ref="G149:H149"/>
    <mergeCell ref="G150:H150"/>
    <mergeCell ref="G151:H151"/>
    <mergeCell ref="G162:H162"/>
    <mergeCell ref="I162:J162"/>
    <mergeCell ref="I146:J146"/>
    <mergeCell ref="L42:O42"/>
    <mergeCell ref="L43:O43"/>
    <mergeCell ref="D81:I82"/>
    <mergeCell ref="J81:K82"/>
    <mergeCell ref="L81:O81"/>
    <mergeCell ref="L82:O82"/>
    <mergeCell ref="L120:O120"/>
    <mergeCell ref="L121:O121"/>
    <mergeCell ref="C145:J145"/>
    <mergeCell ref="C257:D257"/>
    <mergeCell ref="E257:F257"/>
    <mergeCell ref="C258:D258"/>
    <mergeCell ref="E258:F258"/>
    <mergeCell ref="L2:O2"/>
    <mergeCell ref="L3:O3"/>
    <mergeCell ref="G147:H147"/>
    <mergeCell ref="G148:H148"/>
    <mergeCell ref="D2:I3"/>
    <mergeCell ref="D42:I43"/>
    <mergeCell ref="C254:D254"/>
    <mergeCell ref="E254:F254"/>
    <mergeCell ref="C255:D255"/>
    <mergeCell ref="E255:F255"/>
    <mergeCell ref="C256:D256"/>
    <mergeCell ref="E256:F256"/>
    <mergeCell ref="C251:D251"/>
    <mergeCell ref="E251:F251"/>
    <mergeCell ref="C252:D252"/>
    <mergeCell ref="E252:F252"/>
    <mergeCell ref="C253:D253"/>
    <mergeCell ref="E253:F253"/>
    <mergeCell ref="E244:F244"/>
    <mergeCell ref="C245:D245"/>
    <mergeCell ref="E245:F245"/>
    <mergeCell ref="C246:D246"/>
    <mergeCell ref="E246:F246"/>
    <mergeCell ref="C247:D247"/>
    <mergeCell ref="E247:F247"/>
    <mergeCell ref="C241:D241"/>
    <mergeCell ref="E241:F241"/>
    <mergeCell ref="C248:D248"/>
    <mergeCell ref="E248:F248"/>
    <mergeCell ref="G248:H248"/>
    <mergeCell ref="C242:D242"/>
    <mergeCell ref="E242:F242"/>
    <mergeCell ref="C243:D243"/>
    <mergeCell ref="E243:F243"/>
    <mergeCell ref="C244:D244"/>
    <mergeCell ref="G241:H241"/>
    <mergeCell ref="C198:D198"/>
    <mergeCell ref="E198:F198"/>
    <mergeCell ref="C199:D199"/>
    <mergeCell ref="E199:F199"/>
    <mergeCell ref="C200:D200"/>
    <mergeCell ref="E200:F200"/>
    <mergeCell ref="C201:D201"/>
    <mergeCell ref="E201:F201"/>
    <mergeCell ref="C202:D202"/>
    <mergeCell ref="C196:D196"/>
    <mergeCell ref="E196:F196"/>
    <mergeCell ref="C197:D197"/>
    <mergeCell ref="E197:F197"/>
    <mergeCell ref="G201:H201"/>
    <mergeCell ref="G202:H202"/>
    <mergeCell ref="E202:F202"/>
    <mergeCell ref="G198:H198"/>
    <mergeCell ref="G199:H199"/>
    <mergeCell ref="G200:H200"/>
    <mergeCell ref="E186:F186"/>
    <mergeCell ref="C187:D187"/>
    <mergeCell ref="E187:F187"/>
    <mergeCell ref="C195:D195"/>
    <mergeCell ref="E195:F195"/>
    <mergeCell ref="C188:D188"/>
    <mergeCell ref="E188:F188"/>
    <mergeCell ref="G188:H188"/>
    <mergeCell ref="C182:D182"/>
    <mergeCell ref="E182:F182"/>
    <mergeCell ref="C183:D183"/>
    <mergeCell ref="E183:F183"/>
    <mergeCell ref="C184:D184"/>
    <mergeCell ref="E184:F184"/>
    <mergeCell ref="C185:D185"/>
    <mergeCell ref="E185:F185"/>
    <mergeCell ref="C186:D186"/>
    <mergeCell ref="C177:D177"/>
    <mergeCell ref="E177:F177"/>
    <mergeCell ref="C178:D178"/>
    <mergeCell ref="E178:F178"/>
    <mergeCell ref="C181:D181"/>
    <mergeCell ref="E181:F181"/>
    <mergeCell ref="C180:J180"/>
    <mergeCell ref="G181:H181"/>
    <mergeCell ref="I178:J178"/>
    <mergeCell ref="I181:J181"/>
    <mergeCell ref="C176:D176"/>
    <mergeCell ref="E176:F176"/>
    <mergeCell ref="C173:D173"/>
    <mergeCell ref="E173:F173"/>
    <mergeCell ref="C174:D174"/>
    <mergeCell ref="E174:F174"/>
    <mergeCell ref="E175:F175"/>
    <mergeCell ref="C175:D175"/>
    <mergeCell ref="C172:D172"/>
    <mergeCell ref="E172:F172"/>
    <mergeCell ref="C152:D152"/>
    <mergeCell ref="C153:D153"/>
    <mergeCell ref="E153:F153"/>
    <mergeCell ref="C160:D160"/>
    <mergeCell ref="E160:F160"/>
    <mergeCell ref="C162:D162"/>
    <mergeCell ref="E162:F162"/>
    <mergeCell ref="C171:D171"/>
    <mergeCell ref="C146:D146"/>
    <mergeCell ref="E146:F146"/>
    <mergeCell ref="C148:D148"/>
    <mergeCell ref="C149:D149"/>
    <mergeCell ref="E149:F149"/>
    <mergeCell ref="E150:F150"/>
    <mergeCell ref="E148:F148"/>
    <mergeCell ref="B81:C82"/>
    <mergeCell ref="C147:D147"/>
    <mergeCell ref="E147:F147"/>
    <mergeCell ref="B2:C3"/>
    <mergeCell ref="B42:C43"/>
    <mergeCell ref="J42:K43"/>
    <mergeCell ref="G146:H146"/>
    <mergeCell ref="J2:K3"/>
    <mergeCell ref="B120:C121"/>
    <mergeCell ref="D120:I121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89"/>
  <sheetViews>
    <sheetView zoomScale="98" zoomScaleNormal="98" workbookViewId="0">
      <selection activeCell="A2" sqref="A2"/>
    </sheetView>
  </sheetViews>
  <sheetFormatPr defaultRowHeight="12.75"/>
  <cols>
    <col min="1" max="1" width="3.85546875" style="104" customWidth="1"/>
    <col min="2" max="2" width="15.7109375" style="222" customWidth="1"/>
    <col min="3" max="15" width="7.7109375" style="104" customWidth="1"/>
    <col min="16" max="16384" width="9.140625" style="104"/>
  </cols>
  <sheetData>
    <row r="1" spans="2:18" ht="1.5" customHeight="1" thickBot="1">
      <c r="R1" s="199"/>
    </row>
    <row r="2" spans="2:18" ht="13.5" customHeight="1" thickBot="1">
      <c r="B2" s="188"/>
      <c r="C2" s="185"/>
      <c r="D2" s="186" t="s">
        <v>6</v>
      </c>
      <c r="E2" s="187"/>
      <c r="F2" s="187"/>
      <c r="G2" s="187"/>
      <c r="H2" s="187"/>
      <c r="I2" s="185"/>
      <c r="J2" s="319" t="s">
        <v>7</v>
      </c>
      <c r="K2" s="318"/>
      <c r="L2" s="184" t="s">
        <v>91</v>
      </c>
      <c r="M2" s="116"/>
      <c r="N2" s="116"/>
      <c r="O2" s="180"/>
    </row>
    <row r="3" spans="2:18" ht="13.5" customHeight="1" thickBot="1">
      <c r="B3" s="183"/>
      <c r="C3" s="182"/>
      <c r="D3" s="183"/>
      <c r="E3" s="123"/>
      <c r="F3" s="123"/>
      <c r="G3" s="123"/>
      <c r="H3" s="123"/>
      <c r="I3" s="182"/>
      <c r="J3" s="317"/>
      <c r="K3" s="316"/>
      <c r="L3" s="181" t="s">
        <v>105</v>
      </c>
      <c r="M3" s="116"/>
      <c r="N3" s="116"/>
      <c r="O3" s="180"/>
    </row>
    <row r="4" spans="2:18" ht="5.25" customHeight="1" thickBot="1">
      <c r="B4" s="257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7"/>
      <c r="N4" s="197"/>
      <c r="O4" s="196"/>
    </row>
    <row r="5" spans="2:18" ht="13.5" thickBot="1">
      <c r="B5" s="259" t="s">
        <v>28</v>
      </c>
      <c r="C5" s="195">
        <v>0.19999900000000001</v>
      </c>
      <c r="D5" s="194">
        <v>0.19999</v>
      </c>
      <c r="E5" s="194">
        <v>0.199965</v>
      </c>
      <c r="F5" s="194">
        <v>0.19992299999999999</v>
      </c>
      <c r="G5" s="194">
        <v>0.19986599999999999</v>
      </c>
      <c r="H5" s="194">
        <v>0.199793</v>
      </c>
      <c r="I5" s="194">
        <v>0.19970299999999999</v>
      </c>
      <c r="J5" s="194">
        <v>1.6999789999999999</v>
      </c>
      <c r="K5" s="194">
        <v>1.6998329999999999</v>
      </c>
      <c r="L5" s="274">
        <v>1.699551</v>
      </c>
      <c r="M5" s="274">
        <v>1.699133</v>
      </c>
      <c r="N5" s="274">
        <v>1.698577</v>
      </c>
      <c r="O5" s="273">
        <v>1.6978839999999999</v>
      </c>
    </row>
    <row r="6" spans="2:18" ht="5.25" customHeight="1" thickBot="1">
      <c r="B6" s="257"/>
      <c r="C6" s="172"/>
      <c r="D6" s="171"/>
      <c r="E6" s="171"/>
      <c r="F6" s="171"/>
      <c r="G6" s="171"/>
      <c r="H6" s="171"/>
      <c r="I6" s="171"/>
      <c r="J6" s="171"/>
      <c r="K6" s="171"/>
      <c r="L6" s="171"/>
      <c r="M6" s="170"/>
      <c r="N6" s="170">
        <v>0.1</v>
      </c>
      <c r="O6" s="169"/>
    </row>
    <row r="7" spans="2:18" ht="13.5" thickBot="1">
      <c r="B7" s="256" t="s">
        <v>0</v>
      </c>
      <c r="C7" s="167">
        <v>0.29166666666666669</v>
      </c>
      <c r="D7" s="166">
        <v>0.33333333333333331</v>
      </c>
      <c r="E7" s="166">
        <v>0.375</v>
      </c>
      <c r="F7" s="166">
        <v>0.41666666666666669</v>
      </c>
      <c r="G7" s="166">
        <v>0.45833333333333331</v>
      </c>
      <c r="H7" s="166">
        <v>0.5</v>
      </c>
      <c r="I7" s="166">
        <v>0.54166666666666663</v>
      </c>
      <c r="J7" s="166">
        <v>0.58333333333333337</v>
      </c>
      <c r="K7" s="166">
        <v>0.625</v>
      </c>
      <c r="L7" s="166">
        <v>0.66666666666666663</v>
      </c>
      <c r="M7" s="166">
        <v>0.70833333333333337</v>
      </c>
      <c r="N7" s="166">
        <v>0.75</v>
      </c>
      <c r="O7" s="165">
        <v>0.79166666666666663</v>
      </c>
    </row>
    <row r="8" spans="2:18" ht="4.5" customHeight="1" thickBot="1">
      <c r="B8" s="252"/>
      <c r="C8" s="160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8"/>
    </row>
    <row r="9" spans="2:18" ht="12.75" customHeight="1" thickBot="1">
      <c r="B9" s="272" t="s">
        <v>65</v>
      </c>
      <c r="C9" s="306" t="s">
        <v>2</v>
      </c>
      <c r="D9" s="298" t="s">
        <v>2</v>
      </c>
      <c r="E9" s="298" t="s">
        <v>2</v>
      </c>
      <c r="F9" s="298" t="s">
        <v>2</v>
      </c>
      <c r="G9" s="298" t="s">
        <v>2</v>
      </c>
      <c r="H9" s="306" t="s">
        <v>2</v>
      </c>
      <c r="I9" s="298" t="s">
        <v>2</v>
      </c>
      <c r="J9" s="298" t="s">
        <v>2</v>
      </c>
      <c r="K9" s="298" t="s">
        <v>2</v>
      </c>
      <c r="L9" s="298" t="s">
        <v>2</v>
      </c>
      <c r="M9" s="298" t="s">
        <v>2</v>
      </c>
      <c r="N9" s="298" t="s">
        <v>2</v>
      </c>
      <c r="O9" s="298" t="s">
        <v>2</v>
      </c>
    </row>
    <row r="10" spans="2:18" ht="5.25" customHeight="1" thickBot="1">
      <c r="B10" s="252"/>
      <c r="C10" s="160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8"/>
    </row>
    <row r="11" spans="2:18" ht="12.75" customHeight="1">
      <c r="B11" s="251" t="s">
        <v>3</v>
      </c>
      <c r="C11" s="149">
        <v>8.01</v>
      </c>
      <c r="D11" s="148">
        <v>8.33</v>
      </c>
      <c r="E11" s="148">
        <v>8.4</v>
      </c>
      <c r="F11" s="148">
        <v>8.36</v>
      </c>
      <c r="G11" s="148">
        <v>8.52</v>
      </c>
      <c r="H11" s="148">
        <v>8.23</v>
      </c>
      <c r="I11" s="148">
        <v>8.18</v>
      </c>
      <c r="J11" s="148">
        <v>8.42</v>
      </c>
      <c r="K11" s="148">
        <v>8.24</v>
      </c>
      <c r="L11" s="148">
        <v>8.24</v>
      </c>
      <c r="M11" s="148">
        <v>8.25</v>
      </c>
      <c r="N11" s="148">
        <v>8.0299999999999994</v>
      </c>
      <c r="O11" s="147">
        <v>8.1</v>
      </c>
    </row>
    <row r="12" spans="2:18" ht="12.75" customHeight="1">
      <c r="B12" s="250" t="s">
        <v>5</v>
      </c>
      <c r="C12" s="145">
        <v>20.399999999999999</v>
      </c>
      <c r="D12" s="144">
        <v>20.399999999999999</v>
      </c>
      <c r="E12" s="144">
        <v>20.6</v>
      </c>
      <c r="F12" s="144">
        <v>20.7</v>
      </c>
      <c r="G12" s="144">
        <v>20.9</v>
      </c>
      <c r="H12" s="144">
        <v>21.2</v>
      </c>
      <c r="I12" s="144">
        <v>21.5</v>
      </c>
      <c r="J12" s="144">
        <v>21.5</v>
      </c>
      <c r="K12" s="144">
        <v>21.7</v>
      </c>
      <c r="L12" s="144">
        <v>21.8</v>
      </c>
      <c r="M12" s="144">
        <v>22</v>
      </c>
      <c r="N12" s="144">
        <v>22</v>
      </c>
      <c r="O12" s="143">
        <v>21.8</v>
      </c>
    </row>
    <row r="13" spans="2:18">
      <c r="B13" s="250" t="s">
        <v>4</v>
      </c>
      <c r="C13" s="145">
        <v>-41.9</v>
      </c>
      <c r="D13" s="144">
        <v>-62.9</v>
      </c>
      <c r="E13" s="144">
        <v>-63.5</v>
      </c>
      <c r="F13" s="144">
        <v>-62.2</v>
      </c>
      <c r="G13" s="144">
        <v>-70.7</v>
      </c>
      <c r="H13" s="144">
        <v>-54.9</v>
      </c>
      <c r="I13" s="144">
        <v>-51.2</v>
      </c>
      <c r="J13" s="144">
        <v>-64.599999999999994</v>
      </c>
      <c r="K13" s="144">
        <v>-53.5</v>
      </c>
      <c r="L13" s="270">
        <v>-54.3</v>
      </c>
      <c r="M13" s="144">
        <v>-55</v>
      </c>
      <c r="N13" s="144">
        <v>-40.6</v>
      </c>
      <c r="O13" s="143">
        <v>-45.4</v>
      </c>
    </row>
    <row r="14" spans="2:18" s="221" customFormat="1" ht="13.5" thickBot="1">
      <c r="B14" s="249" t="s">
        <v>5</v>
      </c>
      <c r="C14" s="141">
        <v>20.399999999999999</v>
      </c>
      <c r="D14" s="140">
        <v>20.399999999999999</v>
      </c>
      <c r="E14" s="140">
        <v>20.6</v>
      </c>
      <c r="F14" s="140">
        <v>20.7</v>
      </c>
      <c r="G14" s="140">
        <v>20.9</v>
      </c>
      <c r="H14" s="140">
        <v>21.2</v>
      </c>
      <c r="I14" s="140">
        <v>21.5</v>
      </c>
      <c r="J14" s="140">
        <v>21.4</v>
      </c>
      <c r="K14" s="140">
        <v>21.8</v>
      </c>
      <c r="L14" s="140">
        <v>21.8</v>
      </c>
      <c r="M14" s="140">
        <v>22</v>
      </c>
      <c r="N14" s="140">
        <v>22</v>
      </c>
      <c r="O14" s="139">
        <v>21.8</v>
      </c>
    </row>
    <row r="15" spans="2:18" ht="5.25" customHeight="1" thickBot="1">
      <c r="B15" s="252"/>
      <c r="C15" s="153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1"/>
    </row>
    <row r="16" spans="2:18" ht="12.75" customHeight="1">
      <c r="B16" s="251" t="s">
        <v>19</v>
      </c>
      <c r="C16" s="149">
        <v>4.2300000000000004</v>
      </c>
      <c r="D16" s="148">
        <v>4.25</v>
      </c>
      <c r="E16" s="148">
        <v>4.24</v>
      </c>
      <c r="F16" s="148">
        <v>4.24</v>
      </c>
      <c r="G16" s="148">
        <v>4.24</v>
      </c>
      <c r="H16" s="148">
        <v>4.2300000000000004</v>
      </c>
      <c r="I16" s="148">
        <v>4.2300000000000004</v>
      </c>
      <c r="J16" s="148">
        <v>4.2300000000000004</v>
      </c>
      <c r="K16" s="148">
        <v>4.2300000000000004</v>
      </c>
      <c r="L16" s="148">
        <v>4.25</v>
      </c>
      <c r="M16" s="148">
        <v>4.26</v>
      </c>
      <c r="N16" s="148">
        <v>4.21</v>
      </c>
      <c r="O16" s="147">
        <v>4.2300000000000004</v>
      </c>
    </row>
    <row r="17" spans="2:16" ht="12.75" customHeight="1">
      <c r="B17" s="250" t="s">
        <v>5</v>
      </c>
      <c r="C17" s="145">
        <v>20.3</v>
      </c>
      <c r="D17" s="144">
        <v>20.2</v>
      </c>
      <c r="E17" s="144">
        <v>20.5</v>
      </c>
      <c r="F17" s="144">
        <v>20.6</v>
      </c>
      <c r="G17" s="144">
        <v>20.7</v>
      </c>
      <c r="H17" s="144">
        <v>20.9</v>
      </c>
      <c r="I17" s="144">
        <v>21.4</v>
      </c>
      <c r="J17" s="144">
        <v>21.3</v>
      </c>
      <c r="K17" s="144">
        <v>21.8</v>
      </c>
      <c r="L17" s="144">
        <v>21.8</v>
      </c>
      <c r="M17" s="144">
        <v>21.5</v>
      </c>
      <c r="N17" s="144">
        <v>21.8</v>
      </c>
      <c r="O17" s="143">
        <v>21.7</v>
      </c>
    </row>
    <row r="18" spans="2:16" ht="12.75" customHeight="1">
      <c r="B18" s="250" t="s">
        <v>59</v>
      </c>
      <c r="C18" s="145">
        <v>4.25</v>
      </c>
      <c r="D18" s="144">
        <v>4.25</v>
      </c>
      <c r="E18" s="144">
        <v>4.24</v>
      </c>
      <c r="F18" s="144">
        <v>4.24</v>
      </c>
      <c r="G18" s="144">
        <v>4.24</v>
      </c>
      <c r="H18" s="144">
        <v>4.2300000000000004</v>
      </c>
      <c r="I18" s="144">
        <v>4.2300000000000004</v>
      </c>
      <c r="J18" s="144">
        <v>4.2300000000000004</v>
      </c>
      <c r="K18" s="144">
        <v>4.21</v>
      </c>
      <c r="L18" s="144">
        <v>4.25</v>
      </c>
      <c r="M18" s="144">
        <v>4.25</v>
      </c>
      <c r="N18" s="144">
        <v>4.1900000000000004</v>
      </c>
      <c r="O18" s="143">
        <v>4.2300000000000004</v>
      </c>
    </row>
    <row r="19" spans="2:16" ht="12.75" customHeight="1">
      <c r="B19" s="250" t="s">
        <v>5</v>
      </c>
      <c r="C19" s="145">
        <v>20.3</v>
      </c>
      <c r="D19" s="144">
        <v>20.2</v>
      </c>
      <c r="E19" s="144">
        <v>20.5</v>
      </c>
      <c r="F19" s="144">
        <v>20.6</v>
      </c>
      <c r="G19" s="144">
        <v>20.7</v>
      </c>
      <c r="H19" s="144">
        <v>21</v>
      </c>
      <c r="I19" s="144">
        <v>21.4</v>
      </c>
      <c r="J19" s="144">
        <v>21.3</v>
      </c>
      <c r="K19" s="144">
        <v>21.9</v>
      </c>
      <c r="L19" s="144">
        <v>21.8</v>
      </c>
      <c r="M19" s="144">
        <v>21.6</v>
      </c>
      <c r="N19" s="144">
        <v>21.8</v>
      </c>
      <c r="O19" s="143">
        <v>21.7</v>
      </c>
    </row>
    <row r="20" spans="2:16">
      <c r="B20" s="250" t="s">
        <v>20</v>
      </c>
      <c r="C20" s="145">
        <v>2.2000000000000002</v>
      </c>
      <c r="D20" s="144">
        <v>2.2000000000000002</v>
      </c>
      <c r="E20" s="144">
        <v>2.2000000000000002</v>
      </c>
      <c r="F20" s="144">
        <v>2.2000000000000002</v>
      </c>
      <c r="G20" s="144">
        <v>2.2000000000000002</v>
      </c>
      <c r="H20" s="144">
        <v>2.2000000000000002</v>
      </c>
      <c r="I20" s="144">
        <v>2.2000000000000002</v>
      </c>
      <c r="J20" s="144">
        <v>2.2000000000000002</v>
      </c>
      <c r="K20" s="144">
        <v>2.2000000000000002</v>
      </c>
      <c r="L20" s="144">
        <v>2.2000000000000002</v>
      </c>
      <c r="M20" s="144">
        <v>2.2000000000000002</v>
      </c>
      <c r="N20" s="144">
        <v>2.2000000000000002</v>
      </c>
      <c r="O20" s="143">
        <v>2.2000000000000002</v>
      </c>
    </row>
    <row r="21" spans="2:16" ht="13.5" thickBot="1">
      <c r="B21" s="249" t="s">
        <v>5</v>
      </c>
      <c r="C21" s="141">
        <v>20.3</v>
      </c>
      <c r="D21" s="140">
        <v>20.2</v>
      </c>
      <c r="E21" s="140">
        <v>20.5</v>
      </c>
      <c r="F21" s="140">
        <v>20.6</v>
      </c>
      <c r="G21" s="140">
        <v>20.7</v>
      </c>
      <c r="H21" s="140">
        <v>20.9</v>
      </c>
      <c r="I21" s="140">
        <v>21.4</v>
      </c>
      <c r="J21" s="140">
        <v>21.4</v>
      </c>
      <c r="K21" s="140">
        <v>21.9</v>
      </c>
      <c r="L21" s="140">
        <v>21.8</v>
      </c>
      <c r="M21" s="140">
        <v>21.7</v>
      </c>
      <c r="N21" s="140">
        <v>21.9</v>
      </c>
      <c r="O21" s="139">
        <v>21.7</v>
      </c>
      <c r="P21" s="269"/>
    </row>
    <row r="22" spans="2:16" ht="5.25" customHeight="1" thickBot="1">
      <c r="B22" s="252"/>
      <c r="C22" s="160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8"/>
      <c r="P22" s="269"/>
    </row>
    <row r="23" spans="2:16">
      <c r="B23" s="251" t="s">
        <v>82</v>
      </c>
      <c r="C23" s="149">
        <v>8.6999999999999993</v>
      </c>
      <c r="D23" s="148">
        <v>8.74</v>
      </c>
      <c r="E23" s="148">
        <v>8.32</v>
      </c>
      <c r="F23" s="148">
        <v>8.91</v>
      </c>
      <c r="G23" s="148">
        <v>9.1199999999999992</v>
      </c>
      <c r="H23" s="148">
        <v>9.11</v>
      </c>
      <c r="I23" s="148">
        <v>9.32</v>
      </c>
      <c r="J23" s="148">
        <v>9.19</v>
      </c>
      <c r="K23" s="148">
        <v>9.4600000000000009</v>
      </c>
      <c r="L23" s="148">
        <v>9.85</v>
      </c>
      <c r="M23" s="148">
        <v>10.14</v>
      </c>
      <c r="N23" s="148">
        <v>9.6999999999999993</v>
      </c>
      <c r="O23" s="147">
        <v>9.98</v>
      </c>
      <c r="P23" s="269"/>
    </row>
    <row r="24" spans="2:16" ht="13.5" thickBot="1">
      <c r="B24" s="249" t="s">
        <v>5</v>
      </c>
      <c r="C24" s="141">
        <v>20.2</v>
      </c>
      <c r="D24" s="140">
        <v>20.3</v>
      </c>
      <c r="E24" s="140">
        <v>20.399999999999999</v>
      </c>
      <c r="F24" s="140">
        <v>20.5</v>
      </c>
      <c r="G24" s="140">
        <v>20.7</v>
      </c>
      <c r="H24" s="140">
        <v>21</v>
      </c>
      <c r="I24" s="140">
        <v>21.4</v>
      </c>
      <c r="J24" s="140">
        <v>21.2</v>
      </c>
      <c r="K24" s="140">
        <v>21.5</v>
      </c>
      <c r="L24" s="140">
        <v>21.8</v>
      </c>
      <c r="M24" s="140">
        <v>21.8</v>
      </c>
      <c r="N24" s="140">
        <v>21.6</v>
      </c>
      <c r="O24" s="139">
        <v>21.6</v>
      </c>
      <c r="P24" s="269"/>
    </row>
    <row r="25" spans="2:16">
      <c r="B25" s="248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269"/>
    </row>
    <row r="26" spans="2:16" ht="13.5" thickBot="1">
      <c r="B26" s="248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269"/>
    </row>
    <row r="27" spans="2:16" ht="13.5" thickBot="1">
      <c r="B27" s="118"/>
      <c r="C27" s="117" t="s">
        <v>104</v>
      </c>
      <c r="D27" s="117"/>
      <c r="E27" s="117"/>
      <c r="F27" s="117"/>
      <c r="G27" s="137"/>
      <c r="H27" s="137"/>
      <c r="I27" s="137"/>
      <c r="J27" s="137"/>
      <c r="K27" s="137"/>
      <c r="L27" s="137"/>
      <c r="M27" s="137"/>
      <c r="N27" s="137"/>
      <c r="O27" s="137"/>
      <c r="P27" s="269"/>
    </row>
    <row r="28" spans="2:16" ht="13.5" thickBot="1">
      <c r="B28" s="115"/>
      <c r="C28" s="122" t="s">
        <v>17</v>
      </c>
      <c r="D28" s="122"/>
      <c r="E28" s="116"/>
      <c r="F28" s="116"/>
      <c r="G28" s="137"/>
      <c r="H28" s="137"/>
      <c r="I28" s="137"/>
      <c r="J28" s="137"/>
      <c r="K28" s="137"/>
      <c r="L28" s="137"/>
      <c r="M28" s="137"/>
      <c r="N28" s="137"/>
      <c r="O28" s="137"/>
      <c r="P28" s="269"/>
    </row>
    <row r="29" spans="2:16">
      <c r="B29" s="201" t="s">
        <v>9</v>
      </c>
      <c r="C29" s="113">
        <f>COUNTIF(C11:O11,"&gt;0")</f>
        <v>13</v>
      </c>
      <c r="D29" s="113"/>
      <c r="E29" s="187"/>
      <c r="F29" s="187"/>
      <c r="G29" s="137"/>
      <c r="H29" s="137"/>
      <c r="I29" s="137"/>
      <c r="J29" s="137"/>
      <c r="K29" s="137"/>
      <c r="L29" s="137"/>
      <c r="M29" s="137"/>
      <c r="N29" s="137"/>
      <c r="O29" s="137"/>
      <c r="P29" s="269"/>
    </row>
    <row r="30" spans="2:16">
      <c r="B30" s="201" t="s">
        <v>10</v>
      </c>
      <c r="C30" s="111">
        <f>AVERAGE(D11:O11)</f>
        <v>8.2750000000000004</v>
      </c>
      <c r="D30" s="111"/>
      <c r="E30" s="327"/>
      <c r="F30" s="327"/>
      <c r="G30" s="137"/>
      <c r="H30" s="137"/>
      <c r="I30" s="137"/>
      <c r="J30" s="137"/>
      <c r="K30" s="137"/>
      <c r="L30" s="137"/>
      <c r="M30" s="137"/>
      <c r="N30" s="137"/>
      <c r="O30" s="137"/>
      <c r="P30" s="269"/>
    </row>
    <row r="31" spans="2:16">
      <c r="B31" s="201" t="s">
        <v>12</v>
      </c>
      <c r="C31" s="111">
        <f>STDEV(C11:O11)</f>
        <v>0.15180115198373748</v>
      </c>
      <c r="D31" s="111"/>
      <c r="E31" s="327"/>
      <c r="F31" s="327"/>
      <c r="G31" s="137"/>
      <c r="H31" s="137"/>
      <c r="I31" s="137"/>
      <c r="J31" s="137"/>
      <c r="K31" s="137"/>
      <c r="L31" s="137"/>
      <c r="M31" s="137"/>
      <c r="N31" s="137"/>
      <c r="O31" s="137"/>
      <c r="P31" s="269"/>
    </row>
    <row r="32" spans="2:16">
      <c r="B32" s="201" t="s">
        <v>11</v>
      </c>
      <c r="C32" s="111">
        <f>CONFIDENCE(0.05,C31,C29)</f>
        <v>8.2518529891529177E-2</v>
      </c>
      <c r="D32" s="111"/>
      <c r="E32" s="327"/>
      <c r="F32" s="327"/>
      <c r="G32" s="137"/>
      <c r="H32" s="137"/>
      <c r="I32" s="137"/>
      <c r="J32" s="137"/>
      <c r="K32" s="137"/>
      <c r="L32" s="137"/>
      <c r="M32" s="137"/>
      <c r="N32" s="137"/>
      <c r="O32" s="137"/>
      <c r="P32" s="269"/>
    </row>
    <row r="33" spans="2:17">
      <c r="B33" s="201" t="s">
        <v>13</v>
      </c>
      <c r="C33" s="109">
        <f>MAX(C11:O11)</f>
        <v>8.52</v>
      </c>
      <c r="D33" s="109"/>
      <c r="E33" s="327"/>
      <c r="F33" s="327"/>
      <c r="G33" s="137"/>
      <c r="H33" s="137"/>
      <c r="I33" s="137"/>
      <c r="J33" s="137"/>
      <c r="K33" s="137"/>
      <c r="L33" s="137"/>
      <c r="M33" s="137"/>
      <c r="N33" s="137"/>
      <c r="O33" s="137"/>
      <c r="P33" s="269"/>
    </row>
    <row r="34" spans="2:17">
      <c r="B34" s="201" t="s">
        <v>14</v>
      </c>
      <c r="C34" s="109">
        <f>MIN(C11:O11)</f>
        <v>8.01</v>
      </c>
      <c r="D34" s="109"/>
      <c r="E34" s="327"/>
      <c r="F34" s="327"/>
      <c r="G34" s="137"/>
      <c r="H34" s="137"/>
      <c r="I34" s="137"/>
      <c r="J34" s="137"/>
      <c r="K34" s="137"/>
      <c r="L34" s="137"/>
      <c r="M34" s="137"/>
      <c r="N34" s="137"/>
      <c r="O34" s="137"/>
      <c r="P34" s="269"/>
    </row>
    <row r="35" spans="2:17" ht="13.5" thickBot="1">
      <c r="B35" s="200" t="s">
        <v>15</v>
      </c>
      <c r="C35" s="106">
        <f>C33-C34</f>
        <v>0.50999999999999979</v>
      </c>
      <c r="D35" s="106"/>
      <c r="E35" s="123"/>
      <c r="F35" s="123"/>
      <c r="G35" s="137"/>
      <c r="H35" s="137"/>
      <c r="I35" s="137"/>
      <c r="J35" s="137"/>
      <c r="K35" s="137"/>
      <c r="L35" s="137"/>
      <c r="M35" s="137"/>
      <c r="N35" s="137"/>
      <c r="O35" s="137"/>
      <c r="P35" s="269"/>
    </row>
    <row r="36" spans="2:17">
      <c r="B36" s="248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269"/>
    </row>
    <row r="37" spans="2:17">
      <c r="B37" s="248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269"/>
    </row>
    <row r="38" spans="2:17">
      <c r="B38" s="248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269"/>
    </row>
    <row r="39" spans="2:17">
      <c r="B39" s="276"/>
      <c r="C39" s="269"/>
      <c r="D39" s="269"/>
      <c r="E39" s="269"/>
      <c r="F39" s="269"/>
      <c r="G39" s="269"/>
      <c r="H39" s="269"/>
      <c r="I39" s="269"/>
      <c r="J39" s="269"/>
      <c r="K39" s="269"/>
      <c r="L39" s="269"/>
      <c r="M39" s="269"/>
      <c r="N39" s="269"/>
      <c r="O39" s="269"/>
      <c r="P39" s="269"/>
    </row>
    <row r="40" spans="2:17" ht="12.75" customHeight="1" thickBot="1">
      <c r="B40" s="331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</row>
    <row r="41" spans="2:17" ht="12.75" customHeight="1" thickBot="1">
      <c r="B41" s="118"/>
      <c r="C41" s="117" t="s">
        <v>103</v>
      </c>
      <c r="D41" s="117"/>
      <c r="E41" s="117"/>
      <c r="F41" s="117"/>
      <c r="G41" s="281"/>
      <c r="H41" s="281"/>
      <c r="I41" s="281"/>
      <c r="J41" s="295"/>
      <c r="K41" s="281"/>
      <c r="L41" s="295"/>
      <c r="M41" s="281"/>
      <c r="N41" s="281"/>
      <c r="O41" s="281"/>
    </row>
    <row r="42" spans="2:17" ht="12.75" customHeight="1" thickBot="1">
      <c r="B42" s="115"/>
      <c r="C42" s="122" t="s">
        <v>17</v>
      </c>
      <c r="D42" s="122"/>
      <c r="E42" s="116"/>
      <c r="F42" s="116"/>
      <c r="G42" s="281"/>
      <c r="H42" s="281"/>
      <c r="I42" s="281"/>
      <c r="J42" s="281"/>
      <c r="K42" s="281"/>
      <c r="L42" s="286"/>
      <c r="M42" s="281"/>
      <c r="N42" s="281"/>
      <c r="O42" s="281"/>
      <c r="Q42" s="136"/>
    </row>
    <row r="43" spans="2:17" ht="12.75" customHeight="1">
      <c r="B43" s="201" t="s">
        <v>9</v>
      </c>
      <c r="C43" s="113">
        <f>COUNTIF(C12:O12,"&gt;0")</f>
        <v>13</v>
      </c>
      <c r="D43" s="113"/>
      <c r="E43" s="187"/>
      <c r="F43" s="187"/>
      <c r="G43" s="294"/>
      <c r="H43" s="294"/>
      <c r="I43" s="294"/>
      <c r="J43" s="294"/>
      <c r="K43" s="294"/>
      <c r="L43" s="294"/>
      <c r="M43" s="293"/>
      <c r="N43" s="293"/>
      <c r="O43" s="293"/>
    </row>
    <row r="44" spans="2:17" ht="12.75" customHeight="1">
      <c r="B44" s="201" t="s">
        <v>10</v>
      </c>
      <c r="C44" s="111">
        <f>AVERAGE(C12:O12)</f>
        <v>21.26923076923077</v>
      </c>
      <c r="D44" s="111"/>
      <c r="E44" s="327"/>
      <c r="F44" s="327"/>
      <c r="G44" s="330"/>
      <c r="H44" s="330"/>
      <c r="I44" s="330"/>
      <c r="J44" s="330"/>
      <c r="K44" s="330"/>
      <c r="L44" s="330"/>
      <c r="M44" s="330"/>
      <c r="N44" s="330"/>
      <c r="O44" s="330"/>
    </row>
    <row r="45" spans="2:17" ht="12.75" customHeight="1">
      <c r="B45" s="201" t="s">
        <v>12</v>
      </c>
      <c r="C45" s="111">
        <f>STDEV(C12:O12)</f>
        <v>0.60192000490737374</v>
      </c>
      <c r="D45" s="111"/>
      <c r="E45" s="327"/>
      <c r="F45" s="327"/>
      <c r="G45" s="243"/>
      <c r="H45" s="243"/>
      <c r="I45" s="243"/>
      <c r="J45" s="243"/>
      <c r="K45" s="243"/>
      <c r="L45" s="243"/>
      <c r="M45" s="293"/>
      <c r="N45" s="293"/>
      <c r="O45" s="293"/>
    </row>
    <row r="46" spans="2:17" ht="12.75" customHeight="1">
      <c r="B46" s="201" t="s">
        <v>11</v>
      </c>
      <c r="C46" s="111">
        <f>CONFIDENCE(0.05,C45,C43)</f>
        <v>0.32720142942380065</v>
      </c>
      <c r="D46" s="111"/>
      <c r="E46" s="327"/>
      <c r="F46" s="327"/>
      <c r="G46" s="329"/>
      <c r="H46" s="329"/>
      <c r="I46" s="329"/>
      <c r="J46" s="329"/>
      <c r="K46" s="329"/>
      <c r="L46" s="329"/>
      <c r="M46" s="329"/>
      <c r="N46" s="329"/>
      <c r="O46" s="329"/>
    </row>
    <row r="47" spans="2:17" ht="12.75" customHeight="1">
      <c r="B47" s="201" t="s">
        <v>13</v>
      </c>
      <c r="C47" s="109">
        <f>MAX(C12:O12)</f>
        <v>22</v>
      </c>
      <c r="D47" s="109"/>
      <c r="E47" s="327"/>
      <c r="F47" s="327"/>
      <c r="G47" s="290"/>
      <c r="H47" s="290"/>
      <c r="I47" s="290"/>
      <c r="J47" s="290"/>
      <c r="K47" s="290"/>
      <c r="L47" s="290"/>
      <c r="M47" s="290"/>
      <c r="N47" s="290"/>
      <c r="O47" s="290"/>
    </row>
    <row r="48" spans="2:17" ht="12.75" customHeight="1">
      <c r="B48" s="201" t="s">
        <v>14</v>
      </c>
      <c r="C48" s="109">
        <f>MIN(C12:O12)</f>
        <v>20.399999999999999</v>
      </c>
      <c r="D48" s="109"/>
      <c r="E48" s="327"/>
      <c r="F48" s="327"/>
      <c r="G48" s="328"/>
      <c r="H48" s="328"/>
      <c r="I48" s="328"/>
      <c r="J48" s="328"/>
      <c r="K48" s="328"/>
      <c r="L48" s="328"/>
      <c r="M48" s="328"/>
      <c r="N48" s="328"/>
      <c r="O48" s="328"/>
    </row>
    <row r="49" spans="2:15" ht="12.75" customHeight="1" thickBot="1">
      <c r="B49" s="200" t="s">
        <v>15</v>
      </c>
      <c r="C49" s="106">
        <f>C47-C48</f>
        <v>1.6000000000000014</v>
      </c>
      <c r="D49" s="106"/>
      <c r="E49" s="123"/>
      <c r="F49" s="123"/>
      <c r="G49" s="290"/>
      <c r="H49" s="290"/>
      <c r="I49" s="290"/>
      <c r="J49" s="290"/>
      <c r="K49" s="290"/>
      <c r="L49" s="290"/>
      <c r="M49" s="290"/>
      <c r="N49" s="290"/>
      <c r="O49" s="290"/>
    </row>
    <row r="50" spans="2:15" ht="12.75" customHeight="1" thickBot="1">
      <c r="B50" s="276"/>
      <c r="C50" s="269"/>
      <c r="D50" s="269"/>
      <c r="E50" s="269"/>
      <c r="F50" s="269"/>
      <c r="G50" s="269"/>
      <c r="H50" s="269"/>
      <c r="I50" s="269"/>
      <c r="J50" s="269"/>
      <c r="K50" s="269"/>
      <c r="L50" s="269"/>
      <c r="M50" s="269"/>
      <c r="N50" s="269"/>
      <c r="O50" s="269"/>
    </row>
    <row r="51" spans="2:15" ht="12.75" customHeight="1" thickBot="1">
      <c r="B51" s="118"/>
      <c r="C51" s="288" t="s">
        <v>109</v>
      </c>
      <c r="D51" s="288"/>
      <c r="E51" s="288"/>
      <c r="F51" s="288"/>
      <c r="G51" s="269"/>
      <c r="H51" s="269"/>
      <c r="I51" s="269"/>
      <c r="J51" s="269"/>
      <c r="K51" s="269"/>
      <c r="L51" s="269"/>
      <c r="M51" s="269"/>
      <c r="N51" s="269"/>
      <c r="O51" s="269"/>
    </row>
    <row r="52" spans="2:15" ht="12.75" customHeight="1" thickBot="1">
      <c r="B52" s="115"/>
      <c r="C52" s="122" t="s">
        <v>17</v>
      </c>
      <c r="D52" s="122"/>
      <c r="E52" s="116"/>
      <c r="F52" s="116"/>
      <c r="G52" s="269"/>
      <c r="H52" s="269"/>
      <c r="I52" s="269"/>
      <c r="J52" s="269"/>
      <c r="K52" s="269"/>
      <c r="L52" s="269"/>
      <c r="M52" s="269"/>
      <c r="N52" s="269"/>
      <c r="O52" s="269"/>
    </row>
    <row r="53" spans="2:15" ht="12.75" customHeight="1">
      <c r="B53" s="201" t="s">
        <v>9</v>
      </c>
      <c r="C53" s="113">
        <f>COUNTIF(C13:O13,"&gt;0")</f>
        <v>0</v>
      </c>
      <c r="D53" s="113"/>
      <c r="E53" s="187"/>
      <c r="F53" s="187"/>
      <c r="G53" s="269"/>
      <c r="H53" s="269"/>
      <c r="I53" s="269"/>
      <c r="J53" s="269"/>
      <c r="K53" s="269"/>
      <c r="L53" s="269"/>
      <c r="M53" s="269"/>
      <c r="N53" s="269"/>
      <c r="O53" s="269"/>
    </row>
    <row r="54" spans="2:15" ht="12.75" customHeight="1">
      <c r="B54" s="201" t="s">
        <v>10</v>
      </c>
      <c r="C54" s="111">
        <f>AVERAGE(C13:O13)</f>
        <v>-55.438461538461532</v>
      </c>
      <c r="D54" s="111"/>
      <c r="E54" s="327"/>
      <c r="F54" s="327"/>
      <c r="G54" s="269"/>
      <c r="H54" s="269"/>
      <c r="I54" s="269"/>
      <c r="J54" s="269"/>
      <c r="K54" s="269"/>
      <c r="L54" s="269"/>
      <c r="M54" s="269"/>
      <c r="N54" s="269"/>
      <c r="O54" s="269"/>
    </row>
    <row r="55" spans="2:15" ht="12.75" customHeight="1">
      <c r="B55" s="201" t="s">
        <v>12</v>
      </c>
      <c r="C55" s="111">
        <f>STDEV(C13:O13)</f>
        <v>9.1786471825953129</v>
      </c>
      <c r="D55" s="111"/>
      <c r="E55" s="327"/>
      <c r="F55" s="327"/>
      <c r="G55" s="269"/>
      <c r="H55" s="269"/>
      <c r="I55" s="269"/>
      <c r="J55" s="269"/>
      <c r="K55" s="269"/>
      <c r="L55" s="269"/>
      <c r="M55" s="269"/>
      <c r="N55" s="269"/>
      <c r="O55" s="269"/>
    </row>
    <row r="56" spans="2:15" ht="12.75" customHeight="1">
      <c r="B56" s="201" t="s">
        <v>11</v>
      </c>
      <c r="C56" s="111" t="e">
        <f>CONFIDENCE(0.05,C55,C53)</f>
        <v>#NUM!</v>
      </c>
      <c r="D56" s="111"/>
      <c r="E56" s="327"/>
      <c r="F56" s="327"/>
      <c r="G56" s="269"/>
      <c r="H56" s="269"/>
      <c r="I56" s="269"/>
      <c r="J56" s="269"/>
      <c r="K56" s="269"/>
      <c r="L56" s="269"/>
      <c r="M56" s="269"/>
      <c r="N56" s="269"/>
      <c r="O56" s="269"/>
    </row>
    <row r="57" spans="2:15" ht="12.75" customHeight="1">
      <c r="B57" s="201" t="s">
        <v>13</v>
      </c>
      <c r="C57" s="109">
        <f>MAX(C13:O13)</f>
        <v>-40.6</v>
      </c>
      <c r="D57" s="109"/>
      <c r="E57" s="327"/>
      <c r="F57" s="327"/>
      <c r="G57" s="269"/>
      <c r="H57" s="269"/>
      <c r="I57" s="269"/>
      <c r="J57" s="269"/>
      <c r="K57" s="269"/>
      <c r="L57" s="269"/>
      <c r="M57" s="269"/>
      <c r="N57" s="269"/>
      <c r="O57" s="269"/>
    </row>
    <row r="58" spans="2:15" ht="12.75" customHeight="1">
      <c r="B58" s="201" t="s">
        <v>14</v>
      </c>
      <c r="C58" s="109">
        <f>MIN(C13:O13)</f>
        <v>-70.7</v>
      </c>
      <c r="D58" s="109"/>
      <c r="E58" s="327"/>
      <c r="F58" s="327"/>
      <c r="G58" s="269"/>
      <c r="H58" s="269"/>
      <c r="I58" s="269"/>
      <c r="J58" s="269"/>
      <c r="K58" s="269"/>
      <c r="L58" s="269"/>
      <c r="M58" s="269"/>
      <c r="N58" s="269"/>
      <c r="O58" s="269"/>
    </row>
    <row r="59" spans="2:15" ht="12.75" customHeight="1" thickBot="1">
      <c r="B59" s="200" t="s">
        <v>15</v>
      </c>
      <c r="C59" s="106">
        <f>C57-C58</f>
        <v>30.1</v>
      </c>
      <c r="D59" s="106"/>
      <c r="E59" s="123"/>
      <c r="F59" s="123"/>
      <c r="G59" s="269"/>
      <c r="H59" s="269"/>
      <c r="I59" s="269"/>
      <c r="J59" s="269"/>
      <c r="K59" s="269"/>
      <c r="L59" s="269"/>
      <c r="M59" s="269"/>
      <c r="N59" s="269"/>
      <c r="O59" s="269"/>
    </row>
    <row r="60" spans="2:15" ht="12.75" customHeight="1" thickBot="1">
      <c r="B60" s="225"/>
      <c r="C60" s="278"/>
      <c r="D60" s="278"/>
      <c r="E60" s="278"/>
      <c r="F60" s="278"/>
      <c r="G60" s="269"/>
      <c r="H60" s="269"/>
      <c r="I60" s="269"/>
      <c r="J60" s="269"/>
      <c r="K60" s="269"/>
      <c r="L60" s="269"/>
      <c r="M60" s="269"/>
      <c r="N60" s="269"/>
      <c r="O60" s="269"/>
    </row>
    <row r="61" spans="2:15" ht="12.75" customHeight="1" thickBot="1">
      <c r="B61" s="118"/>
      <c r="C61" s="288" t="s">
        <v>108</v>
      </c>
      <c r="D61" s="288"/>
      <c r="E61" s="288"/>
      <c r="F61" s="288"/>
      <c r="G61" s="290"/>
      <c r="H61" s="290"/>
      <c r="I61" s="290"/>
      <c r="J61" s="290"/>
      <c r="K61" s="290"/>
      <c r="L61" s="290"/>
      <c r="M61" s="290"/>
      <c r="N61" s="290"/>
      <c r="O61" s="290"/>
    </row>
    <row r="62" spans="2:15" ht="12.75" customHeight="1" thickBot="1">
      <c r="B62" s="115"/>
      <c r="C62" s="122" t="s">
        <v>17</v>
      </c>
      <c r="D62" s="122"/>
      <c r="E62" s="116"/>
      <c r="F62" s="116"/>
      <c r="G62" s="269"/>
      <c r="H62" s="269"/>
      <c r="I62" s="269"/>
      <c r="J62" s="269"/>
      <c r="K62" s="269"/>
      <c r="L62" s="269"/>
      <c r="M62" s="269"/>
      <c r="N62" s="269"/>
      <c r="O62" s="269"/>
    </row>
    <row r="63" spans="2:15">
      <c r="B63" s="201" t="s">
        <v>9</v>
      </c>
      <c r="C63" s="113">
        <f>COUNTIF(C14:O14,"&gt;0")</f>
        <v>13</v>
      </c>
      <c r="D63" s="113"/>
      <c r="E63" s="187"/>
      <c r="F63" s="187"/>
      <c r="G63" s="269"/>
      <c r="H63" s="269"/>
      <c r="I63" s="269"/>
      <c r="J63" s="269"/>
      <c r="K63" s="269"/>
      <c r="L63" s="269"/>
      <c r="M63" s="269"/>
      <c r="N63" s="269"/>
      <c r="O63" s="269"/>
    </row>
    <row r="64" spans="2:15">
      <c r="B64" s="201" t="s">
        <v>10</v>
      </c>
      <c r="C64" s="111">
        <f>AVERAGE(C14:O14)</f>
        <v>21.26923076923077</v>
      </c>
      <c r="D64" s="111"/>
      <c r="E64" s="327"/>
      <c r="F64" s="327"/>
      <c r="G64" s="269"/>
      <c r="H64" s="269"/>
      <c r="I64" s="269"/>
      <c r="J64" s="269"/>
      <c r="K64" s="269"/>
      <c r="L64" s="269"/>
      <c r="M64" s="269"/>
      <c r="N64" s="269"/>
      <c r="O64" s="269"/>
    </row>
    <row r="65" spans="2:24">
      <c r="B65" s="201" t="s">
        <v>12</v>
      </c>
      <c r="C65" s="111">
        <f>STDEV(C14:O14)</f>
        <v>0.60605914918239867</v>
      </c>
      <c r="D65" s="111"/>
      <c r="E65" s="327"/>
      <c r="F65" s="327"/>
      <c r="G65" s="137"/>
      <c r="H65" s="137"/>
      <c r="I65" s="137"/>
      <c r="J65" s="137"/>
      <c r="K65" s="137"/>
      <c r="L65" s="137"/>
      <c r="M65" s="137"/>
      <c r="N65" s="137"/>
      <c r="O65" s="137"/>
    </row>
    <row r="66" spans="2:24">
      <c r="B66" s="201" t="s">
        <v>11</v>
      </c>
      <c r="C66" s="111">
        <f>CONFIDENCE(0.05,C65,C63)</f>
        <v>0.32945145253706781</v>
      </c>
      <c r="D66" s="111"/>
      <c r="E66" s="327"/>
      <c r="F66" s="327"/>
      <c r="G66" s="137"/>
      <c r="H66" s="137"/>
      <c r="I66" s="137"/>
      <c r="J66" s="137"/>
      <c r="K66" s="137"/>
      <c r="L66" s="137"/>
      <c r="M66" s="137"/>
      <c r="N66" s="137"/>
      <c r="O66" s="137"/>
    </row>
    <row r="67" spans="2:24">
      <c r="B67" s="201" t="s">
        <v>13</v>
      </c>
      <c r="C67" s="109">
        <f>MAX(C14:O14)</f>
        <v>22</v>
      </c>
      <c r="D67" s="109"/>
      <c r="E67" s="327"/>
      <c r="F67" s="327"/>
      <c r="G67" s="269"/>
      <c r="H67" s="269"/>
      <c r="I67" s="269"/>
      <c r="J67" s="269"/>
      <c r="K67" s="269"/>
      <c r="L67" s="269"/>
      <c r="M67" s="269"/>
      <c r="N67" s="269"/>
      <c r="O67" s="269"/>
      <c r="P67" s="133"/>
    </row>
    <row r="68" spans="2:24">
      <c r="B68" s="201" t="s">
        <v>14</v>
      </c>
      <c r="C68" s="109">
        <f>MIN(C14:O14)</f>
        <v>20.399999999999999</v>
      </c>
      <c r="D68" s="109"/>
      <c r="E68" s="327"/>
      <c r="F68" s="327"/>
      <c r="G68" s="295"/>
      <c r="H68" s="295"/>
      <c r="I68" s="295"/>
      <c r="J68" s="295"/>
      <c r="K68" s="295"/>
      <c r="L68" s="296"/>
      <c r="M68" s="296"/>
      <c r="N68" s="296"/>
      <c r="O68" s="296"/>
      <c r="P68" s="133"/>
    </row>
    <row r="69" spans="2:24" ht="13.5" thickBot="1">
      <c r="B69" s="200" t="s">
        <v>15</v>
      </c>
      <c r="C69" s="106">
        <f>C67-C68</f>
        <v>1.6000000000000014</v>
      </c>
      <c r="D69" s="106"/>
      <c r="E69" s="123"/>
      <c r="F69" s="123"/>
      <c r="G69" s="295"/>
      <c r="H69" s="295"/>
      <c r="I69" s="295"/>
      <c r="J69" s="295"/>
      <c r="X69" s="290"/>
    </row>
    <row r="70" spans="2:24">
      <c r="G70" s="294"/>
      <c r="H70" s="294"/>
      <c r="I70" s="294"/>
      <c r="J70" s="294"/>
      <c r="X70" s="269"/>
    </row>
    <row r="71" spans="2:24">
      <c r="G71" s="293"/>
      <c r="H71" s="293"/>
      <c r="I71" s="293"/>
      <c r="J71" s="293"/>
      <c r="X71" s="269"/>
    </row>
    <row r="72" spans="2:24">
      <c r="G72" s="243"/>
      <c r="H72" s="243"/>
      <c r="I72" s="243"/>
      <c r="J72" s="243"/>
      <c r="K72" s="243"/>
      <c r="L72" s="243"/>
      <c r="M72" s="293"/>
      <c r="N72" s="293"/>
      <c r="O72" s="293"/>
      <c r="P72" s="133"/>
    </row>
    <row r="73" spans="2:24">
      <c r="G73" s="291"/>
      <c r="H73" s="292"/>
      <c r="I73" s="291"/>
      <c r="J73" s="291"/>
      <c r="K73" s="291"/>
      <c r="L73" s="291"/>
      <c r="M73" s="291"/>
      <c r="N73" s="291"/>
      <c r="O73" s="291"/>
      <c r="P73" s="133"/>
    </row>
    <row r="74" spans="2:24">
      <c r="G74" s="290"/>
      <c r="H74" s="290"/>
      <c r="I74" s="290"/>
      <c r="J74" s="290"/>
      <c r="K74" s="290"/>
      <c r="L74" s="290"/>
      <c r="M74" s="290"/>
      <c r="N74" s="290"/>
      <c r="O74" s="290"/>
      <c r="P74" s="133"/>
    </row>
    <row r="75" spans="2:24">
      <c r="B75" s="201"/>
      <c r="C75" s="224"/>
      <c r="D75" s="224"/>
      <c r="E75" s="224"/>
      <c r="F75" s="224"/>
      <c r="G75" s="290"/>
      <c r="H75" s="290"/>
      <c r="I75" s="290"/>
      <c r="J75" s="290"/>
      <c r="K75" s="290"/>
      <c r="L75" s="290"/>
      <c r="M75" s="290"/>
      <c r="N75" s="290"/>
      <c r="O75" s="290"/>
      <c r="P75" s="133"/>
    </row>
    <row r="76" spans="2:24">
      <c r="B76" s="201"/>
      <c r="C76" s="224"/>
      <c r="D76" s="224"/>
      <c r="E76" s="224"/>
      <c r="F76" s="224"/>
      <c r="G76" s="290"/>
      <c r="H76" s="290"/>
      <c r="I76" s="290"/>
      <c r="J76" s="290"/>
      <c r="K76" s="290"/>
      <c r="L76" s="290"/>
      <c r="M76" s="290"/>
      <c r="N76" s="290"/>
      <c r="O76" s="290"/>
      <c r="P76" s="133"/>
    </row>
    <row r="77" spans="2:24" ht="13.5" thickBot="1">
      <c r="B77" s="201"/>
      <c r="C77" s="224"/>
      <c r="D77" s="224"/>
      <c r="E77" s="224"/>
      <c r="F77" s="224"/>
      <c r="G77" s="290"/>
      <c r="H77" s="290"/>
      <c r="I77" s="290"/>
      <c r="J77" s="290"/>
      <c r="K77" s="290"/>
      <c r="L77" s="290"/>
      <c r="M77" s="290"/>
      <c r="N77" s="290"/>
      <c r="O77" s="290"/>
      <c r="P77" s="133"/>
    </row>
    <row r="78" spans="2:24" ht="13.5" thickBot="1">
      <c r="B78" s="118"/>
      <c r="C78" s="239" t="s">
        <v>100</v>
      </c>
      <c r="D78" s="239"/>
      <c r="E78" s="239"/>
      <c r="F78" s="239"/>
      <c r="G78" s="290"/>
      <c r="H78" s="290"/>
      <c r="I78" s="290"/>
      <c r="J78" s="290"/>
      <c r="K78" s="290"/>
      <c r="L78" s="290"/>
      <c r="M78" s="290"/>
      <c r="N78" s="290"/>
      <c r="O78" s="290"/>
      <c r="P78" s="133"/>
    </row>
    <row r="79" spans="2:24" ht="13.5" thickBot="1">
      <c r="B79" s="115"/>
      <c r="C79" s="122" t="s">
        <v>17</v>
      </c>
      <c r="D79" s="122"/>
      <c r="E79" s="116"/>
      <c r="F79" s="116"/>
      <c r="G79" s="275"/>
      <c r="H79" s="275"/>
      <c r="I79" s="275"/>
      <c r="J79" s="275"/>
      <c r="K79" s="275"/>
      <c r="L79" s="275"/>
      <c r="M79" s="275"/>
      <c r="N79" s="275"/>
      <c r="O79" s="275"/>
      <c r="P79" s="133"/>
    </row>
    <row r="80" spans="2:24" ht="13.5" customHeight="1">
      <c r="B80" s="201" t="s">
        <v>9</v>
      </c>
      <c r="C80" s="113">
        <f>COUNTIF(C16:O16,"&gt;0")</f>
        <v>13</v>
      </c>
      <c r="D80" s="113"/>
      <c r="E80" s="187"/>
      <c r="F80" s="187"/>
      <c r="G80" s="290"/>
      <c r="H80" s="290"/>
      <c r="I80" s="290"/>
      <c r="J80" s="290"/>
      <c r="K80" s="290"/>
      <c r="L80" s="290"/>
      <c r="M80" s="290"/>
      <c r="N80" s="290"/>
      <c r="O80" s="290"/>
      <c r="P80" s="133"/>
    </row>
    <row r="81" spans="2:16" ht="13.5" customHeight="1">
      <c r="B81" s="201" t="s">
        <v>10</v>
      </c>
      <c r="C81" s="111">
        <f>AVERAGE(C16:O16)</f>
        <v>4.2361538461538464</v>
      </c>
      <c r="D81" s="111"/>
      <c r="E81" s="327"/>
      <c r="F81" s="327"/>
      <c r="G81" s="269"/>
      <c r="H81" s="269"/>
      <c r="I81" s="269"/>
      <c r="J81" s="269"/>
      <c r="K81" s="269"/>
      <c r="L81" s="269"/>
      <c r="M81" s="269"/>
      <c r="N81" s="269"/>
      <c r="O81" s="269"/>
      <c r="P81" s="133"/>
    </row>
    <row r="82" spans="2:16">
      <c r="B82" s="201" t="s">
        <v>12</v>
      </c>
      <c r="C82" s="111">
        <f>STDEV(C16:O16)</f>
        <v>1.2608503439122188E-2</v>
      </c>
      <c r="D82" s="111"/>
      <c r="E82" s="327"/>
      <c r="F82" s="327"/>
      <c r="G82" s="269"/>
      <c r="H82" s="269"/>
      <c r="I82" s="269"/>
      <c r="J82" s="269"/>
      <c r="K82" s="269"/>
      <c r="L82" s="269"/>
      <c r="M82" s="269"/>
      <c r="N82" s="269"/>
      <c r="O82" s="269"/>
      <c r="P82" s="133"/>
    </row>
    <row r="83" spans="2:16">
      <c r="B83" s="201" t="s">
        <v>11</v>
      </c>
      <c r="C83" s="111">
        <f>CONFIDENCE(0.05,C82,C80)</f>
        <v>6.8539346001808676E-3</v>
      </c>
      <c r="D83" s="111"/>
      <c r="E83" s="327"/>
      <c r="F83" s="327"/>
      <c r="G83" s="269"/>
      <c r="H83" s="269"/>
      <c r="I83" s="269"/>
      <c r="J83" s="269"/>
      <c r="K83" s="269"/>
      <c r="L83" s="269"/>
      <c r="M83" s="269"/>
      <c r="N83" s="269"/>
      <c r="O83" s="269"/>
      <c r="P83" s="133"/>
    </row>
    <row r="84" spans="2:16">
      <c r="B84" s="201" t="s">
        <v>13</v>
      </c>
      <c r="C84" s="109">
        <f>MAX(C16:O16)</f>
        <v>4.26</v>
      </c>
      <c r="D84" s="109"/>
      <c r="E84" s="327"/>
      <c r="F84" s="327"/>
      <c r="G84" s="269"/>
      <c r="H84" s="269"/>
      <c r="I84" s="269"/>
      <c r="J84" s="269"/>
      <c r="K84" s="269"/>
      <c r="L84" s="269"/>
      <c r="M84" s="269"/>
      <c r="N84" s="269"/>
      <c r="O84" s="269"/>
      <c r="P84" s="133"/>
    </row>
    <row r="85" spans="2:16">
      <c r="B85" s="201" t="s">
        <v>14</v>
      </c>
      <c r="C85" s="109">
        <f>MIN(C16:O16)</f>
        <v>4.21</v>
      </c>
      <c r="D85" s="109"/>
      <c r="E85" s="327"/>
      <c r="F85" s="327"/>
      <c r="G85" s="269"/>
      <c r="H85" s="269"/>
      <c r="I85" s="269"/>
      <c r="J85" s="269"/>
      <c r="K85" s="269"/>
      <c r="L85" s="269"/>
      <c r="M85" s="269"/>
      <c r="N85" s="269"/>
      <c r="O85" s="269"/>
      <c r="P85" s="133"/>
    </row>
    <row r="86" spans="2:16" ht="13.5" thickBot="1">
      <c r="B86" s="200" t="s">
        <v>15</v>
      </c>
      <c r="C86" s="106">
        <f>C84-C85</f>
        <v>4.9999999999999822E-2</v>
      </c>
      <c r="D86" s="106"/>
      <c r="E86" s="123"/>
      <c r="F86" s="123"/>
      <c r="G86" s="269"/>
      <c r="H86" s="269"/>
      <c r="I86" s="269"/>
      <c r="J86" s="269"/>
      <c r="K86" s="269"/>
      <c r="L86" s="269"/>
      <c r="M86" s="269"/>
      <c r="N86" s="269"/>
      <c r="O86" s="269"/>
      <c r="P86" s="133"/>
    </row>
    <row r="87" spans="2:16" ht="13.5" thickBot="1">
      <c r="B87" s="276"/>
      <c r="C87" s="275"/>
      <c r="D87" s="275"/>
      <c r="E87" s="275"/>
      <c r="F87" s="275"/>
      <c r="G87" s="269"/>
      <c r="H87" s="269"/>
      <c r="I87" s="269"/>
      <c r="J87" s="269"/>
      <c r="K87" s="269"/>
      <c r="L87" s="269"/>
      <c r="M87" s="269"/>
      <c r="N87" s="269"/>
      <c r="O87" s="269"/>
      <c r="P87" s="133"/>
    </row>
    <row r="88" spans="2:16" ht="13.5" thickBot="1">
      <c r="B88" s="118"/>
      <c r="C88" s="239" t="s">
        <v>107</v>
      </c>
      <c r="D88" s="239"/>
      <c r="E88" s="239"/>
      <c r="F88" s="239"/>
      <c r="G88" s="269"/>
      <c r="H88" s="269"/>
      <c r="I88" s="269"/>
      <c r="J88" s="269"/>
      <c r="K88" s="269"/>
      <c r="L88" s="269"/>
      <c r="M88" s="269"/>
      <c r="N88" s="269"/>
      <c r="O88" s="269"/>
      <c r="P88" s="133"/>
    </row>
    <row r="89" spans="2:16" ht="13.5" thickBot="1">
      <c r="B89" s="115"/>
      <c r="C89" s="122" t="s">
        <v>17</v>
      </c>
      <c r="D89" s="122"/>
      <c r="E89" s="116"/>
      <c r="F89" s="116"/>
      <c r="G89" s="269"/>
      <c r="H89" s="269"/>
      <c r="I89" s="269"/>
      <c r="J89" s="269"/>
      <c r="K89" s="269"/>
      <c r="L89" s="269"/>
      <c r="M89" s="269"/>
      <c r="N89" s="269"/>
      <c r="O89" s="269"/>
      <c r="P89" s="133"/>
    </row>
    <row r="90" spans="2:16" ht="13.5" customHeight="1">
      <c r="B90" s="201" t="s">
        <v>9</v>
      </c>
      <c r="C90" s="113">
        <f>COUNTIF(C17:O17,"&gt;0")</f>
        <v>13</v>
      </c>
      <c r="D90" s="113"/>
      <c r="E90" s="187"/>
      <c r="F90" s="187"/>
      <c r="G90" s="269"/>
      <c r="H90" s="269"/>
      <c r="I90" s="269"/>
      <c r="J90" s="269"/>
      <c r="K90" s="269"/>
      <c r="L90" s="269"/>
      <c r="M90" s="269"/>
      <c r="N90" s="269"/>
      <c r="O90" s="269"/>
      <c r="P90" s="133"/>
    </row>
    <row r="91" spans="2:16">
      <c r="B91" s="201" t="s">
        <v>10</v>
      </c>
      <c r="C91" s="111">
        <f>AVERAGE(C17:O17)</f>
        <v>21.11538461538462</v>
      </c>
      <c r="D91" s="111"/>
      <c r="E91" s="327"/>
      <c r="F91" s="327"/>
      <c r="G91" s="289"/>
      <c r="H91" s="289"/>
      <c r="I91" s="269"/>
      <c r="J91" s="269"/>
      <c r="K91" s="269"/>
      <c r="L91" s="269"/>
      <c r="M91" s="269"/>
      <c r="N91" s="269"/>
      <c r="O91" s="269"/>
      <c r="P91" s="133"/>
    </row>
    <row r="92" spans="2:16">
      <c r="B92" s="201" t="s">
        <v>12</v>
      </c>
      <c r="C92" s="111">
        <f>STDEV(C17:O17)</f>
        <v>0.60394005476006463</v>
      </c>
      <c r="D92" s="111"/>
      <c r="E92" s="327"/>
      <c r="F92" s="327"/>
      <c r="G92" s="282"/>
      <c r="H92" s="282"/>
    </row>
    <row r="93" spans="2:16" ht="13.5" customHeight="1">
      <c r="B93" s="201" t="s">
        <v>11</v>
      </c>
      <c r="C93" s="111">
        <f>CONFIDENCE(0.05,C92,C90)</f>
        <v>0.3282995208544211</v>
      </c>
      <c r="D93" s="111"/>
      <c r="E93" s="327"/>
      <c r="F93" s="327"/>
      <c r="G93" s="281"/>
      <c r="H93" s="281"/>
    </row>
    <row r="94" spans="2:16" ht="13.5" customHeight="1">
      <c r="B94" s="201" t="s">
        <v>13</v>
      </c>
      <c r="C94" s="109">
        <f>MAX(C17:O17)</f>
        <v>21.8</v>
      </c>
      <c r="D94" s="109"/>
      <c r="E94" s="327"/>
      <c r="F94" s="327"/>
      <c r="G94" s="280"/>
      <c r="H94" s="280"/>
    </row>
    <row r="95" spans="2:16">
      <c r="B95" s="201" t="s">
        <v>14</v>
      </c>
      <c r="C95" s="109">
        <f>MIN(C17:O17)</f>
        <v>20.2</v>
      </c>
      <c r="D95" s="109"/>
      <c r="E95" s="327"/>
      <c r="F95" s="327"/>
      <c r="G95" s="278"/>
      <c r="H95" s="278"/>
      <c r="M95" s="136"/>
    </row>
    <row r="96" spans="2:16" ht="14.25" customHeight="1" thickBot="1">
      <c r="B96" s="200" t="s">
        <v>15</v>
      </c>
      <c r="C96" s="106">
        <f>C94-C95</f>
        <v>1.6000000000000014</v>
      </c>
      <c r="D96" s="106"/>
      <c r="E96" s="123"/>
      <c r="F96" s="123"/>
      <c r="G96" s="279"/>
      <c r="H96" s="279"/>
      <c r="I96" s="136"/>
    </row>
    <row r="97" spans="2:21">
      <c r="B97" s="225"/>
      <c r="C97" s="286"/>
      <c r="D97" s="286"/>
      <c r="E97" s="286"/>
      <c r="F97" s="286"/>
      <c r="G97" s="279"/>
      <c r="H97" s="279"/>
      <c r="I97" s="120"/>
      <c r="J97" s="120"/>
      <c r="K97" s="120"/>
      <c r="L97" s="120"/>
      <c r="M97" s="120"/>
    </row>
    <row r="98" spans="2:21" ht="13.5" thickBot="1">
      <c r="B98" s="225"/>
      <c r="C98" s="286"/>
      <c r="D98" s="286"/>
      <c r="E98" s="286"/>
      <c r="F98" s="286"/>
      <c r="G98" s="279"/>
      <c r="H98" s="279"/>
      <c r="I98" s="120"/>
      <c r="J98" s="120"/>
      <c r="K98" s="120"/>
      <c r="L98" s="120"/>
      <c r="M98" s="120"/>
    </row>
    <row r="99" spans="2:21" ht="13.5" thickBot="1">
      <c r="B99" s="118"/>
      <c r="C99" s="235" t="s">
        <v>98</v>
      </c>
      <c r="D99" s="235"/>
      <c r="E99" s="235"/>
      <c r="F99" s="235"/>
      <c r="G99" s="278"/>
      <c r="H99" s="278"/>
      <c r="I99" s="135"/>
      <c r="J99" s="135"/>
      <c r="K99" s="135"/>
      <c r="L99" s="120"/>
      <c r="M99" s="120"/>
    </row>
    <row r="100" spans="2:21" ht="13.5" customHeight="1" thickBot="1">
      <c r="B100" s="115"/>
      <c r="C100" s="122" t="s">
        <v>17</v>
      </c>
      <c r="D100" s="122"/>
      <c r="E100" s="116"/>
      <c r="F100" s="116"/>
      <c r="G100" s="278"/>
      <c r="H100" s="278"/>
      <c r="I100" s="120"/>
      <c r="J100" s="120"/>
      <c r="K100" s="120"/>
      <c r="L100" s="133"/>
      <c r="M100" s="133"/>
      <c r="N100" s="121"/>
      <c r="O100" s="121"/>
      <c r="P100" s="121"/>
      <c r="Q100" s="121"/>
      <c r="R100" s="121"/>
      <c r="S100" s="121"/>
      <c r="T100" s="121"/>
      <c r="U100" s="121"/>
    </row>
    <row r="101" spans="2:21">
      <c r="B101" s="201" t="s">
        <v>9</v>
      </c>
      <c r="C101" s="113">
        <f>COUNTIF(C18:O18,"&gt;0")</f>
        <v>13</v>
      </c>
      <c r="D101" s="113"/>
      <c r="E101" s="187"/>
      <c r="F101" s="187"/>
      <c r="G101" s="278"/>
      <c r="H101" s="278"/>
      <c r="I101" s="120"/>
      <c r="J101" s="120"/>
      <c r="K101" s="120"/>
      <c r="L101" s="133"/>
      <c r="M101" s="133"/>
      <c r="N101" s="121"/>
      <c r="O101" s="121"/>
      <c r="P101" s="121"/>
      <c r="Q101" s="121"/>
      <c r="R101" s="121"/>
      <c r="S101" s="121"/>
      <c r="T101" s="121"/>
      <c r="U101" s="121"/>
    </row>
    <row r="102" spans="2:21">
      <c r="B102" s="201" t="s">
        <v>10</v>
      </c>
      <c r="C102" s="111">
        <f>AVERAGE(C18:O18)</f>
        <v>4.2338461538461534</v>
      </c>
      <c r="D102" s="111"/>
      <c r="E102" s="327"/>
      <c r="F102" s="327"/>
      <c r="G102" s="278"/>
      <c r="H102" s="278"/>
      <c r="I102" s="120"/>
      <c r="J102" s="120"/>
      <c r="K102" s="120"/>
      <c r="L102" s="133"/>
      <c r="M102" s="133"/>
      <c r="N102" s="121"/>
      <c r="O102" s="121"/>
      <c r="P102" s="121"/>
      <c r="Q102" s="121"/>
      <c r="R102" s="121"/>
      <c r="S102" s="121"/>
      <c r="T102" s="121"/>
      <c r="U102" s="121"/>
    </row>
    <row r="103" spans="2:21">
      <c r="B103" s="201" t="s">
        <v>12</v>
      </c>
      <c r="C103" s="111">
        <f>STDEV(C18:O18)</f>
        <v>1.757766648262379E-2</v>
      </c>
      <c r="D103" s="111"/>
      <c r="E103" s="327"/>
      <c r="F103" s="327"/>
      <c r="G103" s="287"/>
      <c r="H103" s="287"/>
      <c r="I103" s="120"/>
      <c r="J103" s="120"/>
      <c r="K103" s="120"/>
      <c r="L103" s="133"/>
      <c r="M103" s="133"/>
      <c r="N103" s="121"/>
      <c r="O103" s="121"/>
      <c r="P103" s="121"/>
      <c r="Q103" s="121"/>
      <c r="R103" s="121"/>
      <c r="S103" s="121"/>
      <c r="T103" s="121"/>
      <c r="U103" s="121"/>
    </row>
    <row r="104" spans="2:21">
      <c r="B104" s="201" t="s">
        <v>11</v>
      </c>
      <c r="C104" s="111">
        <f>CONFIDENCE(0.05,C103,C101)</f>
        <v>9.5551527647505137E-3</v>
      </c>
      <c r="D104" s="111"/>
      <c r="E104" s="327"/>
      <c r="F104" s="327"/>
      <c r="G104" s="280"/>
      <c r="H104" s="280"/>
      <c r="I104" s="120"/>
      <c r="J104" s="120"/>
      <c r="K104" s="120"/>
      <c r="L104" s="133"/>
      <c r="M104" s="133"/>
      <c r="N104" s="121"/>
      <c r="O104" s="121"/>
      <c r="P104" s="121"/>
      <c r="Q104" s="121"/>
      <c r="R104" s="121"/>
      <c r="S104" s="121"/>
      <c r="T104" s="121"/>
      <c r="U104" s="121"/>
    </row>
    <row r="105" spans="2:21">
      <c r="B105" s="201" t="s">
        <v>13</v>
      </c>
      <c r="C105" s="109">
        <f>MAX(C18:O18)</f>
        <v>4.25</v>
      </c>
      <c r="D105" s="109"/>
      <c r="E105" s="327"/>
      <c r="F105" s="327"/>
      <c r="G105" s="278"/>
      <c r="H105" s="278"/>
      <c r="I105" s="120"/>
      <c r="J105" s="120"/>
      <c r="K105" s="120"/>
      <c r="L105" s="133"/>
      <c r="M105" s="133"/>
      <c r="N105" s="121"/>
      <c r="O105" s="121"/>
      <c r="P105" s="121"/>
      <c r="Q105" s="121"/>
      <c r="R105" s="121"/>
      <c r="S105" s="121"/>
      <c r="T105" s="121"/>
      <c r="U105" s="121"/>
    </row>
    <row r="106" spans="2:21">
      <c r="B106" s="201" t="s">
        <v>14</v>
      </c>
      <c r="C106" s="109">
        <f>MIN(C18:O18)</f>
        <v>4.1900000000000004</v>
      </c>
      <c r="D106" s="109"/>
      <c r="E106" s="327"/>
      <c r="F106" s="327"/>
      <c r="G106" s="279"/>
      <c r="H106" s="279"/>
      <c r="I106" s="120"/>
      <c r="J106" s="120"/>
      <c r="K106" s="120"/>
      <c r="L106" s="133"/>
      <c r="M106" s="133"/>
      <c r="N106" s="121"/>
      <c r="O106" s="121"/>
      <c r="P106" s="121"/>
      <c r="Q106" s="121"/>
      <c r="R106" s="121"/>
      <c r="S106" s="121"/>
      <c r="T106" s="121"/>
      <c r="U106" s="121"/>
    </row>
    <row r="107" spans="2:21" ht="13.5" thickBot="1">
      <c r="B107" s="200" t="s">
        <v>15</v>
      </c>
      <c r="C107" s="106">
        <f>C105-C106</f>
        <v>5.9999999999999609E-2</v>
      </c>
      <c r="D107" s="106"/>
      <c r="E107" s="123"/>
      <c r="F107" s="123"/>
      <c r="G107" s="279"/>
      <c r="H107" s="279"/>
      <c r="I107" s="120"/>
      <c r="J107" s="120"/>
      <c r="K107" s="120"/>
      <c r="L107" s="133"/>
      <c r="M107" s="133"/>
      <c r="N107" s="121"/>
      <c r="O107" s="121"/>
      <c r="P107" s="121"/>
      <c r="Q107" s="121"/>
      <c r="R107" s="121"/>
      <c r="S107" s="121"/>
      <c r="T107" s="121"/>
      <c r="U107" s="121"/>
    </row>
    <row r="108" spans="2:21">
      <c r="G108" s="279"/>
      <c r="H108" s="279"/>
      <c r="I108" s="120"/>
      <c r="J108" s="120"/>
      <c r="K108" s="120"/>
      <c r="L108" s="133"/>
      <c r="M108" s="133"/>
      <c r="N108" s="121"/>
      <c r="O108" s="121"/>
      <c r="P108" s="121"/>
      <c r="Q108" s="121"/>
      <c r="R108" s="121"/>
      <c r="S108" s="121"/>
      <c r="T108" s="121"/>
      <c r="U108" s="121"/>
    </row>
    <row r="109" spans="2:21">
      <c r="B109" s="225"/>
      <c r="C109" s="278"/>
      <c r="D109" s="278"/>
      <c r="E109" s="278"/>
      <c r="F109" s="278"/>
      <c r="G109" s="278"/>
      <c r="H109" s="278"/>
      <c r="I109" s="120"/>
      <c r="J109" s="120"/>
      <c r="K109" s="120"/>
      <c r="L109" s="133"/>
      <c r="M109" s="133"/>
      <c r="N109" s="121"/>
      <c r="O109" s="121"/>
      <c r="P109" s="121"/>
      <c r="Q109" s="121"/>
      <c r="R109" s="121"/>
      <c r="S109" s="121"/>
      <c r="T109" s="121"/>
      <c r="U109" s="121"/>
    </row>
    <row r="110" spans="2:21">
      <c r="B110" s="225"/>
      <c r="C110" s="278"/>
      <c r="D110" s="278"/>
      <c r="E110" s="278"/>
      <c r="F110" s="278"/>
      <c r="G110" s="278"/>
      <c r="H110" s="278"/>
      <c r="I110" s="120"/>
      <c r="J110" s="120"/>
      <c r="K110" s="120"/>
      <c r="L110" s="133"/>
      <c r="M110" s="133"/>
      <c r="N110" s="121"/>
      <c r="O110" s="121"/>
      <c r="P110" s="121"/>
      <c r="Q110" s="121"/>
      <c r="R110" s="121"/>
      <c r="S110" s="121"/>
      <c r="T110" s="121"/>
      <c r="U110" s="121"/>
    </row>
    <row r="111" spans="2:21">
      <c r="B111" s="225"/>
      <c r="C111" s="278"/>
      <c r="D111" s="278"/>
      <c r="E111" s="278"/>
      <c r="F111" s="278"/>
      <c r="G111" s="278"/>
      <c r="H111" s="278"/>
      <c r="I111" s="120"/>
      <c r="J111" s="120"/>
      <c r="K111" s="120"/>
      <c r="L111" s="133"/>
      <c r="M111" s="133"/>
      <c r="N111" s="121"/>
      <c r="O111" s="121"/>
      <c r="P111" s="121"/>
      <c r="Q111" s="121"/>
      <c r="R111" s="121"/>
      <c r="S111" s="121"/>
      <c r="T111" s="121"/>
      <c r="U111" s="121"/>
    </row>
    <row r="112" spans="2:21" ht="13.5" thickBot="1">
      <c r="B112" s="225"/>
      <c r="C112" s="278"/>
      <c r="D112" s="278"/>
      <c r="E112" s="278"/>
      <c r="F112" s="278"/>
      <c r="G112" s="278"/>
      <c r="H112" s="278"/>
      <c r="I112" s="120"/>
      <c r="J112" s="120"/>
      <c r="K112" s="120"/>
      <c r="L112" s="133"/>
      <c r="M112" s="133"/>
      <c r="N112" s="121"/>
      <c r="O112" s="121"/>
      <c r="P112" s="121"/>
      <c r="Q112" s="121"/>
      <c r="R112" s="121"/>
      <c r="S112" s="121"/>
      <c r="T112" s="121"/>
      <c r="U112" s="121"/>
    </row>
    <row r="113" spans="2:21" ht="13.5" customHeight="1" thickBot="1">
      <c r="B113" s="118"/>
      <c r="C113" s="235" t="s">
        <v>106</v>
      </c>
      <c r="D113" s="235"/>
      <c r="E113" s="235"/>
      <c r="F113" s="235"/>
      <c r="G113" s="278"/>
      <c r="H113" s="278"/>
      <c r="I113" s="120"/>
      <c r="J113" s="120"/>
      <c r="K113" s="120"/>
      <c r="L113" s="133"/>
      <c r="M113" s="133"/>
      <c r="N113" s="121"/>
      <c r="O113" s="121"/>
      <c r="P113" s="121"/>
      <c r="Q113" s="121"/>
      <c r="R113" s="121"/>
      <c r="S113" s="121"/>
      <c r="T113" s="121"/>
      <c r="U113" s="121"/>
    </row>
    <row r="114" spans="2:21" ht="13.5" thickBot="1">
      <c r="B114" s="115"/>
      <c r="C114" s="122" t="s">
        <v>17</v>
      </c>
      <c r="D114" s="122"/>
      <c r="E114" s="116"/>
      <c r="F114" s="116"/>
      <c r="G114" s="224"/>
      <c r="H114" s="224"/>
      <c r="I114" s="120"/>
      <c r="J114" s="120"/>
      <c r="K114" s="120"/>
      <c r="L114" s="133"/>
      <c r="M114" s="133"/>
      <c r="N114" s="121"/>
      <c r="O114" s="121"/>
      <c r="P114" s="121"/>
      <c r="Q114" s="121"/>
      <c r="R114" s="121"/>
      <c r="S114" s="121"/>
      <c r="T114" s="121"/>
      <c r="U114" s="121"/>
    </row>
    <row r="115" spans="2:21">
      <c r="B115" s="201" t="s">
        <v>9</v>
      </c>
      <c r="C115" s="113">
        <f>COUNTIF(C19:O19,"&gt;0")</f>
        <v>13</v>
      </c>
      <c r="D115" s="113"/>
      <c r="E115" s="187"/>
      <c r="F115" s="187"/>
      <c r="G115" s="278"/>
      <c r="H115" s="278"/>
      <c r="I115" s="285"/>
      <c r="J115" s="120"/>
      <c r="K115" s="120"/>
      <c r="L115" s="133"/>
      <c r="M115" s="133"/>
      <c r="N115" s="121"/>
      <c r="O115" s="121"/>
      <c r="P115" s="121"/>
      <c r="Q115" s="121"/>
      <c r="R115" s="121"/>
      <c r="S115" s="121"/>
      <c r="T115" s="121"/>
      <c r="U115" s="121"/>
    </row>
    <row r="116" spans="2:21">
      <c r="B116" s="201" t="s">
        <v>10</v>
      </c>
      <c r="C116" s="111">
        <f>AVERAGE(C19:O19)</f>
        <v>21.138461538461538</v>
      </c>
      <c r="D116" s="111"/>
      <c r="E116" s="327"/>
      <c r="F116" s="327"/>
      <c r="G116" s="281"/>
      <c r="H116" s="281"/>
      <c r="I116" s="285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</row>
    <row r="117" spans="2:21" ht="13.5" customHeight="1">
      <c r="B117" s="201" t="s">
        <v>12</v>
      </c>
      <c r="C117" s="111">
        <f>STDEV(C19:O19)</f>
        <v>0.61716888766158307</v>
      </c>
      <c r="D117" s="111"/>
      <c r="E117" s="327"/>
      <c r="F117" s="327"/>
      <c r="G117" s="280"/>
      <c r="H117" s="280"/>
      <c r="I117" s="285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</row>
    <row r="118" spans="2:21">
      <c r="B118" s="201" t="s">
        <v>11</v>
      </c>
      <c r="C118" s="111">
        <f>CONFIDENCE(0.05,C117,C115)</f>
        <v>0.3354906641952235</v>
      </c>
      <c r="D118" s="111"/>
      <c r="E118" s="327"/>
      <c r="F118" s="327"/>
      <c r="G118" s="278"/>
      <c r="H118" s="278"/>
      <c r="I118" s="285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</row>
    <row r="119" spans="2:21">
      <c r="B119" s="201" t="s">
        <v>13</v>
      </c>
      <c r="C119" s="109">
        <f>MAX(C19:O19)</f>
        <v>21.9</v>
      </c>
      <c r="D119" s="109"/>
      <c r="E119" s="327"/>
      <c r="F119" s="327"/>
      <c r="G119" s="279"/>
      <c r="H119" s="279"/>
      <c r="I119" s="285"/>
      <c r="L119" s="246"/>
      <c r="M119" s="121"/>
      <c r="N119" s="121"/>
      <c r="O119" s="121"/>
      <c r="P119" s="121"/>
      <c r="Q119" s="121"/>
      <c r="R119" s="121"/>
      <c r="S119" s="121"/>
      <c r="T119" s="121"/>
      <c r="U119" s="121"/>
    </row>
    <row r="120" spans="2:21">
      <c r="B120" s="201" t="s">
        <v>14</v>
      </c>
      <c r="C120" s="109">
        <f>MIN(C19:O19)</f>
        <v>20.2</v>
      </c>
      <c r="D120" s="109"/>
      <c r="E120" s="327"/>
      <c r="F120" s="327"/>
      <c r="G120" s="279"/>
      <c r="H120" s="279"/>
      <c r="I120" s="285"/>
      <c r="L120" s="121"/>
      <c r="M120" s="121"/>
      <c r="N120" s="121"/>
      <c r="O120" s="121"/>
      <c r="P120" s="121"/>
      <c r="Q120" s="121"/>
      <c r="R120" s="121"/>
      <c r="S120" s="121"/>
      <c r="T120" s="121"/>
      <c r="U120" s="121"/>
    </row>
    <row r="121" spans="2:21" ht="13.5" thickBot="1">
      <c r="B121" s="200" t="s">
        <v>15</v>
      </c>
      <c r="C121" s="106">
        <f>C119-C120</f>
        <v>1.6999999999999993</v>
      </c>
      <c r="D121" s="106"/>
      <c r="E121" s="123"/>
      <c r="F121" s="123"/>
      <c r="G121" s="279"/>
      <c r="H121" s="279"/>
      <c r="I121" s="285"/>
      <c r="L121" s="121"/>
      <c r="M121" s="121"/>
      <c r="N121" s="121"/>
      <c r="O121" s="121"/>
      <c r="P121" s="121"/>
      <c r="Q121" s="121"/>
      <c r="R121" s="121"/>
      <c r="S121" s="121"/>
      <c r="T121" s="121"/>
      <c r="U121" s="121"/>
    </row>
    <row r="122" spans="2:21">
      <c r="B122" s="225"/>
      <c r="C122" s="278"/>
      <c r="D122" s="278"/>
      <c r="E122" s="278"/>
      <c r="F122" s="278"/>
      <c r="G122" s="278"/>
      <c r="H122" s="278"/>
      <c r="I122" s="285"/>
      <c r="L122" s="121"/>
      <c r="M122" s="121"/>
      <c r="N122" s="121"/>
      <c r="O122" s="121"/>
      <c r="P122" s="121"/>
      <c r="Q122" s="121"/>
      <c r="R122" s="121"/>
      <c r="S122" s="121"/>
      <c r="T122" s="121"/>
      <c r="U122" s="121"/>
    </row>
    <row r="123" spans="2:21" ht="22.5" customHeight="1" thickBot="1">
      <c r="B123" s="225"/>
      <c r="C123" s="278"/>
      <c r="D123" s="278"/>
      <c r="E123" s="278"/>
      <c r="F123" s="278"/>
      <c r="G123" s="278"/>
      <c r="H123" s="278"/>
      <c r="I123" s="285"/>
      <c r="L123" s="121"/>
      <c r="M123" s="121"/>
      <c r="N123" s="121"/>
      <c r="O123" s="121"/>
      <c r="P123" s="121"/>
      <c r="Q123" s="121"/>
      <c r="R123" s="121"/>
      <c r="S123" s="121"/>
      <c r="T123" s="121"/>
      <c r="U123" s="121"/>
    </row>
    <row r="124" spans="2:21" ht="13.5" thickBot="1">
      <c r="B124" s="118"/>
      <c r="C124" s="228" t="s">
        <v>96</v>
      </c>
      <c r="D124" s="228"/>
      <c r="E124" s="228"/>
      <c r="F124" s="228"/>
      <c r="G124" s="278"/>
      <c r="H124" s="278"/>
      <c r="I124" s="285"/>
      <c r="L124" s="121"/>
      <c r="M124" s="121"/>
      <c r="N124" s="121"/>
      <c r="O124" s="121"/>
      <c r="P124" s="121"/>
      <c r="Q124" s="121"/>
      <c r="R124" s="121"/>
      <c r="S124" s="121"/>
      <c r="T124" s="121"/>
      <c r="U124" s="121"/>
    </row>
    <row r="125" spans="2:21" ht="13.5" thickBot="1">
      <c r="B125" s="115"/>
      <c r="C125" s="122" t="s">
        <v>17</v>
      </c>
      <c r="D125" s="122"/>
      <c r="E125" s="116"/>
      <c r="F125" s="116"/>
      <c r="G125" s="282"/>
      <c r="H125" s="282"/>
      <c r="I125" s="285"/>
      <c r="L125" s="121"/>
      <c r="M125" s="121"/>
      <c r="N125" s="121"/>
      <c r="O125" s="121"/>
      <c r="P125" s="121"/>
      <c r="Q125" s="121"/>
      <c r="R125" s="121"/>
      <c r="S125" s="121"/>
      <c r="T125" s="121"/>
      <c r="U125" s="121"/>
    </row>
    <row r="126" spans="2:21">
      <c r="B126" s="201" t="s">
        <v>9</v>
      </c>
      <c r="C126" s="113">
        <f>COUNTIF(C20:O20,"&gt;0")</f>
        <v>13</v>
      </c>
      <c r="D126" s="113"/>
      <c r="E126" s="187"/>
      <c r="F126" s="187"/>
      <c r="G126" s="281"/>
      <c r="H126" s="281"/>
      <c r="I126" s="285"/>
    </row>
    <row r="127" spans="2:21" ht="13.5" customHeight="1">
      <c r="B127" s="201" t="s">
        <v>10</v>
      </c>
      <c r="C127" s="111">
        <f>AVERAGE(C20:O20)</f>
        <v>2.1999999999999997</v>
      </c>
      <c r="D127" s="111"/>
      <c r="E127" s="327"/>
      <c r="F127" s="327"/>
      <c r="G127" s="280"/>
      <c r="H127" s="280"/>
      <c r="I127" s="285"/>
    </row>
    <row r="128" spans="2:21">
      <c r="B128" s="201" t="s">
        <v>12</v>
      </c>
      <c r="C128" s="111">
        <f>STDEV(C20:O20)</f>
        <v>4.6222270443732785E-16</v>
      </c>
      <c r="D128" s="111"/>
      <c r="E128" s="327"/>
      <c r="F128" s="327"/>
      <c r="G128" s="277"/>
      <c r="H128" s="277"/>
      <c r="I128" s="285"/>
    </row>
    <row r="129" spans="2:11">
      <c r="B129" s="201" t="s">
        <v>11</v>
      </c>
      <c r="C129" s="111">
        <f>CONFIDENCE(0.05,C128,C126)</f>
        <v>2.5126250726174503E-16</v>
      </c>
      <c r="D129" s="111"/>
      <c r="E129" s="327"/>
      <c r="F129" s="327"/>
      <c r="G129" s="277"/>
      <c r="H129" s="277"/>
      <c r="I129" s="285"/>
    </row>
    <row r="130" spans="2:11">
      <c r="B130" s="201" t="s">
        <v>13</v>
      </c>
      <c r="C130" s="109">
        <f>MAX(C20:O20)</f>
        <v>2.2000000000000002</v>
      </c>
      <c r="D130" s="109"/>
      <c r="E130" s="327"/>
      <c r="F130" s="327"/>
      <c r="G130" s="277"/>
      <c r="H130" s="277"/>
      <c r="I130" s="285"/>
    </row>
    <row r="131" spans="2:11">
      <c r="B131" s="201" t="s">
        <v>14</v>
      </c>
      <c r="C131" s="109">
        <f>MIN(C20:O20)</f>
        <v>2.2000000000000002</v>
      </c>
      <c r="D131" s="109"/>
      <c r="E131" s="327"/>
      <c r="F131" s="327"/>
      <c r="G131" s="277"/>
      <c r="H131" s="277"/>
      <c r="I131" s="285"/>
    </row>
    <row r="132" spans="2:11" ht="13.5" thickBot="1">
      <c r="B132" s="200" t="s">
        <v>15</v>
      </c>
      <c r="C132" s="106">
        <f>C130-C131</f>
        <v>0</v>
      </c>
      <c r="D132" s="106"/>
      <c r="E132" s="123"/>
      <c r="F132" s="123"/>
      <c r="G132" s="277"/>
      <c r="H132" s="277"/>
      <c r="I132" s="285"/>
    </row>
    <row r="133" spans="2:11">
      <c r="B133" s="201"/>
      <c r="C133" s="224"/>
      <c r="D133" s="224"/>
      <c r="E133" s="224"/>
      <c r="F133" s="224"/>
      <c r="G133" s="277"/>
      <c r="H133" s="277"/>
      <c r="I133" s="285"/>
    </row>
    <row r="134" spans="2:11" ht="22.5" customHeight="1">
      <c r="B134" s="201"/>
      <c r="C134" s="224"/>
      <c r="D134" s="224"/>
      <c r="E134" s="224"/>
      <c r="F134" s="224"/>
      <c r="G134" s="277"/>
      <c r="H134" s="277"/>
      <c r="I134" s="282"/>
    </row>
    <row r="135" spans="2:11" ht="13.5" thickBot="1">
      <c r="B135" s="276"/>
      <c r="C135" s="275"/>
      <c r="D135" s="275"/>
      <c r="E135" s="275"/>
      <c r="F135" s="275"/>
      <c r="G135" s="284"/>
      <c r="H135" s="284"/>
      <c r="I135" s="282"/>
    </row>
    <row r="136" spans="2:11" ht="13.5" thickBot="1">
      <c r="B136" s="118"/>
      <c r="C136" s="228" t="s">
        <v>95</v>
      </c>
      <c r="D136" s="228"/>
      <c r="E136" s="228"/>
      <c r="F136" s="228"/>
      <c r="G136" s="283"/>
      <c r="H136" s="283"/>
    </row>
    <row r="137" spans="2:11" ht="13.5" customHeight="1" thickBot="1">
      <c r="B137" s="115"/>
      <c r="C137" s="122" t="s">
        <v>17</v>
      </c>
      <c r="D137" s="122"/>
      <c r="E137" s="116"/>
      <c r="F137" s="116"/>
      <c r="G137" s="282"/>
      <c r="H137" s="282"/>
      <c r="K137" s="121"/>
    </row>
    <row r="138" spans="2:11" ht="13.5" customHeight="1">
      <c r="B138" s="201" t="s">
        <v>9</v>
      </c>
      <c r="C138" s="113">
        <f>COUNTIF(C21:O21,"&gt;0")</f>
        <v>13</v>
      </c>
      <c r="D138" s="113"/>
      <c r="E138" s="187"/>
      <c r="F138" s="187"/>
      <c r="G138" s="280"/>
      <c r="H138" s="280"/>
      <c r="K138" s="121"/>
    </row>
    <row r="139" spans="2:11">
      <c r="B139" s="201" t="s">
        <v>10</v>
      </c>
      <c r="C139" s="111">
        <f>AVERAGE(C21:O21)</f>
        <v>21.153846153846153</v>
      </c>
      <c r="D139" s="111"/>
      <c r="E139" s="327"/>
      <c r="F139" s="327"/>
      <c r="G139" s="277"/>
      <c r="H139" s="277"/>
      <c r="K139" s="121"/>
    </row>
    <row r="140" spans="2:11">
      <c r="B140" s="201" t="s">
        <v>12</v>
      </c>
      <c r="C140" s="111">
        <f>STDEV(C21:O21)</f>
        <v>0.6385078759829883</v>
      </c>
      <c r="D140" s="111"/>
      <c r="E140" s="327"/>
      <c r="F140" s="327"/>
      <c r="G140" s="279"/>
      <c r="H140" s="279"/>
    </row>
    <row r="141" spans="2:11">
      <c r="B141" s="201" t="s">
        <v>11</v>
      </c>
      <c r="C141" s="111">
        <f>CONFIDENCE(0.05,C140,C138)</f>
        <v>0.34709045723133636</v>
      </c>
      <c r="D141" s="111"/>
      <c r="E141" s="327"/>
      <c r="F141" s="327"/>
      <c r="G141" s="277"/>
      <c r="H141" s="277"/>
    </row>
    <row r="142" spans="2:11">
      <c r="B142" s="201" t="s">
        <v>13</v>
      </c>
      <c r="C142" s="109">
        <f>MAX(C21:O21)</f>
        <v>21.9</v>
      </c>
      <c r="D142" s="109"/>
      <c r="E142" s="327"/>
      <c r="F142" s="327"/>
      <c r="G142" s="277"/>
      <c r="H142" s="277"/>
    </row>
    <row r="143" spans="2:11">
      <c r="B143" s="201" t="s">
        <v>14</v>
      </c>
      <c r="C143" s="109">
        <f>MIN(C21:O21)</f>
        <v>20.2</v>
      </c>
      <c r="D143" s="109"/>
      <c r="E143" s="327"/>
      <c r="F143" s="327"/>
      <c r="G143" s="277"/>
      <c r="H143" s="277"/>
    </row>
    <row r="144" spans="2:11" ht="13.5" thickBot="1">
      <c r="B144" s="200" t="s">
        <v>15</v>
      </c>
      <c r="C144" s="106">
        <f>C142-C143</f>
        <v>1.6999999999999993</v>
      </c>
      <c r="D144" s="106"/>
      <c r="E144" s="123"/>
      <c r="F144" s="123"/>
      <c r="G144" s="277"/>
      <c r="H144" s="277"/>
    </row>
    <row r="145" spans="2:11" ht="22.5" customHeight="1" thickBot="1">
      <c r="G145" s="277"/>
      <c r="H145" s="277"/>
    </row>
    <row r="146" spans="2:11" ht="13.5" thickBot="1">
      <c r="B146" s="118"/>
      <c r="C146" s="309" t="s">
        <v>94</v>
      </c>
      <c r="D146" s="309"/>
      <c r="E146" s="309"/>
      <c r="F146" s="309"/>
      <c r="G146" s="277"/>
      <c r="H146" s="277"/>
      <c r="I146" s="121"/>
    </row>
    <row r="147" spans="2:11" ht="13.5" thickBot="1">
      <c r="B147" s="115"/>
      <c r="C147" s="122" t="s">
        <v>17</v>
      </c>
      <c r="D147" s="122"/>
      <c r="E147" s="116"/>
      <c r="F147" s="116"/>
      <c r="G147" s="282"/>
      <c r="H147" s="282"/>
    </row>
    <row r="148" spans="2:11" ht="13.5" customHeight="1">
      <c r="B148" s="201" t="s">
        <v>9</v>
      </c>
      <c r="C148" s="113">
        <f>COUNTIF(C23:O23,"&gt;0")</f>
        <v>13</v>
      </c>
      <c r="D148" s="113"/>
      <c r="E148" s="187"/>
      <c r="F148" s="187"/>
      <c r="G148" s="281"/>
      <c r="H148" s="281"/>
    </row>
    <row r="149" spans="2:11">
      <c r="B149" s="201" t="s">
        <v>10</v>
      </c>
      <c r="C149" s="111">
        <f>AVERAGE(C23:O23)</f>
        <v>9.2723076923076935</v>
      </c>
      <c r="D149" s="111"/>
      <c r="E149" s="327"/>
      <c r="F149" s="327"/>
      <c r="G149" s="280"/>
      <c r="H149" s="280"/>
    </row>
    <row r="150" spans="2:11">
      <c r="B150" s="201" t="s">
        <v>12</v>
      </c>
      <c r="C150" s="111">
        <f>STDEV(C23:O23)</f>
        <v>0.54108153800442216</v>
      </c>
      <c r="D150" s="111"/>
      <c r="E150" s="327"/>
      <c r="F150" s="327"/>
      <c r="G150" s="277"/>
      <c r="H150" s="277"/>
    </row>
    <row r="151" spans="2:11">
      <c r="B151" s="201" t="s">
        <v>11</v>
      </c>
      <c r="C151" s="111">
        <f>CONFIDENCE(0.05,C150,C148)</f>
        <v>0.29412986979410927</v>
      </c>
      <c r="D151" s="111"/>
      <c r="E151" s="327"/>
      <c r="F151" s="327"/>
      <c r="G151" s="279"/>
      <c r="H151" s="279"/>
    </row>
    <row r="152" spans="2:11">
      <c r="B152" s="201" t="s">
        <v>13</v>
      </c>
      <c r="C152" s="109">
        <f>MAX(C23:O23)</f>
        <v>10.14</v>
      </c>
      <c r="D152" s="109"/>
      <c r="E152" s="327"/>
      <c r="F152" s="327"/>
      <c r="G152" s="277"/>
      <c r="H152" s="277"/>
    </row>
    <row r="153" spans="2:11">
      <c r="B153" s="201" t="s">
        <v>14</v>
      </c>
      <c r="C153" s="109">
        <f>MIN(C23:O23)</f>
        <v>8.32</v>
      </c>
      <c r="D153" s="109"/>
      <c r="E153" s="327"/>
      <c r="F153" s="327"/>
      <c r="G153" s="277"/>
      <c r="H153" s="277"/>
    </row>
    <row r="154" spans="2:11" ht="13.5" thickBot="1">
      <c r="B154" s="200" t="s">
        <v>15</v>
      </c>
      <c r="C154" s="106">
        <f>C152-C153</f>
        <v>1.8200000000000003</v>
      </c>
      <c r="D154" s="106"/>
      <c r="E154" s="123"/>
      <c r="F154" s="123"/>
      <c r="G154" s="277"/>
      <c r="H154" s="277"/>
      <c r="K154" s="221"/>
    </row>
    <row r="155" spans="2:11">
      <c r="B155" s="201"/>
      <c r="C155" s="224"/>
      <c r="D155" s="224"/>
      <c r="E155" s="224"/>
      <c r="F155" s="224"/>
      <c r="G155" s="277"/>
      <c r="H155" s="277"/>
    </row>
    <row r="156" spans="2:11" ht="13.5" thickBot="1">
      <c r="B156" s="276"/>
      <c r="C156" s="275"/>
      <c r="D156" s="275"/>
      <c r="E156" s="275"/>
      <c r="F156" s="275"/>
      <c r="G156" s="223"/>
      <c r="H156" s="223"/>
      <c r="I156" s="120"/>
    </row>
    <row r="157" spans="2:11" ht="13.5" thickBot="1">
      <c r="B157" s="118"/>
      <c r="C157" s="309" t="s">
        <v>93</v>
      </c>
      <c r="D157" s="309"/>
      <c r="E157" s="309"/>
      <c r="F157" s="309"/>
      <c r="G157" s="223"/>
      <c r="H157" s="223"/>
      <c r="I157" s="120"/>
    </row>
    <row r="158" spans="2:11" ht="13.5" thickBot="1">
      <c r="B158" s="115"/>
      <c r="C158" s="122" t="s">
        <v>17</v>
      </c>
      <c r="D158" s="122"/>
      <c r="E158" s="116"/>
      <c r="F158" s="116"/>
      <c r="G158" s="223"/>
      <c r="H158" s="223"/>
      <c r="I158" s="120"/>
    </row>
    <row r="159" spans="2:11">
      <c r="B159" s="201" t="s">
        <v>9</v>
      </c>
      <c r="C159" s="113">
        <f>COUNTIF(C24:O24,"&gt;0")</f>
        <v>13</v>
      </c>
      <c r="D159" s="113"/>
      <c r="E159" s="187"/>
      <c r="F159" s="187"/>
      <c r="G159" s="223"/>
      <c r="H159" s="223"/>
      <c r="I159" s="120"/>
    </row>
    <row r="160" spans="2:11">
      <c r="B160" s="201" t="s">
        <v>10</v>
      </c>
      <c r="C160" s="111">
        <f>AVERAGE(C24:O24)</f>
        <v>21.076923076923077</v>
      </c>
      <c r="D160" s="111"/>
      <c r="E160" s="327"/>
      <c r="F160" s="327"/>
      <c r="G160" s="223"/>
      <c r="H160" s="223"/>
      <c r="I160" s="120"/>
    </row>
    <row r="161" spans="2:9">
      <c r="B161" s="201" t="s">
        <v>12</v>
      </c>
      <c r="C161" s="111">
        <f>STDEV(C24:O24)</f>
        <v>0.59182464485387121</v>
      </c>
      <c r="D161" s="111"/>
      <c r="E161" s="327"/>
      <c r="F161" s="327"/>
      <c r="G161" s="223"/>
      <c r="H161" s="223"/>
      <c r="I161" s="120"/>
    </row>
    <row r="162" spans="2:9">
      <c r="B162" s="201" t="s">
        <v>11</v>
      </c>
      <c r="C162" s="111">
        <f>CONFIDENCE(0.05,C161,C159)</f>
        <v>0.32171363002666603</v>
      </c>
      <c r="D162" s="111"/>
      <c r="E162" s="327"/>
      <c r="F162" s="327"/>
      <c r="G162" s="223"/>
      <c r="H162" s="223"/>
      <c r="I162" s="120"/>
    </row>
    <row r="163" spans="2:9">
      <c r="B163" s="201" t="s">
        <v>13</v>
      </c>
      <c r="C163" s="109">
        <f>MAX(C24:O24)</f>
        <v>21.8</v>
      </c>
      <c r="D163" s="109"/>
      <c r="E163" s="327"/>
      <c r="F163" s="327"/>
      <c r="G163" s="223"/>
      <c r="H163" s="223"/>
      <c r="I163" s="120"/>
    </row>
    <row r="164" spans="2:9">
      <c r="B164" s="201" t="s">
        <v>14</v>
      </c>
      <c r="C164" s="109">
        <f>MIN(C24:O24)</f>
        <v>20.2</v>
      </c>
      <c r="D164" s="109"/>
      <c r="E164" s="327"/>
      <c r="F164" s="327"/>
      <c r="G164" s="223"/>
      <c r="H164" s="223"/>
      <c r="I164" s="120"/>
    </row>
    <row r="165" spans="2:9" ht="13.5" thickBot="1">
      <c r="B165" s="200" t="s">
        <v>15</v>
      </c>
      <c r="C165" s="106">
        <f>C163-C164</f>
        <v>1.6000000000000014</v>
      </c>
      <c r="D165" s="106"/>
      <c r="E165" s="123"/>
      <c r="F165" s="123"/>
      <c r="G165" s="223"/>
      <c r="H165" s="223"/>
      <c r="I165" s="120"/>
    </row>
    <row r="166" spans="2:9">
      <c r="G166" s="223"/>
      <c r="H166" s="223"/>
      <c r="I166" s="120"/>
    </row>
    <row r="167" spans="2:9" ht="22.5" customHeight="1">
      <c r="G167" s="223"/>
      <c r="H167" s="223"/>
      <c r="I167" s="120"/>
    </row>
    <row r="168" spans="2:9">
      <c r="G168" s="223"/>
      <c r="H168" s="223"/>
      <c r="I168" s="120"/>
    </row>
    <row r="169" spans="2:9">
      <c r="G169" s="223"/>
      <c r="H169" s="223"/>
      <c r="I169" s="120"/>
    </row>
    <row r="170" spans="2:9">
      <c r="G170" s="223"/>
      <c r="H170" s="223"/>
      <c r="I170" s="120"/>
    </row>
    <row r="171" spans="2:9">
      <c r="G171" s="223"/>
      <c r="H171" s="223"/>
      <c r="I171" s="120"/>
    </row>
    <row r="172" spans="2:9">
      <c r="G172" s="223"/>
      <c r="H172" s="223"/>
      <c r="I172" s="120"/>
    </row>
    <row r="173" spans="2:9">
      <c r="G173" s="223"/>
      <c r="H173" s="223"/>
      <c r="I173" s="120"/>
    </row>
    <row r="174" spans="2:9">
      <c r="G174" s="223"/>
      <c r="H174" s="223"/>
      <c r="I174" s="120"/>
    </row>
    <row r="175" spans="2:9">
      <c r="G175" s="223"/>
      <c r="H175" s="223"/>
      <c r="I175" s="120"/>
    </row>
    <row r="176" spans="2:9">
      <c r="B176" s="225"/>
      <c r="C176" s="224"/>
      <c r="D176" s="224"/>
      <c r="E176" s="224"/>
      <c r="F176" s="224"/>
      <c r="G176" s="223"/>
      <c r="H176" s="223"/>
      <c r="I176" s="120"/>
    </row>
    <row r="177" spans="2:9">
      <c r="B177" s="225"/>
      <c r="C177" s="224"/>
      <c r="D177" s="224"/>
      <c r="E177" s="224"/>
      <c r="F177" s="224"/>
      <c r="G177" s="223"/>
      <c r="H177" s="223"/>
      <c r="I177" s="120"/>
    </row>
    <row r="178" spans="2:9">
      <c r="G178" s="223"/>
      <c r="H178" s="223"/>
      <c r="I178" s="120"/>
    </row>
    <row r="179" spans="2:9">
      <c r="G179" s="223"/>
      <c r="H179" s="223"/>
    </row>
    <row r="180" spans="2:9">
      <c r="G180" s="223"/>
      <c r="H180" s="223"/>
    </row>
    <row r="181" spans="2:9">
      <c r="G181" s="223"/>
      <c r="H181" s="223"/>
    </row>
    <row r="182" spans="2:9">
      <c r="G182" s="223"/>
      <c r="H182" s="223"/>
    </row>
    <row r="183" spans="2:9">
      <c r="G183" s="223"/>
      <c r="H183" s="223"/>
    </row>
    <row r="184" spans="2:9">
      <c r="G184" s="223"/>
      <c r="H184" s="223"/>
    </row>
    <row r="185" spans="2:9">
      <c r="G185" s="223"/>
      <c r="H185" s="223"/>
    </row>
    <row r="186" spans="2:9">
      <c r="G186" s="223"/>
      <c r="H186" s="223"/>
    </row>
    <row r="187" spans="2:9">
      <c r="G187" s="223"/>
      <c r="H187" s="223"/>
    </row>
    <row r="188" spans="2:9">
      <c r="G188" s="223"/>
      <c r="H188" s="223"/>
    </row>
    <row r="189" spans="2:9">
      <c r="G189" s="223"/>
      <c r="H189" s="223"/>
    </row>
  </sheetData>
  <mergeCells count="114">
    <mergeCell ref="C28:F28"/>
    <mergeCell ref="C29:F29"/>
    <mergeCell ref="C30:F30"/>
    <mergeCell ref="C31:F31"/>
    <mergeCell ref="C32:F32"/>
    <mergeCell ref="C33:F33"/>
    <mergeCell ref="C34:F34"/>
    <mergeCell ref="C35:F35"/>
    <mergeCell ref="C162:F162"/>
    <mergeCell ref="C163:F163"/>
    <mergeCell ref="C164:F164"/>
    <mergeCell ref="C159:F159"/>
    <mergeCell ref="C160:F160"/>
    <mergeCell ref="C161:F161"/>
    <mergeCell ref="C157:F157"/>
    <mergeCell ref="C153:F153"/>
    <mergeCell ref="C154:F154"/>
    <mergeCell ref="C158:F158"/>
    <mergeCell ref="C150:F150"/>
    <mergeCell ref="C151:F151"/>
    <mergeCell ref="C152:F152"/>
    <mergeCell ref="C146:F146"/>
    <mergeCell ref="C147:F147"/>
    <mergeCell ref="C148:F148"/>
    <mergeCell ref="C149:F149"/>
    <mergeCell ref="C142:F142"/>
    <mergeCell ref="C143:F143"/>
    <mergeCell ref="C144:F144"/>
    <mergeCell ref="C139:F139"/>
    <mergeCell ref="C140:F140"/>
    <mergeCell ref="C141:F141"/>
    <mergeCell ref="C136:F136"/>
    <mergeCell ref="C132:F132"/>
    <mergeCell ref="C137:F137"/>
    <mergeCell ref="C138:F138"/>
    <mergeCell ref="C129:F129"/>
    <mergeCell ref="C130:F130"/>
    <mergeCell ref="C131:F131"/>
    <mergeCell ref="C126:F126"/>
    <mergeCell ref="C127:F127"/>
    <mergeCell ref="C128:F128"/>
    <mergeCell ref="C124:F124"/>
    <mergeCell ref="C120:F120"/>
    <mergeCell ref="C121:F121"/>
    <mergeCell ref="C125:F125"/>
    <mergeCell ref="C117:F117"/>
    <mergeCell ref="C118:F118"/>
    <mergeCell ref="C119:F119"/>
    <mergeCell ref="C113:F113"/>
    <mergeCell ref="C114:F114"/>
    <mergeCell ref="C115:F115"/>
    <mergeCell ref="C116:F116"/>
    <mergeCell ref="C105:F105"/>
    <mergeCell ref="C106:F106"/>
    <mergeCell ref="C107:F107"/>
    <mergeCell ref="C102:F102"/>
    <mergeCell ref="C103:F103"/>
    <mergeCell ref="C104:F104"/>
    <mergeCell ref="C99:F99"/>
    <mergeCell ref="C96:F96"/>
    <mergeCell ref="C100:F100"/>
    <mergeCell ref="C101:F101"/>
    <mergeCell ref="C93:F93"/>
    <mergeCell ref="C94:F94"/>
    <mergeCell ref="C95:F95"/>
    <mergeCell ref="C90:F90"/>
    <mergeCell ref="C91:F91"/>
    <mergeCell ref="C92:F92"/>
    <mergeCell ref="C88:F88"/>
    <mergeCell ref="C85:F85"/>
    <mergeCell ref="C86:F86"/>
    <mergeCell ref="C89:F89"/>
    <mergeCell ref="C82:F82"/>
    <mergeCell ref="C83:F83"/>
    <mergeCell ref="C84:F84"/>
    <mergeCell ref="C78:F78"/>
    <mergeCell ref="C79:F79"/>
    <mergeCell ref="C80:F80"/>
    <mergeCell ref="C81:F81"/>
    <mergeCell ref="C67:F67"/>
    <mergeCell ref="C68:F68"/>
    <mergeCell ref="C69:F69"/>
    <mergeCell ref="C64:F64"/>
    <mergeCell ref="C65:F65"/>
    <mergeCell ref="C66:F66"/>
    <mergeCell ref="C61:F61"/>
    <mergeCell ref="C59:F59"/>
    <mergeCell ref="C62:F62"/>
    <mergeCell ref="C63:F63"/>
    <mergeCell ref="C56:F56"/>
    <mergeCell ref="C57:F57"/>
    <mergeCell ref="C58:F58"/>
    <mergeCell ref="C54:F54"/>
    <mergeCell ref="C55:F55"/>
    <mergeCell ref="C51:F51"/>
    <mergeCell ref="C48:F48"/>
    <mergeCell ref="C49:F49"/>
    <mergeCell ref="C52:F52"/>
    <mergeCell ref="C47:F47"/>
    <mergeCell ref="C41:F41"/>
    <mergeCell ref="C42:F42"/>
    <mergeCell ref="C43:F43"/>
    <mergeCell ref="C44:F44"/>
    <mergeCell ref="C53:F53"/>
    <mergeCell ref="C165:F165"/>
    <mergeCell ref="C27:F27"/>
    <mergeCell ref="L68:O68"/>
    <mergeCell ref="B2:C3"/>
    <mergeCell ref="D2:I3"/>
    <mergeCell ref="J2:K3"/>
    <mergeCell ref="L2:O2"/>
    <mergeCell ref="L3:O3"/>
    <mergeCell ref="C45:F45"/>
    <mergeCell ref="C46:F46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99"/>
  <sheetViews>
    <sheetView zoomScale="98" zoomScaleNormal="98" workbookViewId="0">
      <selection activeCell="A2" sqref="A2"/>
    </sheetView>
  </sheetViews>
  <sheetFormatPr defaultRowHeight="12.75"/>
  <cols>
    <col min="1" max="1" width="3.85546875" style="104" customWidth="1"/>
    <col min="2" max="2" width="15.7109375" style="222" customWidth="1"/>
    <col min="3" max="15" width="7.7109375" style="104" customWidth="1"/>
    <col min="16" max="16384" width="9.140625" style="104"/>
  </cols>
  <sheetData>
    <row r="1" spans="2:18" ht="1.5" customHeight="1" thickBot="1">
      <c r="R1" s="199"/>
    </row>
    <row r="2" spans="2:18" ht="13.5" customHeight="1" thickBot="1">
      <c r="B2" s="188"/>
      <c r="C2" s="185"/>
      <c r="D2" s="186" t="s">
        <v>6</v>
      </c>
      <c r="E2" s="187"/>
      <c r="F2" s="187"/>
      <c r="G2" s="187"/>
      <c r="H2" s="187"/>
      <c r="I2" s="185"/>
      <c r="J2" s="319" t="s">
        <v>7</v>
      </c>
      <c r="K2" s="318"/>
      <c r="L2" s="184" t="s">
        <v>66</v>
      </c>
      <c r="M2" s="116"/>
      <c r="N2" s="116"/>
      <c r="O2" s="180"/>
    </row>
    <row r="3" spans="2:18" ht="13.5" customHeight="1" thickBot="1">
      <c r="B3" s="183"/>
      <c r="C3" s="182"/>
      <c r="D3" s="183"/>
      <c r="E3" s="123"/>
      <c r="F3" s="123"/>
      <c r="G3" s="123"/>
      <c r="H3" s="123"/>
      <c r="I3" s="182"/>
      <c r="J3" s="317"/>
      <c r="K3" s="316"/>
      <c r="L3" s="181" t="s">
        <v>105</v>
      </c>
      <c r="M3" s="116"/>
      <c r="N3" s="116"/>
      <c r="O3" s="180"/>
    </row>
    <row r="4" spans="2:18" ht="5.25" customHeight="1" thickBot="1">
      <c r="B4" s="257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7"/>
      <c r="N4" s="197"/>
      <c r="O4" s="196"/>
    </row>
    <row r="5" spans="2:18" ht="13.5" thickBot="1">
      <c r="B5" s="259" t="s">
        <v>28</v>
      </c>
      <c r="C5" s="195">
        <v>1.6980390000000001</v>
      </c>
      <c r="D5" s="194">
        <v>0.19999900000000001</v>
      </c>
      <c r="E5" s="194">
        <v>0.199988</v>
      </c>
      <c r="F5" s="194">
        <v>0.19996</v>
      </c>
      <c r="G5" s="194">
        <v>0.19991600000000001</v>
      </c>
      <c r="H5" s="194">
        <v>0.19985700000000001</v>
      </c>
      <c r="I5" s="194">
        <v>0.19978199999999999</v>
      </c>
      <c r="J5" s="194">
        <v>1.699999</v>
      </c>
      <c r="K5" s="194">
        <v>1.699919</v>
      </c>
      <c r="L5" s="274">
        <v>1.699703</v>
      </c>
      <c r="M5" s="274">
        <v>1.6993510000000001</v>
      </c>
      <c r="N5" s="274">
        <v>1.698863</v>
      </c>
      <c r="O5" s="273">
        <v>1.6982379999999999</v>
      </c>
    </row>
    <row r="6" spans="2:18" ht="5.25" customHeight="1" thickBot="1">
      <c r="B6" s="257"/>
      <c r="C6" s="172"/>
      <c r="D6" s="171"/>
      <c r="E6" s="171"/>
      <c r="F6" s="171"/>
      <c r="G6" s="171"/>
      <c r="H6" s="171"/>
      <c r="I6" s="171"/>
      <c r="J6" s="171"/>
      <c r="K6" s="171"/>
      <c r="L6" s="171"/>
      <c r="M6" s="170"/>
      <c r="N6" s="170">
        <v>0.1</v>
      </c>
      <c r="O6" s="169"/>
    </row>
    <row r="7" spans="2:18" ht="13.5" thickBot="1">
      <c r="B7" s="256" t="s">
        <v>0</v>
      </c>
      <c r="C7" s="167">
        <v>0.29166666666666669</v>
      </c>
      <c r="D7" s="166">
        <v>0.33333333333333331</v>
      </c>
      <c r="E7" s="166">
        <v>0.375</v>
      </c>
      <c r="F7" s="166">
        <v>0.41666666666666669</v>
      </c>
      <c r="G7" s="166">
        <v>0.45833333333333331</v>
      </c>
      <c r="H7" s="166">
        <v>0.5</v>
      </c>
      <c r="I7" s="166">
        <v>0.54166666666666663</v>
      </c>
      <c r="J7" s="166">
        <v>0.58333333333333337</v>
      </c>
      <c r="K7" s="166">
        <v>0.625</v>
      </c>
      <c r="L7" s="166">
        <v>0.66666666666666663</v>
      </c>
      <c r="M7" s="166">
        <v>0.70833333333333337</v>
      </c>
      <c r="N7" s="166">
        <v>0.75</v>
      </c>
      <c r="O7" s="165">
        <v>0.79166666666666663</v>
      </c>
    </row>
    <row r="8" spans="2:18" ht="4.5" customHeight="1" thickBot="1">
      <c r="B8" s="252"/>
      <c r="C8" s="160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8"/>
    </row>
    <row r="9" spans="2:18" ht="12.75" customHeight="1" thickBot="1">
      <c r="B9" s="272" t="s">
        <v>65</v>
      </c>
      <c r="C9" s="306" t="s">
        <v>2</v>
      </c>
      <c r="D9" s="298" t="s">
        <v>2</v>
      </c>
      <c r="E9" s="298" t="s">
        <v>2</v>
      </c>
      <c r="F9" s="298" t="s">
        <v>2</v>
      </c>
      <c r="G9" s="298" t="s">
        <v>2</v>
      </c>
      <c r="H9" s="306" t="s">
        <v>2</v>
      </c>
      <c r="I9" s="298" t="s">
        <v>2</v>
      </c>
      <c r="J9" s="298" t="s">
        <v>2</v>
      </c>
      <c r="K9" s="298" t="s">
        <v>2</v>
      </c>
      <c r="L9" s="298" t="s">
        <v>2</v>
      </c>
      <c r="M9" s="298" t="s">
        <v>2</v>
      </c>
      <c r="N9" s="298" t="s">
        <v>2</v>
      </c>
      <c r="O9" s="298" t="s">
        <v>2</v>
      </c>
    </row>
    <row r="10" spans="2:18" ht="5.25" customHeight="1" thickBot="1">
      <c r="B10" s="252"/>
      <c r="C10" s="160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8"/>
    </row>
    <row r="11" spans="2:18" ht="12.75" customHeight="1">
      <c r="B11" s="251" t="s">
        <v>3</v>
      </c>
      <c r="C11" s="149"/>
      <c r="D11" s="148"/>
      <c r="E11" s="148"/>
      <c r="F11" s="148"/>
      <c r="G11" s="148"/>
      <c r="H11" s="148"/>
      <c r="I11" s="148">
        <v>7.67</v>
      </c>
      <c r="J11" s="148">
        <v>7.69</v>
      </c>
      <c r="K11" s="148">
        <v>7.72</v>
      </c>
      <c r="L11" s="148">
        <v>7.75</v>
      </c>
      <c r="M11" s="148">
        <v>7.73</v>
      </c>
      <c r="N11" s="148">
        <v>7.86</v>
      </c>
      <c r="O11" s="147">
        <v>7.82</v>
      </c>
    </row>
    <row r="12" spans="2:18" ht="12.75" customHeight="1">
      <c r="B12" s="250" t="s">
        <v>5</v>
      </c>
      <c r="C12" s="145"/>
      <c r="D12" s="144"/>
      <c r="E12" s="144"/>
      <c r="F12" s="144"/>
      <c r="G12" s="144"/>
      <c r="H12" s="144"/>
      <c r="I12" s="144">
        <v>18.3</v>
      </c>
      <c r="J12" s="144">
        <v>18.7</v>
      </c>
      <c r="K12" s="144">
        <v>18.5</v>
      </c>
      <c r="L12" s="144">
        <v>18.5</v>
      </c>
      <c r="M12" s="144">
        <v>18.3</v>
      </c>
      <c r="N12" s="144">
        <v>18.399999999999999</v>
      </c>
      <c r="O12" s="143">
        <v>18.7</v>
      </c>
    </row>
    <row r="13" spans="2:18">
      <c r="B13" s="250" t="s">
        <v>4</v>
      </c>
      <c r="C13" s="145"/>
      <c r="D13" s="144"/>
      <c r="E13" s="144"/>
      <c r="F13" s="144"/>
      <c r="G13" s="144"/>
      <c r="H13" s="144"/>
      <c r="I13" s="144">
        <v>-21.6</v>
      </c>
      <c r="J13" s="144">
        <v>-22</v>
      </c>
      <c r="K13" s="144">
        <v>-23.8</v>
      </c>
      <c r="L13" s="270">
        <v>-25.9</v>
      </c>
      <c r="M13" s="144">
        <v>-24.3</v>
      </c>
      <c r="N13" s="144">
        <v>-31.8</v>
      </c>
      <c r="O13" s="143">
        <v>-29.4</v>
      </c>
    </row>
    <row r="14" spans="2:18" s="221" customFormat="1" ht="13.5" thickBot="1">
      <c r="B14" s="249" t="s">
        <v>5</v>
      </c>
      <c r="C14" s="141"/>
      <c r="D14" s="140"/>
      <c r="E14" s="140"/>
      <c r="F14" s="140"/>
      <c r="G14" s="140"/>
      <c r="H14" s="140"/>
      <c r="I14" s="140">
        <v>18.3</v>
      </c>
      <c r="J14" s="140">
        <v>18.7</v>
      </c>
      <c r="K14" s="140">
        <v>18.5</v>
      </c>
      <c r="L14" s="140">
        <v>18.5</v>
      </c>
      <c r="M14" s="140">
        <v>18.399999999999999</v>
      </c>
      <c r="N14" s="140">
        <v>18.399999999999999</v>
      </c>
      <c r="O14" s="139">
        <v>18.7</v>
      </c>
    </row>
    <row r="15" spans="2:18" ht="5.25" customHeight="1" thickBot="1">
      <c r="B15" s="252"/>
      <c r="C15" s="153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1"/>
    </row>
    <row r="16" spans="2:18" ht="12.75" customHeight="1">
      <c r="B16" s="251" t="s">
        <v>19</v>
      </c>
      <c r="C16" s="149"/>
      <c r="D16" s="148"/>
      <c r="E16" s="148"/>
      <c r="F16" s="148"/>
      <c r="G16" s="148"/>
      <c r="H16" s="148"/>
      <c r="I16" s="148">
        <v>41.9</v>
      </c>
      <c r="J16" s="148">
        <v>42.8</v>
      </c>
      <c r="K16" s="148">
        <v>41.3</v>
      </c>
      <c r="L16" s="148">
        <v>40.700000000000003</v>
      </c>
      <c r="M16" s="148">
        <v>42.4</v>
      </c>
      <c r="N16" s="148">
        <v>43.7</v>
      </c>
      <c r="O16" s="147">
        <v>43.7</v>
      </c>
    </row>
    <row r="17" spans="2:16" ht="12.75" customHeight="1">
      <c r="B17" s="250" t="s">
        <v>5</v>
      </c>
      <c r="C17" s="145"/>
      <c r="D17" s="144"/>
      <c r="E17" s="144"/>
      <c r="F17" s="144"/>
      <c r="G17" s="144"/>
      <c r="H17" s="144"/>
      <c r="I17" s="144">
        <v>18.100000000000001</v>
      </c>
      <c r="J17" s="144">
        <v>18.600000000000001</v>
      </c>
      <c r="K17" s="144">
        <v>18.399999999999999</v>
      </c>
      <c r="L17" s="144">
        <v>18.399999999999999</v>
      </c>
      <c r="M17" s="144">
        <v>18.2</v>
      </c>
      <c r="N17" s="144">
        <v>18.2</v>
      </c>
      <c r="O17" s="143">
        <v>18.5</v>
      </c>
    </row>
    <row r="18" spans="2:16" ht="12.75" customHeight="1">
      <c r="B18" s="250" t="s">
        <v>59</v>
      </c>
      <c r="C18" s="145"/>
      <c r="D18" s="144"/>
      <c r="E18" s="144"/>
      <c r="F18" s="144"/>
      <c r="G18" s="144"/>
      <c r="H18" s="144"/>
      <c r="I18" s="144">
        <v>42.1</v>
      </c>
      <c r="J18" s="144">
        <v>42.8</v>
      </c>
      <c r="K18" s="144">
        <v>41.4</v>
      </c>
      <c r="L18" s="144">
        <v>40.700000000000003</v>
      </c>
      <c r="M18" s="144">
        <v>42.5</v>
      </c>
      <c r="N18" s="144">
        <v>43.8</v>
      </c>
      <c r="O18" s="143">
        <v>43.7</v>
      </c>
    </row>
    <row r="19" spans="2:16" ht="12.75" customHeight="1">
      <c r="B19" s="250" t="s">
        <v>5</v>
      </c>
      <c r="C19" s="145"/>
      <c r="D19" s="144"/>
      <c r="E19" s="144"/>
      <c r="F19" s="144"/>
      <c r="G19" s="144"/>
      <c r="H19" s="144"/>
      <c r="I19" s="144">
        <v>18.100000000000001</v>
      </c>
      <c r="J19" s="144">
        <v>18.5</v>
      </c>
      <c r="K19" s="144">
        <v>18.399999999999999</v>
      </c>
      <c r="L19" s="144">
        <v>18.399999999999999</v>
      </c>
      <c r="M19" s="144">
        <v>18.2</v>
      </c>
      <c r="N19" s="144">
        <v>18.3</v>
      </c>
      <c r="O19" s="143">
        <v>18.5</v>
      </c>
    </row>
    <row r="20" spans="2:16">
      <c r="B20" s="250" t="s">
        <v>20</v>
      </c>
      <c r="C20" s="145"/>
      <c r="D20" s="144"/>
      <c r="E20" s="144"/>
      <c r="F20" s="144"/>
      <c r="G20" s="144"/>
      <c r="H20" s="144"/>
      <c r="I20" s="144">
        <v>26.8</v>
      </c>
      <c r="J20" s="144">
        <v>27.3</v>
      </c>
      <c r="K20" s="144">
        <v>26.3</v>
      </c>
      <c r="L20" s="144">
        <v>25.8</v>
      </c>
      <c r="M20" s="144">
        <v>27.1</v>
      </c>
      <c r="N20" s="144">
        <v>27.9</v>
      </c>
      <c r="O20" s="143">
        <v>27.9</v>
      </c>
    </row>
    <row r="21" spans="2:16" ht="13.5" thickBot="1">
      <c r="B21" s="249" t="s">
        <v>5</v>
      </c>
      <c r="C21" s="141"/>
      <c r="D21" s="140"/>
      <c r="E21" s="140"/>
      <c r="F21" s="140"/>
      <c r="G21" s="140"/>
      <c r="H21" s="140"/>
      <c r="I21" s="140">
        <v>18.100000000000001</v>
      </c>
      <c r="J21" s="140">
        <v>18.5</v>
      </c>
      <c r="K21" s="140">
        <v>18.399999999999999</v>
      </c>
      <c r="L21" s="140">
        <v>18.399999999999999</v>
      </c>
      <c r="M21" s="140">
        <v>18.2</v>
      </c>
      <c r="N21" s="140">
        <v>18.3</v>
      </c>
      <c r="O21" s="139">
        <v>18.5</v>
      </c>
      <c r="P21" s="269"/>
    </row>
    <row r="22" spans="2:16" ht="5.25" customHeight="1" thickBot="1">
      <c r="B22" s="252"/>
      <c r="C22" s="160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8"/>
      <c r="P22" s="269"/>
    </row>
    <row r="23" spans="2:16">
      <c r="B23" s="251" t="s">
        <v>82</v>
      </c>
      <c r="C23" s="149"/>
      <c r="D23" s="148"/>
      <c r="E23" s="148"/>
      <c r="F23" s="148"/>
      <c r="G23" s="148"/>
      <c r="H23" s="148"/>
      <c r="I23" s="148">
        <v>9.39</v>
      </c>
      <c r="J23" s="148">
        <v>9.3699999999999992</v>
      </c>
      <c r="K23" s="148">
        <v>9.57</v>
      </c>
      <c r="L23" s="148">
        <v>9.57</v>
      </c>
      <c r="M23" s="148">
        <v>9.5399999999999991</v>
      </c>
      <c r="N23" s="148">
        <v>9.41</v>
      </c>
      <c r="O23" s="147">
        <v>9.74</v>
      </c>
      <c r="P23" s="269"/>
    </row>
    <row r="24" spans="2:16" ht="13.5" thickBot="1">
      <c r="B24" s="249" t="s">
        <v>5</v>
      </c>
      <c r="C24" s="141"/>
      <c r="D24" s="140"/>
      <c r="E24" s="140"/>
      <c r="F24" s="140"/>
      <c r="G24" s="140"/>
      <c r="H24" s="140"/>
      <c r="I24" s="140">
        <v>18</v>
      </c>
      <c r="J24" s="140">
        <v>18.399999999999999</v>
      </c>
      <c r="K24" s="140">
        <v>18.3</v>
      </c>
      <c r="L24" s="140">
        <v>18.3</v>
      </c>
      <c r="M24" s="140">
        <v>18.2</v>
      </c>
      <c r="N24" s="140">
        <v>18.2</v>
      </c>
      <c r="O24" s="139">
        <v>18.5</v>
      </c>
      <c r="P24" s="269"/>
    </row>
    <row r="25" spans="2:16">
      <c r="B25" s="248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269"/>
    </row>
    <row r="26" spans="2:16">
      <c r="B26" s="248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269"/>
    </row>
    <row r="27" spans="2:16">
      <c r="B27" s="248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269"/>
    </row>
    <row r="28" spans="2:16">
      <c r="B28" s="248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269"/>
    </row>
    <row r="29" spans="2:16">
      <c r="B29" s="248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269"/>
    </row>
    <row r="30" spans="2:16">
      <c r="B30" s="248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269"/>
    </row>
    <row r="31" spans="2:16">
      <c r="B31" s="248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269"/>
    </row>
    <row r="32" spans="2:16">
      <c r="B32" s="248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269"/>
    </row>
    <row r="33" spans="2:17">
      <c r="B33" s="248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269"/>
    </row>
    <row r="34" spans="2:17">
      <c r="B34" s="248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269"/>
    </row>
    <row r="35" spans="2:17">
      <c r="B35" s="248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269"/>
    </row>
    <row r="36" spans="2:17">
      <c r="B36" s="248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269"/>
    </row>
    <row r="37" spans="2:17">
      <c r="B37" s="248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269"/>
    </row>
    <row r="38" spans="2:17">
      <c r="B38" s="248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269"/>
    </row>
    <row r="39" spans="2:17">
      <c r="B39" s="248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269"/>
    </row>
    <row r="40" spans="2:17" ht="13.5" thickBot="1"/>
    <row r="41" spans="2:17" ht="13.5" customHeight="1" thickBot="1">
      <c r="B41" s="188"/>
      <c r="C41" s="185"/>
      <c r="D41" s="186" t="s">
        <v>6</v>
      </c>
      <c r="E41" s="187"/>
      <c r="F41" s="187"/>
      <c r="G41" s="187"/>
      <c r="H41" s="187"/>
      <c r="I41" s="185"/>
      <c r="J41" s="319" t="s">
        <v>16</v>
      </c>
      <c r="K41" s="318"/>
      <c r="L41" s="184" t="s">
        <v>66</v>
      </c>
      <c r="M41" s="116"/>
      <c r="N41" s="116"/>
      <c r="O41" s="180"/>
    </row>
    <row r="42" spans="2:17" ht="13.5" customHeight="1" thickBot="1">
      <c r="B42" s="183"/>
      <c r="C42" s="182"/>
      <c r="D42" s="183"/>
      <c r="E42" s="123"/>
      <c r="F42" s="123"/>
      <c r="G42" s="123"/>
      <c r="H42" s="123"/>
      <c r="I42" s="182"/>
      <c r="J42" s="317"/>
      <c r="K42" s="316"/>
      <c r="L42" s="181" t="s">
        <v>105</v>
      </c>
      <c r="M42" s="116"/>
      <c r="N42" s="116"/>
      <c r="O42" s="180"/>
      <c r="Q42" s="136"/>
    </row>
    <row r="43" spans="2:17" ht="5.25" customHeight="1" thickBot="1">
      <c r="B43" s="257"/>
      <c r="C43" s="172"/>
      <c r="D43" s="172"/>
      <c r="E43" s="172"/>
      <c r="F43" s="172"/>
      <c r="G43" s="172"/>
      <c r="H43" s="172"/>
      <c r="I43" s="172"/>
      <c r="J43" s="172"/>
      <c r="K43" s="172"/>
      <c r="L43" s="172"/>
      <c r="M43" s="179"/>
      <c r="N43" s="179"/>
      <c r="O43" s="178"/>
    </row>
    <row r="44" spans="2:17" ht="13.5" thickBot="1">
      <c r="B44" s="268" t="s">
        <v>28</v>
      </c>
      <c r="C44" s="303">
        <v>1.6979280000000001</v>
      </c>
      <c r="D44" s="301">
        <v>0.19999900000000001</v>
      </c>
      <c r="E44" s="302">
        <v>0.199985</v>
      </c>
      <c r="F44" s="302">
        <v>0.19995399999999999</v>
      </c>
      <c r="G44" s="302">
        <v>0.199909</v>
      </c>
      <c r="H44" s="301">
        <v>0.199847</v>
      </c>
      <c r="I44" s="301">
        <v>0.199769</v>
      </c>
      <c r="J44" s="301">
        <v>1.6999960000000001</v>
      </c>
      <c r="K44" s="301">
        <v>1.6998949999999999</v>
      </c>
      <c r="L44" s="301">
        <v>1.699659</v>
      </c>
      <c r="M44" s="301">
        <v>1.6992860000000001</v>
      </c>
      <c r="N44" s="301">
        <v>1.698777</v>
      </c>
      <c r="O44" s="300">
        <v>1.6981329999999999</v>
      </c>
    </row>
    <row r="45" spans="2:17" ht="5.25" customHeight="1" thickBot="1">
      <c r="B45" s="257"/>
      <c r="C45" s="172"/>
      <c r="D45" s="171"/>
      <c r="E45" s="171"/>
      <c r="F45" s="171"/>
      <c r="G45" s="171"/>
      <c r="H45" s="171"/>
      <c r="I45" s="171"/>
      <c r="J45" s="171"/>
      <c r="K45" s="171"/>
      <c r="L45" s="171"/>
      <c r="M45" s="170"/>
      <c r="N45" s="170"/>
      <c r="O45" s="169"/>
    </row>
    <row r="46" spans="2:17" ht="13.5" thickBot="1">
      <c r="B46" s="256" t="s">
        <v>0</v>
      </c>
      <c r="C46" s="262">
        <v>0.30208333333333331</v>
      </c>
      <c r="D46" s="261">
        <v>0.34375</v>
      </c>
      <c r="E46" s="261">
        <v>0.38541666666666669</v>
      </c>
      <c r="F46" s="261">
        <v>0.42708333333333331</v>
      </c>
      <c r="G46" s="261">
        <v>0.46875</v>
      </c>
      <c r="H46" s="261">
        <v>0.51041666666666663</v>
      </c>
      <c r="I46" s="261">
        <v>0.55208333333333337</v>
      </c>
      <c r="J46" s="261">
        <v>0.59375</v>
      </c>
      <c r="K46" s="261">
        <v>0.63541666666666663</v>
      </c>
      <c r="L46" s="261">
        <v>0.67708333333333337</v>
      </c>
      <c r="M46" s="261">
        <v>0.71875</v>
      </c>
      <c r="N46" s="261">
        <v>0.76041666666666663</v>
      </c>
      <c r="O46" s="260">
        <v>0.80208333333333337</v>
      </c>
    </row>
    <row r="47" spans="2:17" ht="5.25" customHeight="1" thickBot="1">
      <c r="B47" s="252"/>
      <c r="C47" s="160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8"/>
    </row>
    <row r="48" spans="2:17" ht="13.5" thickBot="1">
      <c r="B48" s="256" t="s">
        <v>65</v>
      </c>
      <c r="C48" s="299" t="s">
        <v>2</v>
      </c>
      <c r="D48" s="298" t="s">
        <v>2</v>
      </c>
      <c r="E48" s="298" t="s">
        <v>2</v>
      </c>
      <c r="F48" s="298" t="s">
        <v>2</v>
      </c>
      <c r="G48" s="298" t="s">
        <v>2</v>
      </c>
      <c r="H48" s="298" t="s">
        <v>2</v>
      </c>
      <c r="I48" s="298" t="s">
        <v>2</v>
      </c>
      <c r="J48" s="298" t="s">
        <v>2</v>
      </c>
      <c r="K48" s="298" t="s">
        <v>2</v>
      </c>
      <c r="L48" s="298" t="s">
        <v>2</v>
      </c>
      <c r="M48" s="298" t="s">
        <v>2</v>
      </c>
      <c r="N48" s="298" t="s">
        <v>2</v>
      </c>
      <c r="O48" s="297" t="s">
        <v>2</v>
      </c>
    </row>
    <row r="49" spans="2:15" ht="5.25" customHeight="1" thickBot="1">
      <c r="B49" s="252"/>
      <c r="C49" s="160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8"/>
    </row>
    <row r="50" spans="2:15">
      <c r="B50" s="251" t="s">
        <v>3</v>
      </c>
      <c r="C50" s="149"/>
      <c r="D50" s="148"/>
      <c r="E50" s="148"/>
      <c r="F50" s="148"/>
      <c r="G50" s="148"/>
      <c r="H50" s="148"/>
      <c r="I50" s="148">
        <v>7.71</v>
      </c>
      <c r="J50" s="148">
        <v>7.74</v>
      </c>
      <c r="K50" s="148">
        <v>7.67</v>
      </c>
      <c r="L50" s="148">
        <v>7.77</v>
      </c>
      <c r="M50" s="148">
        <v>7.82</v>
      </c>
      <c r="N50" s="148">
        <v>7.88</v>
      </c>
      <c r="O50" s="147">
        <v>7.83</v>
      </c>
    </row>
    <row r="51" spans="2:15">
      <c r="B51" s="250" t="s">
        <v>5</v>
      </c>
      <c r="C51" s="145"/>
      <c r="D51" s="144"/>
      <c r="E51" s="144"/>
      <c r="F51" s="144"/>
      <c r="G51" s="144"/>
      <c r="H51" s="144"/>
      <c r="I51" s="144">
        <v>18.8</v>
      </c>
      <c r="J51" s="144">
        <v>18.8</v>
      </c>
      <c r="K51" s="144">
        <v>19.100000000000001</v>
      </c>
      <c r="L51" s="144">
        <v>19</v>
      </c>
      <c r="M51" s="144">
        <v>19.100000000000001</v>
      </c>
      <c r="N51" s="144">
        <v>19.100000000000001</v>
      </c>
      <c r="O51" s="143">
        <v>19.2</v>
      </c>
    </row>
    <row r="52" spans="2:15">
      <c r="B52" s="250" t="s">
        <v>4</v>
      </c>
      <c r="C52" s="145"/>
      <c r="D52" s="144"/>
      <c r="E52" s="144"/>
      <c r="F52" s="144"/>
      <c r="G52" s="144"/>
      <c r="H52" s="144"/>
      <c r="I52" s="144">
        <v>-23.7</v>
      </c>
      <c r="J52" s="144">
        <v>-25.2</v>
      </c>
      <c r="K52" s="144">
        <v>-21.4</v>
      </c>
      <c r="L52" s="144">
        <v>-27</v>
      </c>
      <c r="M52" s="144">
        <v>-29.9</v>
      </c>
      <c r="N52" s="144">
        <v>-33.4</v>
      </c>
      <c r="O52" s="143">
        <v>-3</v>
      </c>
    </row>
    <row r="53" spans="2:15" ht="13.5" thickBot="1">
      <c r="B53" s="249" t="s">
        <v>5</v>
      </c>
      <c r="C53" s="141"/>
      <c r="D53" s="140"/>
      <c r="E53" s="140"/>
      <c r="F53" s="140"/>
      <c r="G53" s="140"/>
      <c r="H53" s="140"/>
      <c r="I53" s="140">
        <v>18.8</v>
      </c>
      <c r="J53" s="140">
        <v>18.8</v>
      </c>
      <c r="K53" s="140">
        <v>19.100000000000001</v>
      </c>
      <c r="L53" s="140">
        <v>19</v>
      </c>
      <c r="M53" s="140">
        <v>19.100000000000001</v>
      </c>
      <c r="N53" s="140">
        <v>19.100000000000001</v>
      </c>
      <c r="O53" s="139">
        <v>19.2</v>
      </c>
    </row>
    <row r="54" spans="2:15" ht="5.25" customHeight="1" thickBot="1">
      <c r="B54" s="252"/>
      <c r="C54" s="153"/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1"/>
    </row>
    <row r="55" spans="2:15">
      <c r="B55" s="251" t="s">
        <v>19</v>
      </c>
      <c r="C55" s="149"/>
      <c r="D55" s="148"/>
      <c r="E55" s="148"/>
      <c r="F55" s="148"/>
      <c r="G55" s="148"/>
      <c r="H55" s="148"/>
      <c r="I55" s="148">
        <v>39.6</v>
      </c>
      <c r="J55" s="148">
        <v>40.4</v>
      </c>
      <c r="K55" s="148">
        <v>42.5</v>
      </c>
      <c r="L55" s="148">
        <v>43.1</v>
      </c>
      <c r="M55" s="148">
        <v>43.4</v>
      </c>
      <c r="N55" s="148">
        <v>42.5</v>
      </c>
      <c r="O55" s="147">
        <v>41.9</v>
      </c>
    </row>
    <row r="56" spans="2:15">
      <c r="B56" s="250" t="s">
        <v>5</v>
      </c>
      <c r="C56" s="145"/>
      <c r="D56" s="144"/>
      <c r="E56" s="144"/>
      <c r="F56" s="144"/>
      <c r="G56" s="144"/>
      <c r="H56" s="144"/>
      <c r="I56" s="144">
        <v>18.7</v>
      </c>
      <c r="J56" s="144">
        <v>18.7</v>
      </c>
      <c r="K56" s="144">
        <v>19</v>
      </c>
      <c r="L56" s="144">
        <v>18.899999999999999</v>
      </c>
      <c r="M56" s="144">
        <v>19</v>
      </c>
      <c r="N56" s="144">
        <v>19</v>
      </c>
      <c r="O56" s="143">
        <v>19</v>
      </c>
    </row>
    <row r="57" spans="2:15">
      <c r="B57" s="250" t="s">
        <v>59</v>
      </c>
      <c r="C57" s="145"/>
      <c r="D57" s="144"/>
      <c r="E57" s="144"/>
      <c r="F57" s="144"/>
      <c r="G57" s="144"/>
      <c r="H57" s="144"/>
      <c r="I57" s="144">
        <v>39.700000000000003</v>
      </c>
      <c r="J57" s="144">
        <v>40.5</v>
      </c>
      <c r="K57" s="144">
        <v>42.6</v>
      </c>
      <c r="L57" s="144">
        <v>43.1</v>
      </c>
      <c r="M57" s="144">
        <v>43.1</v>
      </c>
      <c r="N57" s="144">
        <v>42.7</v>
      </c>
      <c r="O57" s="143">
        <v>41.9</v>
      </c>
    </row>
    <row r="58" spans="2:15">
      <c r="B58" s="250" t="s">
        <v>5</v>
      </c>
      <c r="C58" s="145"/>
      <c r="D58" s="144"/>
      <c r="E58" s="144"/>
      <c r="F58" s="144"/>
      <c r="G58" s="144"/>
      <c r="H58" s="144"/>
      <c r="I58" s="144">
        <v>18.7</v>
      </c>
      <c r="J58" s="144">
        <v>18.600000000000001</v>
      </c>
      <c r="K58" s="144">
        <v>18.899999999999999</v>
      </c>
      <c r="L58" s="144">
        <v>18.8</v>
      </c>
      <c r="M58" s="144">
        <v>19</v>
      </c>
      <c r="N58" s="144">
        <v>19</v>
      </c>
      <c r="O58" s="143">
        <v>19.100000000000001</v>
      </c>
    </row>
    <row r="59" spans="2:15">
      <c r="B59" s="250" t="s">
        <v>20</v>
      </c>
      <c r="C59" s="145"/>
      <c r="D59" s="144"/>
      <c r="E59" s="144"/>
      <c r="F59" s="144"/>
      <c r="G59" s="144"/>
      <c r="H59" s="144"/>
      <c r="I59" s="144">
        <v>25</v>
      </c>
      <c r="J59" s="144">
        <v>25.6</v>
      </c>
      <c r="K59" s="144">
        <v>27.1</v>
      </c>
      <c r="L59" s="144">
        <v>27.5</v>
      </c>
      <c r="M59" s="144">
        <v>27.7</v>
      </c>
      <c r="N59" s="144">
        <v>27.2</v>
      </c>
      <c r="O59" s="143">
        <v>26.7</v>
      </c>
    </row>
    <row r="60" spans="2:15" ht="13.5" thickBot="1">
      <c r="B60" s="249" t="s">
        <v>5</v>
      </c>
      <c r="C60" s="326"/>
      <c r="D60" s="325"/>
      <c r="E60" s="325"/>
      <c r="F60" s="325"/>
      <c r="G60" s="325"/>
      <c r="H60" s="325"/>
      <c r="I60" s="325">
        <v>18.7</v>
      </c>
      <c r="J60" s="325">
        <v>18.600000000000001</v>
      </c>
      <c r="K60" s="325">
        <v>19</v>
      </c>
      <c r="L60" s="325">
        <v>18.899999999999999</v>
      </c>
      <c r="M60" s="325">
        <v>19</v>
      </c>
      <c r="N60" s="325">
        <v>19</v>
      </c>
      <c r="O60" s="324">
        <v>19</v>
      </c>
    </row>
    <row r="61" spans="2:15" ht="5.25" customHeight="1" thickBot="1">
      <c r="B61" s="323"/>
      <c r="C61" s="322"/>
      <c r="D61" s="321"/>
      <c r="E61" s="321"/>
      <c r="F61" s="321"/>
      <c r="G61" s="321"/>
      <c r="H61" s="321"/>
      <c r="I61" s="321"/>
      <c r="J61" s="321"/>
      <c r="K61" s="321"/>
      <c r="L61" s="321"/>
      <c r="M61" s="321"/>
      <c r="N61" s="321">
        <v>10.16</v>
      </c>
      <c r="O61" s="320"/>
    </row>
    <row r="62" spans="2:15">
      <c r="B62" s="251" t="s">
        <v>82</v>
      </c>
      <c r="C62" s="145"/>
      <c r="D62" s="144"/>
      <c r="E62" s="144"/>
      <c r="F62" s="144"/>
      <c r="G62" s="144"/>
      <c r="H62" s="144"/>
      <c r="I62" s="144">
        <v>9.3800000000000008</v>
      </c>
      <c r="J62" s="144">
        <v>9.6999999999999993</v>
      </c>
      <c r="K62" s="144">
        <v>9.75</v>
      </c>
      <c r="L62" s="144">
        <v>9.5500000000000007</v>
      </c>
      <c r="M62" s="144">
        <v>10.47</v>
      </c>
      <c r="N62" s="144">
        <v>10.16</v>
      </c>
      <c r="O62" s="143">
        <v>10.6</v>
      </c>
    </row>
    <row r="63" spans="2:15" ht="13.5" thickBot="1">
      <c r="B63" s="249" t="s">
        <v>5</v>
      </c>
      <c r="C63" s="141"/>
      <c r="D63" s="140"/>
      <c r="E63" s="140"/>
      <c r="F63" s="140"/>
      <c r="G63" s="140"/>
      <c r="H63" s="140"/>
      <c r="I63" s="140">
        <v>18.600000000000001</v>
      </c>
      <c r="J63" s="140">
        <v>18.600000000000001</v>
      </c>
      <c r="K63" s="140">
        <v>18.899999999999999</v>
      </c>
      <c r="L63" s="140">
        <v>18.7</v>
      </c>
      <c r="M63" s="140">
        <v>18.899999999999999</v>
      </c>
      <c r="N63" s="140">
        <v>18.899999999999999</v>
      </c>
      <c r="O63" s="139">
        <v>19</v>
      </c>
    </row>
    <row r="64" spans="2:15">
      <c r="B64" s="248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</row>
    <row r="65" spans="2:24" ht="13.5" thickBot="1">
      <c r="B65" s="248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</row>
    <row r="66" spans="2:24" ht="13.5" thickBot="1">
      <c r="B66" s="118"/>
      <c r="C66" s="117" t="s">
        <v>104</v>
      </c>
      <c r="D66" s="117"/>
      <c r="E66" s="117"/>
      <c r="F66" s="117"/>
      <c r="G66" s="137"/>
      <c r="H66" s="137"/>
      <c r="I66" s="137"/>
      <c r="J66" s="137"/>
      <c r="K66" s="137"/>
      <c r="L66" s="137"/>
      <c r="M66" s="137"/>
      <c r="N66" s="137"/>
      <c r="O66" s="137"/>
    </row>
    <row r="67" spans="2:24" ht="13.5" thickBot="1">
      <c r="B67" s="115"/>
      <c r="C67" s="122" t="s">
        <v>17</v>
      </c>
      <c r="D67" s="122"/>
      <c r="E67" s="122" t="s">
        <v>18</v>
      </c>
      <c r="F67" s="122"/>
      <c r="G67" s="269"/>
      <c r="H67" s="269"/>
      <c r="I67" s="269"/>
      <c r="J67" s="269"/>
      <c r="K67" s="269"/>
      <c r="L67" s="269"/>
      <c r="M67" s="269"/>
      <c r="N67" s="269"/>
      <c r="O67" s="269"/>
      <c r="P67" s="133"/>
    </row>
    <row r="68" spans="2:24">
      <c r="B68" s="201" t="s">
        <v>9</v>
      </c>
      <c r="C68" s="113">
        <f>COUNTIF(C11:O11,"&gt;0")</f>
        <v>7</v>
      </c>
      <c r="D68" s="113"/>
      <c r="E68" s="113">
        <f>COUNTIF(C50:O50,"&gt;0")</f>
        <v>7</v>
      </c>
      <c r="F68" s="113"/>
      <c r="G68" s="295"/>
      <c r="H68" s="295"/>
      <c r="I68" s="295"/>
      <c r="J68" s="295"/>
      <c r="K68" s="295"/>
      <c r="L68" s="296"/>
      <c r="M68" s="296"/>
      <c r="N68" s="296"/>
      <c r="O68" s="296"/>
      <c r="P68" s="133"/>
    </row>
    <row r="69" spans="2:24">
      <c r="B69" s="201" t="s">
        <v>10</v>
      </c>
      <c r="C69" s="111">
        <f>AVERAGE(C11:O11)</f>
        <v>7.7485714285714291</v>
      </c>
      <c r="D69" s="111"/>
      <c r="E69" s="111">
        <f>AVERAGE(C50:O50)</f>
        <v>7.7742857142857131</v>
      </c>
      <c r="F69" s="111"/>
      <c r="G69" s="295"/>
      <c r="H69" s="295"/>
      <c r="I69" s="295"/>
      <c r="J69" s="295"/>
      <c r="X69" s="290"/>
    </row>
    <row r="70" spans="2:24">
      <c r="B70" s="201" t="s">
        <v>12</v>
      </c>
      <c r="C70" s="111">
        <f>STDEV(C11:O11)</f>
        <v>6.8660656232559611E-2</v>
      </c>
      <c r="D70" s="111"/>
      <c r="E70" s="111">
        <f>STDEV(C50:O50)</f>
        <v>7.3678839761300741E-2</v>
      </c>
      <c r="F70" s="111"/>
      <c r="G70" s="294"/>
      <c r="H70" s="294"/>
      <c r="I70" s="294"/>
      <c r="J70" s="294"/>
      <c r="X70" s="269"/>
    </row>
    <row r="71" spans="2:24">
      <c r="B71" s="201" t="s">
        <v>11</v>
      </c>
      <c r="C71" s="111">
        <f>CONFIDENCE(0.05,C70,C68)</f>
        <v>5.0863591301237417E-2</v>
      </c>
      <c r="D71" s="111"/>
      <c r="E71" s="111">
        <f>CONFIDENCE(0.05,E70,E68)</f>
        <v>5.4581045372983548E-2</v>
      </c>
      <c r="F71" s="111"/>
      <c r="G71" s="293"/>
      <c r="H71" s="293"/>
      <c r="I71" s="293"/>
      <c r="J71" s="293"/>
      <c r="X71" s="269"/>
    </row>
    <row r="72" spans="2:24">
      <c r="B72" s="201" t="s">
        <v>13</v>
      </c>
      <c r="C72" s="109">
        <f>MAX(C11:O11)</f>
        <v>7.86</v>
      </c>
      <c r="D72" s="109"/>
      <c r="E72" s="109">
        <f>MAX(C50:O50)</f>
        <v>7.88</v>
      </c>
      <c r="F72" s="109"/>
      <c r="G72" s="243"/>
      <c r="H72" s="243"/>
      <c r="I72" s="243"/>
      <c r="J72" s="243"/>
      <c r="K72" s="243"/>
      <c r="L72" s="243"/>
      <c r="M72" s="293"/>
      <c r="N72" s="293"/>
      <c r="O72" s="293"/>
      <c r="P72" s="133"/>
    </row>
    <row r="73" spans="2:24">
      <c r="B73" s="201" t="s">
        <v>14</v>
      </c>
      <c r="C73" s="109">
        <f>MIN(C11:O11)</f>
        <v>7.67</v>
      </c>
      <c r="D73" s="109"/>
      <c r="E73" s="109">
        <f>MIN(C50:O50)</f>
        <v>7.67</v>
      </c>
      <c r="F73" s="109"/>
      <c r="G73" s="291"/>
      <c r="H73" s="292"/>
      <c r="I73" s="291"/>
      <c r="J73" s="291"/>
      <c r="K73" s="291"/>
      <c r="L73" s="291"/>
      <c r="M73" s="291"/>
      <c r="N73" s="291"/>
      <c r="O73" s="291"/>
      <c r="P73" s="133"/>
    </row>
    <row r="74" spans="2:24" ht="13.5" thickBot="1">
      <c r="B74" s="200" t="s">
        <v>15</v>
      </c>
      <c r="C74" s="106">
        <f>C72-C73</f>
        <v>0.19000000000000039</v>
      </c>
      <c r="D74" s="106"/>
      <c r="E74" s="106">
        <f>E72-E73</f>
        <v>0.20999999999999996</v>
      </c>
      <c r="F74" s="106"/>
      <c r="G74" s="290"/>
      <c r="H74" s="290"/>
      <c r="I74" s="290"/>
      <c r="J74" s="290"/>
      <c r="K74" s="290"/>
      <c r="L74" s="290"/>
      <c r="M74" s="290"/>
      <c r="N74" s="290"/>
      <c r="O74" s="290"/>
      <c r="P74" s="133"/>
    </row>
    <row r="75" spans="2:24">
      <c r="B75" s="201"/>
      <c r="C75" s="224"/>
      <c r="D75" s="224"/>
      <c r="E75" s="224"/>
      <c r="F75" s="224"/>
      <c r="G75" s="290"/>
      <c r="H75" s="290"/>
      <c r="I75" s="290"/>
      <c r="J75" s="290"/>
      <c r="K75" s="290"/>
      <c r="L75" s="290"/>
      <c r="M75" s="290"/>
      <c r="N75" s="290"/>
      <c r="O75" s="290"/>
      <c r="P75" s="133"/>
    </row>
    <row r="76" spans="2:24">
      <c r="B76" s="201"/>
      <c r="C76" s="224"/>
      <c r="D76" s="224"/>
      <c r="E76" s="224"/>
      <c r="F76" s="224"/>
      <c r="G76" s="290"/>
      <c r="H76" s="290"/>
      <c r="I76" s="290"/>
      <c r="J76" s="290"/>
      <c r="K76" s="290"/>
      <c r="L76" s="290"/>
      <c r="M76" s="290"/>
      <c r="N76" s="290"/>
      <c r="O76" s="290"/>
      <c r="P76" s="133"/>
    </row>
    <row r="77" spans="2:24">
      <c r="B77" s="201"/>
      <c r="C77" s="224"/>
      <c r="D77" s="224"/>
      <c r="E77" s="224"/>
      <c r="F77" s="224"/>
      <c r="G77" s="290"/>
      <c r="H77" s="290"/>
      <c r="I77" s="290"/>
      <c r="J77" s="290"/>
      <c r="K77" s="290"/>
      <c r="L77" s="290"/>
      <c r="M77" s="290"/>
      <c r="N77" s="290"/>
      <c r="O77" s="290"/>
      <c r="P77" s="133"/>
    </row>
    <row r="78" spans="2:24">
      <c r="B78" s="201"/>
      <c r="C78" s="224"/>
      <c r="D78" s="224"/>
      <c r="E78" s="224"/>
      <c r="F78" s="224"/>
      <c r="G78" s="290"/>
      <c r="H78" s="290"/>
      <c r="I78" s="290"/>
      <c r="J78" s="290"/>
      <c r="K78" s="290"/>
      <c r="L78" s="290"/>
      <c r="M78" s="290"/>
      <c r="N78" s="290"/>
      <c r="O78" s="290"/>
      <c r="P78" s="133"/>
    </row>
    <row r="79" spans="2:24" ht="13.5" thickBot="1">
      <c r="B79" s="276"/>
      <c r="C79" s="275"/>
      <c r="D79" s="275"/>
      <c r="E79" s="275"/>
      <c r="F79" s="275"/>
      <c r="G79" s="275"/>
      <c r="H79" s="275"/>
      <c r="I79" s="275"/>
      <c r="J79" s="275"/>
      <c r="K79" s="275"/>
      <c r="L79" s="275"/>
      <c r="M79" s="275"/>
      <c r="N79" s="275"/>
      <c r="O79" s="275"/>
      <c r="P79" s="133"/>
    </row>
    <row r="80" spans="2:24" ht="22.5" customHeight="1" thickBot="1">
      <c r="B80" s="118"/>
      <c r="C80" s="117" t="s">
        <v>103</v>
      </c>
      <c r="D80" s="117"/>
      <c r="E80" s="117"/>
      <c r="F80" s="117"/>
      <c r="G80" s="290"/>
      <c r="H80" s="290"/>
      <c r="I80" s="290"/>
      <c r="J80" s="290"/>
      <c r="K80" s="290"/>
      <c r="L80" s="290"/>
      <c r="M80" s="290"/>
      <c r="N80" s="290"/>
      <c r="O80" s="290"/>
      <c r="P80" s="133"/>
    </row>
    <row r="81" spans="2:16" ht="13.5" customHeight="1" thickBot="1">
      <c r="B81" s="115"/>
      <c r="C81" s="122" t="s">
        <v>17</v>
      </c>
      <c r="D81" s="122"/>
      <c r="E81" s="122" t="s">
        <v>18</v>
      </c>
      <c r="F81" s="122"/>
      <c r="G81" s="269"/>
      <c r="H81" s="269"/>
      <c r="I81" s="269"/>
      <c r="J81" s="269"/>
      <c r="K81" s="269"/>
      <c r="L81" s="269"/>
      <c r="M81" s="269"/>
      <c r="N81" s="269"/>
      <c r="O81" s="269"/>
      <c r="P81" s="133"/>
    </row>
    <row r="82" spans="2:16">
      <c r="B82" s="201" t="s">
        <v>9</v>
      </c>
      <c r="C82" s="113">
        <f>COUNTIF(C12:O12,"&gt;0")</f>
        <v>7</v>
      </c>
      <c r="D82" s="113"/>
      <c r="E82" s="113">
        <f>COUNTIF(C50:O50,"&gt;0")</f>
        <v>7</v>
      </c>
      <c r="F82" s="113"/>
      <c r="G82" s="269"/>
      <c r="H82" s="269"/>
      <c r="I82" s="269"/>
      <c r="J82" s="269"/>
      <c r="K82" s="269"/>
      <c r="L82" s="269"/>
      <c r="M82" s="269"/>
      <c r="N82" s="269"/>
      <c r="O82" s="269"/>
      <c r="P82" s="133"/>
    </row>
    <row r="83" spans="2:16">
      <c r="B83" s="201" t="s">
        <v>10</v>
      </c>
      <c r="C83" s="111">
        <f>AVERAGE(C12:O12)</f>
        <v>18.485714285714284</v>
      </c>
      <c r="D83" s="111"/>
      <c r="E83" s="111">
        <f>AVERAGE(I51:O51)</f>
        <v>19.014285714285712</v>
      </c>
      <c r="F83" s="111"/>
      <c r="G83" s="269"/>
      <c r="H83" s="269"/>
      <c r="I83" s="269"/>
      <c r="J83" s="269"/>
      <c r="K83" s="269"/>
      <c r="L83" s="269"/>
      <c r="M83" s="269"/>
      <c r="N83" s="269"/>
      <c r="O83" s="269"/>
      <c r="P83" s="133"/>
    </row>
    <row r="84" spans="2:16">
      <c r="B84" s="201" t="s">
        <v>12</v>
      </c>
      <c r="C84" s="111">
        <f>STDEV(C12:O12)</f>
        <v>0.1676163419695047</v>
      </c>
      <c r="D84" s="111"/>
      <c r="E84" s="111">
        <f>STDEV(I51:O51)</f>
        <v>0.15735915849388857</v>
      </c>
      <c r="F84" s="111"/>
      <c r="G84" s="269"/>
      <c r="H84" s="269"/>
      <c r="I84" s="269"/>
      <c r="J84" s="269"/>
      <c r="K84" s="269"/>
      <c r="L84" s="269"/>
      <c r="M84" s="269"/>
      <c r="N84" s="269"/>
      <c r="O84" s="269"/>
      <c r="P84" s="133"/>
    </row>
    <row r="85" spans="2:16">
      <c r="B85" s="201" t="s">
        <v>11</v>
      </c>
      <c r="C85" s="111">
        <f>CONFIDENCE(0.05,C84,C82)</f>
        <v>0.12416964213782768</v>
      </c>
      <c r="D85" s="111"/>
      <c r="E85" s="111">
        <f>CONFIDENCE(0.05,E84,E82)</f>
        <v>0.11657115390843409</v>
      </c>
      <c r="F85" s="111"/>
      <c r="G85" s="269"/>
      <c r="H85" s="269"/>
      <c r="I85" s="269"/>
      <c r="J85" s="269"/>
      <c r="K85" s="269"/>
      <c r="L85" s="269"/>
      <c r="M85" s="269"/>
      <c r="N85" s="269"/>
      <c r="O85" s="269"/>
      <c r="P85" s="133"/>
    </row>
    <row r="86" spans="2:16">
      <c r="B86" s="201" t="s">
        <v>13</v>
      </c>
      <c r="C86" s="109">
        <f>MAX(C12:O12)</f>
        <v>18.7</v>
      </c>
      <c r="D86" s="109"/>
      <c r="E86" s="109">
        <f>MAX(I51:O51)</f>
        <v>19.2</v>
      </c>
      <c r="F86" s="109"/>
      <c r="G86" s="269"/>
      <c r="H86" s="269"/>
      <c r="I86" s="269"/>
      <c r="J86" s="269"/>
      <c r="K86" s="269"/>
      <c r="L86" s="269"/>
      <c r="M86" s="269"/>
      <c r="N86" s="269"/>
      <c r="O86" s="269"/>
      <c r="P86" s="133"/>
    </row>
    <row r="87" spans="2:16">
      <c r="B87" s="201" t="s">
        <v>14</v>
      </c>
      <c r="C87" s="109">
        <f>MIN(C12:O12)</f>
        <v>18.3</v>
      </c>
      <c r="D87" s="109"/>
      <c r="E87" s="109">
        <f>MIN(I51:O51)</f>
        <v>18.8</v>
      </c>
      <c r="F87" s="109"/>
      <c r="G87" s="269"/>
      <c r="H87" s="269"/>
      <c r="I87" s="269"/>
      <c r="J87" s="269"/>
      <c r="K87" s="269"/>
      <c r="L87" s="269"/>
      <c r="M87" s="269"/>
      <c r="N87" s="269"/>
      <c r="O87" s="269"/>
      <c r="P87" s="133"/>
    </row>
    <row r="88" spans="2:16" ht="13.5" thickBot="1">
      <c r="B88" s="200" t="s">
        <v>15</v>
      </c>
      <c r="C88" s="106">
        <f>C86-C87</f>
        <v>0.39999999999999858</v>
      </c>
      <c r="D88" s="106"/>
      <c r="E88" s="106">
        <f>E86-E87</f>
        <v>0.39999999999999858</v>
      </c>
      <c r="F88" s="106"/>
      <c r="G88" s="269"/>
      <c r="H88" s="269"/>
      <c r="I88" s="269"/>
      <c r="J88" s="269"/>
      <c r="K88" s="269"/>
      <c r="L88" s="269"/>
      <c r="M88" s="269"/>
      <c r="N88" s="269"/>
      <c r="O88" s="269"/>
      <c r="P88" s="133"/>
    </row>
    <row r="89" spans="2:16" ht="13.5" thickBot="1">
      <c r="B89" s="276"/>
      <c r="C89" s="269"/>
      <c r="D89" s="269"/>
      <c r="E89" s="269"/>
      <c r="F89" s="269"/>
      <c r="G89" s="269"/>
      <c r="H89" s="269"/>
      <c r="I89" s="269"/>
      <c r="J89" s="269"/>
      <c r="K89" s="269"/>
      <c r="L89" s="269"/>
      <c r="M89" s="269"/>
      <c r="N89" s="269"/>
      <c r="O89" s="269"/>
      <c r="P89" s="133"/>
    </row>
    <row r="90" spans="2:16" ht="13.5" customHeight="1" thickBot="1">
      <c r="B90" s="118"/>
      <c r="C90" s="288" t="s">
        <v>109</v>
      </c>
      <c r="D90" s="288"/>
      <c r="E90" s="288"/>
      <c r="F90" s="288"/>
      <c r="G90" s="269"/>
      <c r="H90" s="269"/>
      <c r="I90" s="269"/>
      <c r="J90" s="269"/>
      <c r="K90" s="269"/>
      <c r="L90" s="269"/>
      <c r="M90" s="269"/>
      <c r="N90" s="269"/>
      <c r="O90" s="269"/>
      <c r="P90" s="133"/>
    </row>
    <row r="91" spans="2:16" ht="13.5" thickBot="1">
      <c r="B91" s="115"/>
      <c r="C91" s="122" t="s">
        <v>17</v>
      </c>
      <c r="D91" s="122"/>
      <c r="E91" s="122" t="s">
        <v>18</v>
      </c>
      <c r="F91" s="122"/>
      <c r="G91" s="289"/>
      <c r="H91" s="289"/>
      <c r="I91" s="269"/>
      <c r="J91" s="269"/>
      <c r="K91" s="269"/>
      <c r="L91" s="269"/>
      <c r="M91" s="269"/>
      <c r="N91" s="269"/>
      <c r="O91" s="269"/>
      <c r="P91" s="133"/>
    </row>
    <row r="92" spans="2:16">
      <c r="B92" s="201" t="s">
        <v>9</v>
      </c>
      <c r="C92" s="113">
        <v>8</v>
      </c>
      <c r="D92" s="113"/>
      <c r="E92" s="113">
        <v>7</v>
      </c>
      <c r="F92" s="113"/>
      <c r="G92" s="282"/>
      <c r="H92" s="282"/>
    </row>
    <row r="93" spans="2:16" ht="13.5" customHeight="1">
      <c r="B93" s="201" t="s">
        <v>10</v>
      </c>
      <c r="C93" s="111">
        <f>AVERAGE(C13:O13)</f>
        <v>-25.542857142857144</v>
      </c>
      <c r="D93" s="111"/>
      <c r="E93" s="111">
        <f>AVERAGE(I52:O52)</f>
        <v>-23.37142857142857</v>
      </c>
      <c r="F93" s="111"/>
      <c r="G93" s="281"/>
      <c r="H93" s="281"/>
    </row>
    <row r="94" spans="2:16" ht="13.5" customHeight="1">
      <c r="B94" s="201" t="s">
        <v>12</v>
      </c>
      <c r="C94" s="111">
        <f>STDEV(C13:O13)</f>
        <v>3.8043208517233351</v>
      </c>
      <c r="D94" s="111"/>
      <c r="E94" s="111">
        <f>STDEV(I52:O52)</f>
        <v>9.8208476018645001</v>
      </c>
      <c r="F94" s="111"/>
      <c r="G94" s="280"/>
      <c r="H94" s="280"/>
    </row>
    <row r="95" spans="2:16">
      <c r="B95" s="201" t="s">
        <v>11</v>
      </c>
      <c r="C95" s="111">
        <f>CONFIDENCE(0.05,C94,C92)</f>
        <v>2.636211408728296</v>
      </c>
      <c r="D95" s="111"/>
      <c r="E95" s="111">
        <f>CONFIDENCE(0.05,E94,E92)</f>
        <v>7.2752520302317487</v>
      </c>
      <c r="F95" s="111"/>
      <c r="G95" s="278"/>
      <c r="H95" s="278"/>
      <c r="M95" s="136"/>
    </row>
    <row r="96" spans="2:16" ht="14.25" customHeight="1">
      <c r="B96" s="201" t="s">
        <v>13</v>
      </c>
      <c r="C96" s="109">
        <f>MAX(C13:O13)</f>
        <v>-21.6</v>
      </c>
      <c r="D96" s="109"/>
      <c r="E96" s="109">
        <f>MAX(I52:O52)</f>
        <v>-3</v>
      </c>
      <c r="F96" s="109"/>
      <c r="G96" s="279"/>
      <c r="H96" s="279"/>
      <c r="I96" s="136"/>
    </row>
    <row r="97" spans="2:21">
      <c r="B97" s="201" t="s">
        <v>14</v>
      </c>
      <c r="C97" s="109">
        <f>MIN(C13:O13)</f>
        <v>-31.8</v>
      </c>
      <c r="D97" s="109"/>
      <c r="E97" s="109">
        <f>MIN(I52:O52)</f>
        <v>-33.4</v>
      </c>
      <c r="F97" s="109"/>
      <c r="G97" s="279"/>
      <c r="H97" s="279"/>
      <c r="I97" s="120"/>
      <c r="J97" s="120"/>
      <c r="K97" s="120"/>
      <c r="L97" s="120"/>
      <c r="M97" s="120"/>
    </row>
    <row r="98" spans="2:21" ht="13.5" thickBot="1">
      <c r="B98" s="200" t="s">
        <v>15</v>
      </c>
      <c r="C98" s="106">
        <f>C96-C97</f>
        <v>10.199999999999999</v>
      </c>
      <c r="D98" s="106"/>
      <c r="E98" s="106">
        <f>E96-E97</f>
        <v>30.4</v>
      </c>
      <c r="F98" s="106"/>
      <c r="G98" s="279"/>
      <c r="H98" s="279"/>
      <c r="I98" s="120"/>
      <c r="J98" s="120"/>
      <c r="K98" s="120"/>
      <c r="L98" s="120"/>
      <c r="M98" s="120"/>
    </row>
    <row r="99" spans="2:21" ht="13.5" thickBot="1">
      <c r="B99" s="225"/>
      <c r="C99" s="278"/>
      <c r="D99" s="278"/>
      <c r="E99" s="278"/>
      <c r="F99" s="278"/>
      <c r="G99" s="278"/>
      <c r="H99" s="278"/>
      <c r="I99" s="135"/>
      <c r="J99" s="135"/>
      <c r="K99" s="135"/>
      <c r="L99" s="120"/>
      <c r="M99" s="120"/>
    </row>
    <row r="100" spans="2:21" ht="22.5" customHeight="1" thickBot="1">
      <c r="B100" s="118"/>
      <c r="C100" s="288" t="s">
        <v>108</v>
      </c>
      <c r="D100" s="288"/>
      <c r="E100" s="288"/>
      <c r="F100" s="288"/>
      <c r="G100" s="278"/>
      <c r="H100" s="278"/>
      <c r="I100" s="120"/>
      <c r="J100" s="120"/>
      <c r="K100" s="120"/>
      <c r="L100" s="133"/>
      <c r="M100" s="133"/>
      <c r="N100" s="121"/>
      <c r="O100" s="121"/>
      <c r="P100" s="121"/>
      <c r="Q100" s="121"/>
      <c r="R100" s="121"/>
      <c r="S100" s="121"/>
      <c r="T100" s="121"/>
      <c r="U100" s="121"/>
    </row>
    <row r="101" spans="2:21" ht="13.5" thickBot="1">
      <c r="B101" s="115"/>
      <c r="C101" s="122" t="s">
        <v>17</v>
      </c>
      <c r="D101" s="122"/>
      <c r="E101" s="122" t="s">
        <v>18</v>
      </c>
      <c r="F101" s="122"/>
      <c r="G101" s="278"/>
      <c r="H101" s="278"/>
      <c r="I101" s="120"/>
      <c r="J101" s="120"/>
      <c r="K101" s="120"/>
      <c r="L101" s="133"/>
      <c r="M101" s="133"/>
      <c r="N101" s="121"/>
      <c r="O101" s="121"/>
      <c r="P101" s="121"/>
      <c r="Q101" s="121"/>
      <c r="R101" s="121"/>
      <c r="S101" s="121"/>
      <c r="T101" s="121"/>
      <c r="U101" s="121"/>
    </row>
    <row r="102" spans="2:21">
      <c r="B102" s="201" t="s">
        <v>9</v>
      </c>
      <c r="C102" s="113">
        <f>COUNTIF(H14:O14,"&gt;0")</f>
        <v>7</v>
      </c>
      <c r="D102" s="113"/>
      <c r="E102" s="113">
        <f>COUNTIF(I53:O53,"&gt;0")</f>
        <v>7</v>
      </c>
      <c r="F102" s="113"/>
      <c r="G102" s="278"/>
      <c r="H102" s="278"/>
      <c r="I102" s="120"/>
      <c r="J102" s="120"/>
      <c r="K102" s="120"/>
      <c r="L102" s="133"/>
      <c r="M102" s="133"/>
      <c r="N102" s="121"/>
      <c r="O102" s="121"/>
      <c r="P102" s="121"/>
      <c r="Q102" s="121"/>
      <c r="R102" s="121"/>
      <c r="S102" s="121"/>
      <c r="T102" s="121"/>
      <c r="U102" s="121"/>
    </row>
    <row r="103" spans="2:21">
      <c r="B103" s="201" t="s">
        <v>10</v>
      </c>
      <c r="C103" s="111">
        <f>AVERAGE(H14:O14)</f>
        <v>18.5</v>
      </c>
      <c r="D103" s="111"/>
      <c r="E103" s="111">
        <f>AVERAGE(I53:O53)</f>
        <v>19.014285714285712</v>
      </c>
      <c r="F103" s="111"/>
      <c r="G103" s="287"/>
      <c r="H103" s="287"/>
      <c r="I103" s="120"/>
      <c r="J103" s="120"/>
      <c r="K103" s="120"/>
      <c r="L103" s="133"/>
      <c r="M103" s="133"/>
      <c r="N103" s="121"/>
      <c r="O103" s="121"/>
      <c r="P103" s="121"/>
      <c r="Q103" s="121"/>
      <c r="R103" s="121"/>
      <c r="S103" s="121"/>
      <c r="T103" s="121"/>
      <c r="U103" s="121"/>
    </row>
    <row r="104" spans="2:21">
      <c r="B104" s="201" t="s">
        <v>12</v>
      </c>
      <c r="C104" s="111">
        <f>STDEV(H14:O14)</f>
        <v>0.15275252316519453</v>
      </c>
      <c r="D104" s="111"/>
      <c r="E104" s="111">
        <f>STDEV(I53:O53)</f>
        <v>0.15735915849388857</v>
      </c>
      <c r="F104" s="111"/>
      <c r="G104" s="280"/>
      <c r="H104" s="280"/>
      <c r="I104" s="120"/>
      <c r="J104" s="120"/>
      <c r="K104" s="120"/>
      <c r="L104" s="133"/>
      <c r="M104" s="133"/>
      <c r="N104" s="121"/>
      <c r="O104" s="121"/>
      <c r="P104" s="121"/>
      <c r="Q104" s="121"/>
      <c r="R104" s="121"/>
      <c r="S104" s="121"/>
      <c r="T104" s="121"/>
      <c r="U104" s="121"/>
    </row>
    <row r="105" spans="2:21">
      <c r="B105" s="201" t="s">
        <v>11</v>
      </c>
      <c r="C105" s="111">
        <f>CONFIDENCE(0.05,C104,C102)</f>
        <v>0.11315857340761704</v>
      </c>
      <c r="D105" s="111"/>
      <c r="E105" s="111">
        <f>CONFIDENCE(0.05,E104,E102)</f>
        <v>0.11657115390843409</v>
      </c>
      <c r="F105" s="111"/>
      <c r="G105" s="278"/>
      <c r="H105" s="278"/>
      <c r="I105" s="120"/>
      <c r="J105" s="120"/>
      <c r="K105" s="120"/>
      <c r="L105" s="133"/>
      <c r="M105" s="133"/>
      <c r="N105" s="121"/>
      <c r="O105" s="121"/>
      <c r="P105" s="121"/>
      <c r="Q105" s="121"/>
      <c r="R105" s="121"/>
      <c r="S105" s="121"/>
      <c r="T105" s="121"/>
      <c r="U105" s="121"/>
    </row>
    <row r="106" spans="2:21">
      <c r="B106" s="201" t="s">
        <v>13</v>
      </c>
      <c r="C106" s="109">
        <f>MAX(H14:O14)</f>
        <v>18.7</v>
      </c>
      <c r="D106" s="109"/>
      <c r="E106" s="109">
        <f>MAX(I53:O53)</f>
        <v>19.2</v>
      </c>
      <c r="F106" s="109"/>
      <c r="G106" s="279"/>
      <c r="H106" s="279"/>
      <c r="I106" s="120"/>
      <c r="J106" s="120"/>
      <c r="K106" s="120"/>
      <c r="L106" s="133"/>
      <c r="M106" s="133"/>
      <c r="N106" s="121"/>
      <c r="O106" s="121"/>
      <c r="P106" s="121"/>
      <c r="Q106" s="121"/>
      <c r="R106" s="121"/>
      <c r="S106" s="121"/>
      <c r="T106" s="121"/>
      <c r="U106" s="121"/>
    </row>
    <row r="107" spans="2:21">
      <c r="B107" s="201" t="s">
        <v>14</v>
      </c>
      <c r="C107" s="109">
        <f>MIN(H14:O14)</f>
        <v>18.3</v>
      </c>
      <c r="D107" s="109"/>
      <c r="E107" s="109">
        <f>MIN(I53:O53)</f>
        <v>18.8</v>
      </c>
      <c r="F107" s="109"/>
      <c r="G107" s="279"/>
      <c r="H107" s="279"/>
      <c r="I107" s="120"/>
      <c r="J107" s="120"/>
      <c r="K107" s="120"/>
      <c r="L107" s="133"/>
      <c r="M107" s="133"/>
      <c r="N107" s="121"/>
      <c r="O107" s="121"/>
      <c r="P107" s="121"/>
      <c r="Q107" s="121"/>
      <c r="R107" s="121"/>
      <c r="S107" s="121"/>
      <c r="T107" s="121"/>
      <c r="U107" s="121"/>
    </row>
    <row r="108" spans="2:21" ht="13.5" thickBot="1">
      <c r="B108" s="200" t="s">
        <v>15</v>
      </c>
      <c r="C108" s="106">
        <f>C106-C107</f>
        <v>0.39999999999999858</v>
      </c>
      <c r="D108" s="106"/>
      <c r="E108" s="106">
        <f>E106-E107</f>
        <v>0.39999999999999858</v>
      </c>
      <c r="F108" s="106"/>
      <c r="G108" s="279"/>
      <c r="H108" s="279"/>
      <c r="I108" s="120"/>
      <c r="J108" s="120"/>
      <c r="K108" s="120"/>
      <c r="L108" s="133"/>
      <c r="M108" s="133"/>
      <c r="N108" s="121"/>
      <c r="O108" s="121"/>
      <c r="P108" s="121"/>
      <c r="Q108" s="121"/>
      <c r="R108" s="121"/>
      <c r="S108" s="121"/>
      <c r="T108" s="121"/>
      <c r="U108" s="121"/>
    </row>
    <row r="109" spans="2:21">
      <c r="B109" s="225"/>
      <c r="C109" s="278"/>
      <c r="D109" s="278"/>
      <c r="E109" s="278"/>
      <c r="F109" s="278"/>
      <c r="G109" s="278"/>
      <c r="H109" s="278"/>
      <c r="I109" s="120"/>
      <c r="J109" s="120"/>
      <c r="K109" s="120"/>
      <c r="L109" s="133"/>
      <c r="M109" s="133"/>
      <c r="N109" s="121"/>
      <c r="O109" s="121"/>
      <c r="P109" s="121"/>
      <c r="Q109" s="121"/>
      <c r="R109" s="121"/>
      <c r="S109" s="121"/>
      <c r="T109" s="121"/>
      <c r="U109" s="121"/>
    </row>
    <row r="110" spans="2:21">
      <c r="B110" s="225"/>
      <c r="C110" s="278"/>
      <c r="D110" s="278"/>
      <c r="E110" s="278"/>
      <c r="F110" s="278"/>
      <c r="G110" s="278"/>
      <c r="H110" s="278"/>
      <c r="I110" s="120"/>
      <c r="J110" s="120"/>
      <c r="K110" s="120"/>
      <c r="L110" s="133"/>
      <c r="M110" s="133"/>
      <c r="N110" s="121"/>
      <c r="O110" s="121"/>
      <c r="P110" s="121"/>
      <c r="Q110" s="121"/>
      <c r="R110" s="121"/>
      <c r="S110" s="121"/>
      <c r="T110" s="121"/>
      <c r="U110" s="121"/>
    </row>
    <row r="111" spans="2:21">
      <c r="B111" s="225"/>
      <c r="C111" s="278"/>
      <c r="D111" s="278"/>
      <c r="E111" s="278"/>
      <c r="F111" s="278"/>
      <c r="G111" s="278"/>
      <c r="H111" s="278"/>
      <c r="I111" s="120"/>
      <c r="J111" s="120"/>
      <c r="K111" s="120"/>
      <c r="L111" s="133"/>
      <c r="M111" s="133"/>
      <c r="N111" s="121"/>
      <c r="O111" s="121"/>
      <c r="P111" s="121"/>
      <c r="Q111" s="121"/>
      <c r="R111" s="121"/>
      <c r="S111" s="121"/>
      <c r="T111" s="121"/>
      <c r="U111" s="121"/>
    </row>
    <row r="112" spans="2:21" ht="13.5" thickBot="1">
      <c r="B112" s="225"/>
      <c r="C112" s="278"/>
      <c r="D112" s="278"/>
      <c r="E112" s="278"/>
      <c r="F112" s="278"/>
      <c r="G112" s="278"/>
      <c r="H112" s="278"/>
      <c r="I112" s="120"/>
      <c r="J112" s="120"/>
      <c r="K112" s="120"/>
      <c r="L112" s="133"/>
      <c r="M112" s="133"/>
      <c r="N112" s="121"/>
      <c r="O112" s="121"/>
      <c r="P112" s="121"/>
      <c r="Q112" s="121"/>
      <c r="R112" s="121"/>
      <c r="S112" s="121"/>
      <c r="T112" s="121"/>
      <c r="U112" s="121"/>
    </row>
    <row r="113" spans="2:21" ht="22.5" customHeight="1" thickBot="1">
      <c r="B113" s="118"/>
      <c r="C113" s="239" t="s">
        <v>100</v>
      </c>
      <c r="D113" s="239"/>
      <c r="E113" s="239"/>
      <c r="F113" s="239"/>
      <c r="G113" s="278"/>
      <c r="H113" s="278"/>
      <c r="I113" s="120"/>
      <c r="J113" s="120"/>
      <c r="K113" s="120"/>
      <c r="L113" s="133"/>
      <c r="M113" s="133"/>
      <c r="N113" s="121"/>
      <c r="O113" s="121"/>
      <c r="P113" s="121"/>
      <c r="Q113" s="121"/>
      <c r="R113" s="121"/>
      <c r="S113" s="121"/>
      <c r="T113" s="121"/>
      <c r="U113" s="121"/>
    </row>
    <row r="114" spans="2:21" ht="13.5" thickBot="1">
      <c r="B114" s="115"/>
      <c r="C114" s="122" t="s">
        <v>17</v>
      </c>
      <c r="D114" s="122"/>
      <c r="E114" s="122" t="s">
        <v>18</v>
      </c>
      <c r="F114" s="122"/>
      <c r="G114" s="224"/>
      <c r="H114" s="224"/>
      <c r="I114" s="120"/>
      <c r="J114" s="120"/>
      <c r="K114" s="120"/>
      <c r="L114" s="133"/>
      <c r="M114" s="133"/>
      <c r="N114" s="121"/>
      <c r="O114" s="121"/>
      <c r="P114" s="121"/>
      <c r="Q114" s="121"/>
      <c r="R114" s="121"/>
      <c r="S114" s="121"/>
      <c r="T114" s="121"/>
      <c r="U114" s="121"/>
    </row>
    <row r="115" spans="2:21">
      <c r="B115" s="201" t="s">
        <v>9</v>
      </c>
      <c r="C115" s="113">
        <f>COUNTIF(H16:O16,"&gt;0")</f>
        <v>7</v>
      </c>
      <c r="D115" s="113"/>
      <c r="E115" s="113">
        <f>COUNTIF(H16:O16,"&gt;0")</f>
        <v>7</v>
      </c>
      <c r="F115" s="113"/>
      <c r="G115" s="278"/>
      <c r="H115" s="278"/>
      <c r="I115" s="285"/>
      <c r="J115" s="120"/>
      <c r="K115" s="120"/>
      <c r="L115" s="133"/>
      <c r="M115" s="133"/>
      <c r="N115" s="121"/>
      <c r="O115" s="121"/>
      <c r="P115" s="121"/>
      <c r="Q115" s="121"/>
      <c r="R115" s="121"/>
      <c r="S115" s="121"/>
      <c r="T115" s="121"/>
      <c r="U115" s="121"/>
    </row>
    <row r="116" spans="2:21">
      <c r="B116" s="201" t="s">
        <v>10</v>
      </c>
      <c r="C116" s="111">
        <f>AVERAGE(H16:O16)</f>
        <v>42.357142857142854</v>
      </c>
      <c r="D116" s="111"/>
      <c r="E116" s="111">
        <f>AVERAGE(I55:O55)</f>
        <v>41.914285714285711</v>
      </c>
      <c r="F116" s="111"/>
      <c r="G116" s="281"/>
      <c r="H116" s="281"/>
      <c r="I116" s="285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</row>
    <row r="117" spans="2:21" ht="13.5" customHeight="1">
      <c r="B117" s="201" t="s">
        <v>12</v>
      </c>
      <c r="C117" s="111">
        <f>STDEV(H16:O16)</f>
        <v>1.1457997830586044</v>
      </c>
      <c r="D117" s="111"/>
      <c r="E117" s="111">
        <f>STDEV(I55:O55)</f>
        <v>1.4111798508441689</v>
      </c>
      <c r="F117" s="111"/>
      <c r="G117" s="280"/>
      <c r="H117" s="280"/>
      <c r="I117" s="285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</row>
    <row r="118" spans="2:21">
      <c r="B118" s="201" t="s">
        <v>11</v>
      </c>
      <c r="C118" s="111">
        <f>CONFIDENCE(0.05,C117,C115)</f>
        <v>0.84880476063528498</v>
      </c>
      <c r="D118" s="111"/>
      <c r="E118" s="111">
        <f>CONFIDENCE(0.05,E117,E115)</f>
        <v>1.0453974535687767</v>
      </c>
      <c r="F118" s="111"/>
      <c r="G118" s="278"/>
      <c r="H118" s="278"/>
      <c r="I118" s="285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</row>
    <row r="119" spans="2:21">
      <c r="B119" s="201" t="s">
        <v>13</v>
      </c>
      <c r="C119" s="109">
        <f>MAX(H16:O16)</f>
        <v>43.7</v>
      </c>
      <c r="D119" s="109"/>
      <c r="E119" s="109">
        <f>MAX(I55:O55)</f>
        <v>43.4</v>
      </c>
      <c r="F119" s="109"/>
      <c r="G119" s="279"/>
      <c r="H119" s="279"/>
      <c r="I119" s="285"/>
      <c r="L119" s="246"/>
      <c r="M119" s="121"/>
      <c r="N119" s="121"/>
      <c r="O119" s="121"/>
      <c r="P119" s="121"/>
      <c r="Q119" s="121"/>
      <c r="R119" s="121"/>
      <c r="S119" s="121"/>
      <c r="T119" s="121"/>
      <c r="U119" s="121"/>
    </row>
    <row r="120" spans="2:21">
      <c r="B120" s="201" t="s">
        <v>14</v>
      </c>
      <c r="C120" s="109">
        <f>MIN(H16:O16)</f>
        <v>40.700000000000003</v>
      </c>
      <c r="D120" s="109"/>
      <c r="E120" s="109">
        <f>MIN(I55:O55)</f>
        <v>39.6</v>
      </c>
      <c r="F120" s="109"/>
      <c r="G120" s="279"/>
      <c r="H120" s="279"/>
      <c r="I120" s="285"/>
      <c r="L120" s="121"/>
      <c r="M120" s="121"/>
      <c r="N120" s="121"/>
      <c r="O120" s="121"/>
      <c r="P120" s="121"/>
      <c r="Q120" s="121"/>
      <c r="R120" s="121"/>
      <c r="S120" s="121"/>
      <c r="T120" s="121"/>
      <c r="U120" s="121"/>
    </row>
    <row r="121" spans="2:21" ht="13.5" thickBot="1">
      <c r="B121" s="200" t="s">
        <v>15</v>
      </c>
      <c r="C121" s="106">
        <f>C119-C120</f>
        <v>3</v>
      </c>
      <c r="D121" s="106"/>
      <c r="E121" s="106">
        <f>E119-E120</f>
        <v>3.7999999999999972</v>
      </c>
      <c r="F121" s="106"/>
      <c r="G121" s="279"/>
      <c r="H121" s="279"/>
      <c r="I121" s="285"/>
      <c r="L121" s="121"/>
      <c r="M121" s="121"/>
      <c r="N121" s="121"/>
      <c r="O121" s="121"/>
      <c r="P121" s="121"/>
      <c r="Q121" s="121"/>
      <c r="R121" s="121"/>
      <c r="S121" s="121"/>
      <c r="T121" s="121"/>
      <c r="U121" s="121"/>
    </row>
    <row r="122" spans="2:21" ht="13.5" thickBot="1">
      <c r="B122" s="276"/>
      <c r="C122" s="275"/>
      <c r="D122" s="275"/>
      <c r="E122" s="275"/>
      <c r="F122" s="275"/>
      <c r="G122" s="278"/>
      <c r="H122" s="278"/>
      <c r="I122" s="285"/>
      <c r="L122" s="121"/>
      <c r="M122" s="121"/>
      <c r="N122" s="121"/>
      <c r="O122" s="121"/>
      <c r="P122" s="121"/>
      <c r="Q122" s="121"/>
      <c r="R122" s="121"/>
      <c r="S122" s="121"/>
      <c r="T122" s="121"/>
      <c r="U122" s="121"/>
    </row>
    <row r="123" spans="2:21" ht="22.5" customHeight="1" thickBot="1">
      <c r="B123" s="118"/>
      <c r="C123" s="239" t="s">
        <v>107</v>
      </c>
      <c r="D123" s="239"/>
      <c r="E123" s="239"/>
      <c r="F123" s="239"/>
      <c r="G123" s="278"/>
      <c r="H123" s="278"/>
      <c r="I123" s="285"/>
      <c r="L123" s="121"/>
      <c r="M123" s="121"/>
      <c r="N123" s="121"/>
      <c r="O123" s="121"/>
      <c r="P123" s="121"/>
      <c r="Q123" s="121"/>
      <c r="R123" s="121"/>
      <c r="S123" s="121"/>
      <c r="T123" s="121"/>
      <c r="U123" s="121"/>
    </row>
    <row r="124" spans="2:21" ht="13.5" thickBot="1">
      <c r="B124" s="115"/>
      <c r="C124" s="122" t="s">
        <v>17</v>
      </c>
      <c r="D124" s="122"/>
      <c r="E124" s="122" t="s">
        <v>18</v>
      </c>
      <c r="F124" s="122"/>
      <c r="G124" s="278"/>
      <c r="H124" s="278"/>
      <c r="I124" s="285"/>
      <c r="L124" s="121"/>
      <c r="M124" s="121"/>
      <c r="N124" s="121"/>
      <c r="O124" s="121"/>
      <c r="P124" s="121"/>
      <c r="Q124" s="121"/>
      <c r="R124" s="121"/>
      <c r="S124" s="121"/>
      <c r="T124" s="121"/>
      <c r="U124" s="121"/>
    </row>
    <row r="125" spans="2:21">
      <c r="B125" s="201" t="s">
        <v>9</v>
      </c>
      <c r="C125" s="113">
        <f>COUNTIF(H17:O17,"&gt;0")</f>
        <v>7</v>
      </c>
      <c r="D125" s="113"/>
      <c r="E125" s="113">
        <f>COUNTIF(I56:O56,"&gt;0")</f>
        <v>7</v>
      </c>
      <c r="F125" s="113"/>
      <c r="G125" s="282"/>
      <c r="H125" s="282"/>
      <c r="I125" s="285"/>
      <c r="L125" s="121"/>
      <c r="M125" s="121"/>
      <c r="N125" s="121"/>
      <c r="O125" s="121"/>
      <c r="P125" s="121"/>
      <c r="Q125" s="121"/>
      <c r="R125" s="121"/>
      <c r="S125" s="121"/>
      <c r="T125" s="121"/>
      <c r="U125" s="121"/>
    </row>
    <row r="126" spans="2:21">
      <c r="B126" s="201" t="s">
        <v>10</v>
      </c>
      <c r="C126" s="111">
        <f>AVERAGE(H17:O17)</f>
        <v>18.342857142857145</v>
      </c>
      <c r="D126" s="111"/>
      <c r="E126" s="111">
        <f>AVERAGE(I56:O56)</f>
        <v>18.900000000000002</v>
      </c>
      <c r="F126" s="111"/>
      <c r="G126" s="281"/>
      <c r="H126" s="281"/>
      <c r="I126" s="285"/>
    </row>
    <row r="127" spans="2:21" ht="13.5" customHeight="1">
      <c r="B127" s="201" t="s">
        <v>12</v>
      </c>
      <c r="C127" s="111">
        <f>STDEV(H17:O17)</f>
        <v>0.18126539343499321</v>
      </c>
      <c r="D127" s="111"/>
      <c r="E127" s="111">
        <f>STDEV(I56:O56)</f>
        <v>0.14142135623730984</v>
      </c>
      <c r="F127" s="111"/>
      <c r="G127" s="280"/>
      <c r="H127" s="280"/>
      <c r="I127" s="285"/>
    </row>
    <row r="128" spans="2:21">
      <c r="B128" s="201" t="s">
        <v>11</v>
      </c>
      <c r="C128" s="111">
        <f>CONFIDENCE(0.05,C127,C125)</f>
        <v>0.13428081516592566</v>
      </c>
      <c r="D128" s="111"/>
      <c r="E128" s="111">
        <f>CONFIDENCE(0.05,E127,E125)</f>
        <v>0.10476448172235994</v>
      </c>
      <c r="F128" s="111"/>
      <c r="G128" s="277"/>
      <c r="H128" s="277"/>
      <c r="I128" s="285"/>
    </row>
    <row r="129" spans="2:11">
      <c r="B129" s="201" t="s">
        <v>13</v>
      </c>
      <c r="C129" s="109">
        <f>MAX(H17:O17)</f>
        <v>18.600000000000001</v>
      </c>
      <c r="D129" s="109"/>
      <c r="E129" s="109">
        <f>MAX(I56:O56)</f>
        <v>19</v>
      </c>
      <c r="F129" s="109"/>
      <c r="G129" s="277"/>
      <c r="H129" s="277"/>
      <c r="I129" s="285"/>
    </row>
    <row r="130" spans="2:11">
      <c r="B130" s="201" t="s">
        <v>14</v>
      </c>
      <c r="C130" s="109">
        <f>MIN(H17:O17)</f>
        <v>18.100000000000001</v>
      </c>
      <c r="D130" s="109"/>
      <c r="E130" s="109">
        <f>MIN(C56:O56)</f>
        <v>18.7</v>
      </c>
      <c r="F130" s="109"/>
      <c r="G130" s="277"/>
      <c r="H130" s="277"/>
      <c r="I130" s="285"/>
    </row>
    <row r="131" spans="2:11" ht="13.5" thickBot="1">
      <c r="B131" s="200" t="s">
        <v>15</v>
      </c>
      <c r="C131" s="106">
        <f>C129-C130</f>
        <v>0.5</v>
      </c>
      <c r="D131" s="106"/>
      <c r="E131" s="106">
        <f>E129-E130</f>
        <v>0.30000000000000071</v>
      </c>
      <c r="F131" s="106"/>
      <c r="G131" s="277"/>
      <c r="H131" s="277"/>
      <c r="I131" s="285"/>
    </row>
    <row r="132" spans="2:11">
      <c r="B132" s="225"/>
      <c r="C132" s="286"/>
      <c r="D132" s="286"/>
      <c r="E132" s="286"/>
      <c r="F132" s="286"/>
      <c r="G132" s="277"/>
      <c r="H132" s="277"/>
      <c r="I132" s="285"/>
    </row>
    <row r="133" spans="2:11" ht="13.5" thickBot="1">
      <c r="B133" s="225"/>
      <c r="C133" s="286"/>
      <c r="D133" s="286"/>
      <c r="E133" s="286"/>
      <c r="F133" s="286"/>
      <c r="G133" s="277"/>
      <c r="H133" s="277"/>
      <c r="I133" s="285"/>
    </row>
    <row r="134" spans="2:11" ht="22.5" customHeight="1" thickBot="1">
      <c r="B134" s="118"/>
      <c r="C134" s="235" t="s">
        <v>98</v>
      </c>
      <c r="D134" s="235"/>
      <c r="E134" s="235"/>
      <c r="F134" s="235"/>
      <c r="G134" s="277"/>
      <c r="H134" s="277"/>
      <c r="I134" s="282"/>
    </row>
    <row r="135" spans="2:11" ht="13.5" thickBot="1">
      <c r="B135" s="115"/>
      <c r="C135" s="122" t="s">
        <v>17</v>
      </c>
      <c r="D135" s="122"/>
      <c r="E135" s="122" t="s">
        <v>18</v>
      </c>
      <c r="F135" s="122"/>
      <c r="G135" s="284"/>
      <c r="H135" s="284"/>
      <c r="I135" s="282"/>
    </row>
    <row r="136" spans="2:11">
      <c r="B136" s="201" t="s">
        <v>9</v>
      </c>
      <c r="C136" s="113">
        <f>COUNTIF(H18:O18,"&gt;0")</f>
        <v>7</v>
      </c>
      <c r="D136" s="113"/>
      <c r="E136" s="113">
        <f>COUNTIF(I57:O57,"&gt;0")</f>
        <v>7</v>
      </c>
      <c r="F136" s="113"/>
      <c r="G136" s="283"/>
      <c r="H136" s="283"/>
    </row>
    <row r="137" spans="2:11" ht="13.5" customHeight="1">
      <c r="B137" s="201" t="s">
        <v>10</v>
      </c>
      <c r="C137" s="111">
        <f>AVERAGE(H18:O18)</f>
        <v>42.428571428571431</v>
      </c>
      <c r="D137" s="111"/>
      <c r="E137" s="111">
        <f>AVERAGE(I57:O57)</f>
        <v>41.942857142857136</v>
      </c>
      <c r="F137" s="111"/>
      <c r="G137" s="282"/>
      <c r="H137" s="282"/>
      <c r="K137" s="121"/>
    </row>
    <row r="138" spans="2:11" ht="13.5" customHeight="1">
      <c r="B138" s="201" t="s">
        <v>12</v>
      </c>
      <c r="C138" s="111">
        <f>STDEV(H18:O18)</f>
        <v>1.1397577019031797</v>
      </c>
      <c r="D138" s="111"/>
      <c r="E138" s="111">
        <f>STDEV(I57:O57)</f>
        <v>1.3414633090486707</v>
      </c>
      <c r="F138" s="111"/>
      <c r="G138" s="280"/>
      <c r="H138" s="280"/>
      <c r="K138" s="121"/>
    </row>
    <row r="139" spans="2:11">
      <c r="B139" s="201" t="s">
        <v>11</v>
      </c>
      <c r="C139" s="111">
        <f>CONFIDENCE(0.05,C138,C136)</f>
        <v>0.84432880652471687</v>
      </c>
      <c r="D139" s="111"/>
      <c r="E139" s="111">
        <f>CONFIDENCE(0.05,E138,E136)</f>
        <v>0.99375166566935536</v>
      </c>
      <c r="F139" s="111"/>
      <c r="G139" s="277"/>
      <c r="H139" s="277"/>
      <c r="K139" s="121"/>
    </row>
    <row r="140" spans="2:11">
      <c r="B140" s="201" t="s">
        <v>13</v>
      </c>
      <c r="C140" s="109">
        <f>MAX(H18:O18)</f>
        <v>43.8</v>
      </c>
      <c r="D140" s="109"/>
      <c r="E140" s="109">
        <f>MAX(I57:O57)</f>
        <v>43.1</v>
      </c>
      <c r="F140" s="109"/>
      <c r="G140" s="279"/>
      <c r="H140" s="279"/>
    </row>
    <row r="141" spans="2:11">
      <c r="B141" s="201" t="s">
        <v>14</v>
      </c>
      <c r="C141" s="109">
        <f>MIN(H18:O18)</f>
        <v>40.700000000000003</v>
      </c>
      <c r="D141" s="109"/>
      <c r="E141" s="109">
        <f>MIN(I57:O57)</f>
        <v>39.700000000000003</v>
      </c>
      <c r="F141" s="109"/>
      <c r="G141" s="277"/>
      <c r="H141" s="277"/>
    </row>
    <row r="142" spans="2:11" ht="13.5" thickBot="1">
      <c r="B142" s="200" t="s">
        <v>15</v>
      </c>
      <c r="C142" s="106">
        <f>C140-C141</f>
        <v>3.0999999999999943</v>
      </c>
      <c r="D142" s="106"/>
      <c r="E142" s="106">
        <f>E140-E141</f>
        <v>3.3999999999999986</v>
      </c>
      <c r="F142" s="106"/>
      <c r="G142" s="277"/>
      <c r="H142" s="277"/>
    </row>
    <row r="143" spans="2:11">
      <c r="B143" s="201"/>
      <c r="C143" s="224"/>
      <c r="D143" s="224"/>
      <c r="E143" s="224"/>
      <c r="F143" s="224"/>
      <c r="G143" s="277"/>
      <c r="H143" s="277"/>
    </row>
    <row r="144" spans="2:11" ht="13.5" thickBot="1">
      <c r="B144" s="276"/>
      <c r="C144" s="275"/>
      <c r="D144" s="275"/>
      <c r="E144" s="275"/>
      <c r="F144" s="275"/>
      <c r="G144" s="277"/>
      <c r="H144" s="277"/>
    </row>
    <row r="145" spans="2:11" ht="22.5" customHeight="1" thickBot="1">
      <c r="B145" s="118"/>
      <c r="C145" s="235" t="s">
        <v>106</v>
      </c>
      <c r="D145" s="235"/>
      <c r="E145" s="235"/>
      <c r="F145" s="235"/>
      <c r="G145" s="277"/>
      <c r="H145" s="277"/>
    </row>
    <row r="146" spans="2:11" ht="13.5" thickBot="1">
      <c r="B146" s="115"/>
      <c r="C146" s="122" t="s">
        <v>17</v>
      </c>
      <c r="D146" s="122"/>
      <c r="E146" s="122" t="s">
        <v>18</v>
      </c>
      <c r="F146" s="122"/>
      <c r="G146" s="277"/>
      <c r="H146" s="277"/>
      <c r="I146" s="121"/>
    </row>
    <row r="147" spans="2:11">
      <c r="B147" s="201" t="s">
        <v>9</v>
      </c>
      <c r="C147" s="113">
        <f>COUNTIF(H19:O19,"&gt;0")</f>
        <v>7</v>
      </c>
      <c r="D147" s="113"/>
      <c r="E147" s="113">
        <f>COUNTIF(I58:O58,"&gt;0")</f>
        <v>7</v>
      </c>
      <c r="F147" s="113"/>
      <c r="G147" s="282"/>
      <c r="H147" s="282"/>
    </row>
    <row r="148" spans="2:11" ht="13.5" customHeight="1">
      <c r="B148" s="201" t="s">
        <v>10</v>
      </c>
      <c r="C148" s="111">
        <f>AVERAGE(H19:O19)</f>
        <v>18.342857142857145</v>
      </c>
      <c r="D148" s="111"/>
      <c r="E148" s="111">
        <f>AVERAGE(I58:O58)</f>
        <v>18.87142857142857</v>
      </c>
      <c r="F148" s="111"/>
      <c r="G148" s="281"/>
      <c r="H148" s="281"/>
    </row>
    <row r="149" spans="2:11">
      <c r="B149" s="201" t="s">
        <v>12</v>
      </c>
      <c r="C149" s="111">
        <f>STDEV(H19:O19)</f>
        <v>0.15118578920369041</v>
      </c>
      <c r="D149" s="111"/>
      <c r="E149" s="111">
        <f>STDEV(I58:O58)</f>
        <v>0.17994708216848745</v>
      </c>
      <c r="F149" s="111"/>
      <c r="G149" s="280"/>
      <c r="H149" s="280"/>
    </row>
    <row r="150" spans="2:11">
      <c r="B150" s="201" t="s">
        <v>11</v>
      </c>
      <c r="C150" s="111">
        <f>CONFIDENCE(0.05,C149,C147)</f>
        <v>0.11199794197371699</v>
      </c>
      <c r="D150" s="111"/>
      <c r="E150" s="111">
        <f>CONFIDENCE(0.05,E149,E147)</f>
        <v>0.1333042144582329</v>
      </c>
      <c r="F150" s="111"/>
      <c r="G150" s="277"/>
      <c r="H150" s="277"/>
    </row>
    <row r="151" spans="2:11">
      <c r="B151" s="201" t="s">
        <v>13</v>
      </c>
      <c r="C151" s="109">
        <f>MAX(H19:O19)</f>
        <v>18.5</v>
      </c>
      <c r="D151" s="109"/>
      <c r="E151" s="109">
        <f>MAX(I58:O58)</f>
        <v>19.100000000000001</v>
      </c>
      <c r="F151" s="109"/>
      <c r="G151" s="279"/>
      <c r="H151" s="279"/>
    </row>
    <row r="152" spans="2:11">
      <c r="B152" s="201" t="s">
        <v>14</v>
      </c>
      <c r="C152" s="109">
        <f>MIN(H19:O19)</f>
        <v>18.100000000000001</v>
      </c>
      <c r="D152" s="109"/>
      <c r="E152" s="109">
        <f>MIN(I58:O58)</f>
        <v>18.600000000000001</v>
      </c>
      <c r="F152" s="109"/>
      <c r="G152" s="277"/>
      <c r="H152" s="277"/>
    </row>
    <row r="153" spans="2:11" ht="13.5" thickBot="1">
      <c r="B153" s="200" t="s">
        <v>15</v>
      </c>
      <c r="C153" s="106">
        <f>C151-C152</f>
        <v>0.39999999999999858</v>
      </c>
      <c r="D153" s="106"/>
      <c r="E153" s="106">
        <f>E151-E152</f>
        <v>0.5</v>
      </c>
      <c r="F153" s="106"/>
      <c r="G153" s="277"/>
      <c r="H153" s="277"/>
    </row>
    <row r="154" spans="2:11">
      <c r="B154" s="225"/>
      <c r="C154" s="278"/>
      <c r="D154" s="278"/>
      <c r="E154" s="278"/>
      <c r="F154" s="278"/>
      <c r="G154" s="277"/>
      <c r="H154" s="277"/>
      <c r="K154" s="221"/>
    </row>
    <row r="155" spans="2:11" ht="13.5" thickBot="1">
      <c r="B155" s="225"/>
      <c r="C155" s="278"/>
      <c r="D155" s="278"/>
      <c r="E155" s="278"/>
      <c r="F155" s="278"/>
      <c r="G155" s="277"/>
      <c r="H155" s="277"/>
    </row>
    <row r="156" spans="2:11" ht="22.5" customHeight="1" thickBot="1">
      <c r="B156" s="118"/>
      <c r="C156" s="228" t="s">
        <v>96</v>
      </c>
      <c r="D156" s="228"/>
      <c r="E156" s="228"/>
      <c r="F156" s="228"/>
      <c r="G156" s="277"/>
      <c r="H156" s="277"/>
    </row>
    <row r="157" spans="2:11" ht="13.5" thickBot="1">
      <c r="B157" s="115"/>
      <c r="C157" s="122" t="s">
        <v>17</v>
      </c>
      <c r="D157" s="122"/>
      <c r="E157" s="122" t="s">
        <v>18</v>
      </c>
      <c r="F157" s="122"/>
      <c r="G157" s="223"/>
      <c r="H157" s="223"/>
      <c r="I157" s="120"/>
    </row>
    <row r="158" spans="2:11">
      <c r="B158" s="201" t="s">
        <v>9</v>
      </c>
      <c r="C158" s="113">
        <f>COUNTIF(I59:O59,"&gt;0")</f>
        <v>7</v>
      </c>
      <c r="D158" s="113"/>
      <c r="E158" s="113">
        <f>COUNTIF(I59:O59,"&gt;0")</f>
        <v>7</v>
      </c>
      <c r="F158" s="113"/>
      <c r="G158" s="223"/>
      <c r="H158" s="223"/>
      <c r="I158" s="120"/>
    </row>
    <row r="159" spans="2:11">
      <c r="B159" s="201" t="s">
        <v>10</v>
      </c>
      <c r="C159" s="111">
        <f>AVERAGE(H20:O20)</f>
        <v>27.014285714285716</v>
      </c>
      <c r="D159" s="111"/>
      <c r="E159" s="111">
        <f>AVERAGE(I59:O59)</f>
        <v>26.685714285714283</v>
      </c>
      <c r="F159" s="111"/>
      <c r="G159" s="223"/>
      <c r="H159" s="223"/>
      <c r="I159" s="120"/>
    </row>
    <row r="160" spans="2:11">
      <c r="B160" s="201" t="s">
        <v>12</v>
      </c>
      <c r="C160" s="111">
        <f>STDEV(I59:O59)</f>
        <v>1.0123052428797867</v>
      </c>
      <c r="D160" s="111"/>
      <c r="E160" s="111">
        <f>STDEV(I59:O59)</f>
        <v>1.0123052428797867</v>
      </c>
      <c r="F160" s="111"/>
      <c r="G160" s="223"/>
      <c r="H160" s="223"/>
      <c r="I160" s="120"/>
    </row>
    <row r="161" spans="2:9">
      <c r="B161" s="201" t="s">
        <v>11</v>
      </c>
      <c r="C161" s="111">
        <f>CONFIDENCE(0.05,C160,C158)</f>
        <v>0.74991243852284195</v>
      </c>
      <c r="D161" s="111"/>
      <c r="E161" s="111">
        <f>CONFIDENCE(0.05,E160,E158)</f>
        <v>0.74991243852284195</v>
      </c>
      <c r="F161" s="111"/>
      <c r="G161" s="223"/>
      <c r="H161" s="223"/>
      <c r="I161" s="120"/>
    </row>
    <row r="162" spans="2:9">
      <c r="B162" s="201" t="s">
        <v>13</v>
      </c>
      <c r="C162" s="109">
        <f>MAX(H20:O20)</f>
        <v>27.9</v>
      </c>
      <c r="D162" s="109"/>
      <c r="E162" s="109">
        <f>MAX(I59:O59)</f>
        <v>27.7</v>
      </c>
      <c r="F162" s="109"/>
      <c r="G162" s="223"/>
      <c r="H162" s="223"/>
      <c r="I162" s="120"/>
    </row>
    <row r="163" spans="2:9">
      <c r="B163" s="201" t="s">
        <v>14</v>
      </c>
      <c r="C163" s="109">
        <f>MIN(H20:O20)</f>
        <v>25.8</v>
      </c>
      <c r="D163" s="109"/>
      <c r="E163" s="109">
        <f>MIN(I59:O59)</f>
        <v>25</v>
      </c>
      <c r="F163" s="109"/>
      <c r="G163" s="223"/>
      <c r="H163" s="223"/>
      <c r="I163" s="120"/>
    </row>
    <row r="164" spans="2:9" ht="13.5" thickBot="1">
      <c r="B164" s="200" t="s">
        <v>15</v>
      </c>
      <c r="C164" s="106">
        <f>C162-C163</f>
        <v>2.0999999999999979</v>
      </c>
      <c r="D164" s="106"/>
      <c r="E164" s="106">
        <f>E162-E163</f>
        <v>2.6999999999999993</v>
      </c>
      <c r="F164" s="106"/>
      <c r="G164" s="223"/>
      <c r="H164" s="223"/>
      <c r="I164" s="120"/>
    </row>
    <row r="165" spans="2:9">
      <c r="B165" s="201"/>
      <c r="C165" s="224"/>
      <c r="D165" s="224"/>
      <c r="E165" s="224"/>
      <c r="F165" s="224"/>
      <c r="G165" s="223"/>
      <c r="H165" s="223"/>
      <c r="I165" s="120"/>
    </row>
    <row r="166" spans="2:9">
      <c r="B166" s="201"/>
      <c r="C166" s="224"/>
      <c r="D166" s="224"/>
      <c r="E166" s="224"/>
      <c r="F166" s="224"/>
      <c r="G166" s="223"/>
      <c r="H166" s="223"/>
      <c r="I166" s="120"/>
    </row>
    <row r="167" spans="2:9" ht="13.5" thickBot="1">
      <c r="B167" s="276"/>
      <c r="C167" s="275"/>
      <c r="D167" s="275"/>
      <c r="E167" s="275"/>
      <c r="F167" s="275"/>
      <c r="G167" s="223"/>
      <c r="H167" s="223"/>
      <c r="I167" s="120"/>
    </row>
    <row r="168" spans="2:9" ht="22.5" customHeight="1" thickBot="1">
      <c r="B168" s="118"/>
      <c r="C168" s="228" t="s">
        <v>95</v>
      </c>
      <c r="D168" s="228"/>
      <c r="E168" s="228"/>
      <c r="F168" s="228"/>
      <c r="G168" s="223"/>
      <c r="H168" s="223"/>
      <c r="I168" s="120"/>
    </row>
    <row r="169" spans="2:9" ht="13.5" thickBot="1">
      <c r="B169" s="115"/>
      <c r="C169" s="122" t="s">
        <v>17</v>
      </c>
      <c r="D169" s="122"/>
      <c r="E169" s="122" t="s">
        <v>18</v>
      </c>
      <c r="F169" s="122"/>
      <c r="G169" s="223"/>
      <c r="H169" s="223"/>
      <c r="I169" s="120"/>
    </row>
    <row r="170" spans="2:9">
      <c r="B170" s="201" t="s">
        <v>9</v>
      </c>
      <c r="C170" s="113">
        <f>COUNTIF(H21:O21,"&gt;0")</f>
        <v>7</v>
      </c>
      <c r="D170" s="113"/>
      <c r="E170" s="113">
        <f>COUNTIF(I60:O60,"&gt;0")</f>
        <v>7</v>
      </c>
      <c r="F170" s="113"/>
      <c r="G170" s="223"/>
      <c r="H170" s="223"/>
      <c r="I170" s="120"/>
    </row>
    <row r="171" spans="2:9">
      <c r="B171" s="201" t="s">
        <v>10</v>
      </c>
      <c r="C171" s="111">
        <f>AVERAGE(H21:O21)</f>
        <v>18.342857142857145</v>
      </c>
      <c r="D171" s="111"/>
      <c r="E171" s="111">
        <f>AVERAGE(I60:O60)</f>
        <v>18.885714285714283</v>
      </c>
      <c r="F171" s="111"/>
      <c r="G171" s="223"/>
      <c r="H171" s="223"/>
      <c r="I171" s="120"/>
    </row>
    <row r="172" spans="2:9">
      <c r="B172" s="201" t="s">
        <v>12</v>
      </c>
      <c r="C172" s="111">
        <f>STDEV(H21:O21)</f>
        <v>0.15118578920369041</v>
      </c>
      <c r="D172" s="111"/>
      <c r="E172" s="111">
        <f>STDEV(I60:O60)</f>
        <v>0.16761634196950484</v>
      </c>
      <c r="F172" s="111"/>
      <c r="G172" s="223"/>
      <c r="H172" s="223"/>
      <c r="I172" s="120"/>
    </row>
    <row r="173" spans="2:9">
      <c r="B173" s="201" t="s">
        <v>11</v>
      </c>
      <c r="C173" s="111">
        <f>CONFIDENCE(0.05,C172,C170)</f>
        <v>0.11199794197371699</v>
      </c>
      <c r="D173" s="111"/>
      <c r="E173" s="111">
        <f>CONFIDENCE(0.05,E172,E170)</f>
        <v>0.12416964213782779</v>
      </c>
      <c r="F173" s="111"/>
      <c r="G173" s="223"/>
      <c r="H173" s="223"/>
      <c r="I173" s="120"/>
    </row>
    <row r="174" spans="2:9">
      <c r="B174" s="201" t="s">
        <v>13</v>
      </c>
      <c r="C174" s="109">
        <f>MAX(H21:O21)</f>
        <v>18.5</v>
      </c>
      <c r="D174" s="109"/>
      <c r="E174" s="109">
        <f>MAX(I60:O60)</f>
        <v>19</v>
      </c>
      <c r="F174" s="109"/>
      <c r="G174" s="223"/>
      <c r="H174" s="223"/>
      <c r="I174" s="120"/>
    </row>
    <row r="175" spans="2:9">
      <c r="B175" s="201" t="s">
        <v>14</v>
      </c>
      <c r="C175" s="109">
        <f>MIN(H21:O21)</f>
        <v>18.100000000000001</v>
      </c>
      <c r="D175" s="109"/>
      <c r="E175" s="109">
        <f>MIN(I60:O60)</f>
        <v>18.600000000000001</v>
      </c>
      <c r="F175" s="109"/>
      <c r="G175" s="223"/>
      <c r="H175" s="223"/>
      <c r="I175" s="120"/>
    </row>
    <row r="176" spans="2:9" ht="13.5" thickBot="1">
      <c r="B176" s="200" t="s">
        <v>15</v>
      </c>
      <c r="C176" s="106">
        <f>C174-C175</f>
        <v>0.39999999999999858</v>
      </c>
      <c r="D176" s="106"/>
      <c r="E176" s="106">
        <f>E174-E175</f>
        <v>0.39999999999999858</v>
      </c>
      <c r="F176" s="106"/>
      <c r="G176" s="223"/>
      <c r="H176" s="223"/>
      <c r="I176" s="120"/>
    </row>
    <row r="177" spans="2:9">
      <c r="B177" s="225"/>
      <c r="C177" s="224"/>
      <c r="D177" s="224"/>
      <c r="E177" s="224"/>
      <c r="F177" s="224"/>
      <c r="G177" s="223"/>
      <c r="H177" s="223"/>
      <c r="I177" s="120"/>
    </row>
    <row r="178" spans="2:9" ht="13.5" thickBot="1">
      <c r="B178" s="225"/>
      <c r="C178" s="224"/>
      <c r="D178" s="224"/>
      <c r="E178" s="224"/>
      <c r="F178" s="224"/>
      <c r="G178" s="223"/>
      <c r="H178" s="223"/>
      <c r="I178" s="120"/>
    </row>
    <row r="179" spans="2:9" ht="13.5" thickBot="1">
      <c r="B179" s="118"/>
      <c r="C179" s="309" t="s">
        <v>94</v>
      </c>
      <c r="D179" s="309"/>
      <c r="E179" s="309"/>
      <c r="F179" s="309"/>
      <c r="G179" s="223"/>
      <c r="H179" s="223"/>
      <c r="I179" s="120"/>
    </row>
    <row r="180" spans="2:9" ht="13.5" thickBot="1">
      <c r="B180" s="115"/>
      <c r="C180" s="122" t="s">
        <v>17</v>
      </c>
      <c r="D180" s="122"/>
      <c r="E180" s="122" t="s">
        <v>18</v>
      </c>
      <c r="F180" s="122"/>
      <c r="G180" s="223"/>
      <c r="H180" s="223"/>
    </row>
    <row r="181" spans="2:9">
      <c r="B181" s="201" t="s">
        <v>9</v>
      </c>
      <c r="C181" s="113">
        <f>COUNTIF(C23:O23,"&gt;0")</f>
        <v>7</v>
      </c>
      <c r="D181" s="113"/>
      <c r="E181" s="113">
        <f>COUNTIF(C62:O62,"&gt;0")</f>
        <v>7</v>
      </c>
      <c r="F181" s="113"/>
      <c r="G181" s="223"/>
      <c r="H181" s="223"/>
    </row>
    <row r="182" spans="2:9">
      <c r="B182" s="201" t="s">
        <v>10</v>
      </c>
      <c r="C182" s="111">
        <f>AVERAGE(C23:O23)</f>
        <v>9.5128571428571416</v>
      </c>
      <c r="D182" s="111"/>
      <c r="E182" s="111">
        <f>AVERAGE(C62:O62)</f>
        <v>9.9442857142857122</v>
      </c>
      <c r="F182" s="111"/>
      <c r="G182" s="223"/>
      <c r="H182" s="223"/>
    </row>
    <row r="183" spans="2:9">
      <c r="B183" s="201" t="s">
        <v>12</v>
      </c>
      <c r="C183" s="111">
        <f>STDEV(C23:O23)</f>
        <v>0.13225156403792063</v>
      </c>
      <c r="D183" s="111"/>
      <c r="E183" s="111">
        <f>STDEV(C62:O62)</f>
        <v>0.46978211768354694</v>
      </c>
      <c r="F183" s="111"/>
      <c r="G183" s="223"/>
      <c r="H183" s="223"/>
    </row>
    <row r="184" spans="2:9">
      <c r="B184" s="201" t="s">
        <v>11</v>
      </c>
      <c r="C184" s="111">
        <f>CONFIDENCE(0.05,C183,C181)</f>
        <v>9.7971529421303535E-2</v>
      </c>
      <c r="D184" s="111"/>
      <c r="E184" s="111">
        <f>CONFIDENCE(0.05,E183,E181)</f>
        <v>0.34801306811796218</v>
      </c>
      <c r="F184" s="111"/>
      <c r="G184" s="223"/>
      <c r="H184" s="223"/>
    </row>
    <row r="185" spans="2:9">
      <c r="B185" s="201" t="s">
        <v>13</v>
      </c>
      <c r="C185" s="109">
        <f>MAX(C23:O23)</f>
        <v>9.74</v>
      </c>
      <c r="D185" s="109"/>
      <c r="E185" s="109">
        <f>MAX(C62:O62)</f>
        <v>10.6</v>
      </c>
      <c r="F185" s="109"/>
      <c r="G185" s="223"/>
      <c r="H185" s="223"/>
    </row>
    <row r="186" spans="2:9">
      <c r="B186" s="201" t="s">
        <v>14</v>
      </c>
      <c r="C186" s="109">
        <f>MIN(C23:O23)</f>
        <v>9.3699999999999992</v>
      </c>
      <c r="D186" s="109"/>
      <c r="E186" s="109">
        <f>MIN(C62:O62)</f>
        <v>9.3800000000000008</v>
      </c>
      <c r="F186" s="109"/>
      <c r="G186" s="223"/>
      <c r="H186" s="223"/>
    </row>
    <row r="187" spans="2:9" ht="13.5" thickBot="1">
      <c r="B187" s="200" t="s">
        <v>15</v>
      </c>
      <c r="C187" s="106">
        <f>C185-C186</f>
        <v>0.37000000000000099</v>
      </c>
      <c r="D187" s="106"/>
      <c r="E187" s="106">
        <f>E185-E186</f>
        <v>1.2199999999999989</v>
      </c>
      <c r="F187" s="106"/>
      <c r="G187" s="223"/>
      <c r="H187" s="223"/>
    </row>
    <row r="188" spans="2:9">
      <c r="B188" s="201"/>
      <c r="C188" s="224"/>
      <c r="D188" s="224"/>
      <c r="E188" s="224"/>
      <c r="F188" s="224"/>
      <c r="G188" s="223"/>
      <c r="H188" s="223"/>
    </row>
    <row r="189" spans="2:9">
      <c r="B189" s="201"/>
      <c r="C189" s="224"/>
      <c r="D189" s="224"/>
      <c r="E189" s="224"/>
      <c r="F189" s="224"/>
      <c r="G189" s="223"/>
      <c r="H189" s="223"/>
    </row>
    <row r="190" spans="2:9" ht="13.5" thickBot="1">
      <c r="B190" s="276"/>
      <c r="C190" s="275"/>
      <c r="D190" s="275"/>
      <c r="E190" s="275"/>
      <c r="F190" s="275"/>
      <c r="G190" s="223"/>
      <c r="H190" s="223"/>
    </row>
    <row r="191" spans="2:9" ht="13.5" thickBot="1">
      <c r="B191" s="118"/>
      <c r="C191" s="309" t="s">
        <v>93</v>
      </c>
      <c r="D191" s="309"/>
      <c r="E191" s="309"/>
      <c r="F191" s="309"/>
    </row>
    <row r="192" spans="2:9" ht="13.5" thickBot="1">
      <c r="B192" s="115"/>
      <c r="C192" s="122" t="s">
        <v>17</v>
      </c>
      <c r="D192" s="122"/>
      <c r="E192" s="122" t="s">
        <v>18</v>
      </c>
      <c r="F192" s="122"/>
    </row>
    <row r="193" spans="2:6">
      <c r="B193" s="201" t="s">
        <v>9</v>
      </c>
      <c r="C193" s="113">
        <f>COUNTIF(C24:O24,"&gt;0")</f>
        <v>7</v>
      </c>
      <c r="D193" s="113"/>
      <c r="E193" s="113">
        <f>COUNTIF(C63:O63,"&gt;0")</f>
        <v>7</v>
      </c>
      <c r="F193" s="113"/>
    </row>
    <row r="194" spans="2:6">
      <c r="B194" s="201" t="s">
        <v>10</v>
      </c>
      <c r="C194" s="111">
        <f>AVERAGE(C24:O24)</f>
        <v>18.271428571428572</v>
      </c>
      <c r="D194" s="111"/>
      <c r="E194" s="111">
        <f>AVERAGE(C63:O63)</f>
        <v>18.8</v>
      </c>
      <c r="F194" s="111"/>
    </row>
    <row r="195" spans="2:6">
      <c r="B195" s="201" t="s">
        <v>12</v>
      </c>
      <c r="C195" s="111">
        <f>STDEV(C24:O24)</f>
        <v>0.1603567451474546</v>
      </c>
      <c r="D195" s="111"/>
      <c r="E195" s="111">
        <f>STDEV(C63:O63)</f>
        <v>0.16329931618554427</v>
      </c>
      <c r="F195" s="111"/>
    </row>
    <row r="196" spans="2:6">
      <c r="B196" s="201" t="s">
        <v>11</v>
      </c>
      <c r="C196" s="111">
        <f>CONFIDENCE(0.05,C195,C193)</f>
        <v>0.11879175637282947</v>
      </c>
      <c r="D196" s="111"/>
      <c r="E196" s="111">
        <f>CONFIDENCE(0.05,E195,E193)</f>
        <v>0.1209716034478313</v>
      </c>
      <c r="F196" s="111"/>
    </row>
    <row r="197" spans="2:6">
      <c r="B197" s="201" t="s">
        <v>13</v>
      </c>
      <c r="C197" s="109">
        <f>MAX(C24:O24)</f>
        <v>18.5</v>
      </c>
      <c r="D197" s="109"/>
      <c r="E197" s="109">
        <f>MAX(C63:O63)</f>
        <v>19</v>
      </c>
      <c r="F197" s="109"/>
    </row>
    <row r="198" spans="2:6">
      <c r="B198" s="201" t="s">
        <v>14</v>
      </c>
      <c r="C198" s="109">
        <f>MIN(C24:O24)</f>
        <v>18</v>
      </c>
      <c r="D198" s="109"/>
      <c r="E198" s="109">
        <f>MIN(C63:O63)</f>
        <v>18.600000000000001</v>
      </c>
      <c r="F198" s="109"/>
    </row>
    <row r="199" spans="2:6" ht="13.5" thickBot="1">
      <c r="B199" s="200" t="s">
        <v>15</v>
      </c>
      <c r="C199" s="106">
        <f>C197-C198</f>
        <v>0.5</v>
      </c>
      <c r="D199" s="106"/>
      <c r="E199" s="106">
        <f>E197-E198</f>
        <v>0.39999999999999858</v>
      </c>
      <c r="F199" s="106"/>
    </row>
  </sheetData>
  <mergeCells count="215">
    <mergeCell ref="C199:D199"/>
    <mergeCell ref="E199:F199"/>
    <mergeCell ref="C196:D196"/>
    <mergeCell ref="E196:F196"/>
    <mergeCell ref="C197:D197"/>
    <mergeCell ref="E197:F197"/>
    <mergeCell ref="C198:D198"/>
    <mergeCell ref="E198:F198"/>
    <mergeCell ref="C193:D193"/>
    <mergeCell ref="E193:F193"/>
    <mergeCell ref="C194:D194"/>
    <mergeCell ref="E194:F194"/>
    <mergeCell ref="C195:D195"/>
    <mergeCell ref="E195:F195"/>
    <mergeCell ref="C186:D186"/>
    <mergeCell ref="E186:F186"/>
    <mergeCell ref="C187:D187"/>
    <mergeCell ref="E187:F187"/>
    <mergeCell ref="C191:F191"/>
    <mergeCell ref="C192:D192"/>
    <mergeCell ref="E192:F192"/>
    <mergeCell ref="C183:D183"/>
    <mergeCell ref="E183:F183"/>
    <mergeCell ref="C184:D184"/>
    <mergeCell ref="E184:F184"/>
    <mergeCell ref="C185:D185"/>
    <mergeCell ref="E185:F185"/>
    <mergeCell ref="C179:F179"/>
    <mergeCell ref="C180:D180"/>
    <mergeCell ref="E180:F180"/>
    <mergeCell ref="C181:D181"/>
    <mergeCell ref="E181:F181"/>
    <mergeCell ref="C182:D182"/>
    <mergeCell ref="E182:F182"/>
    <mergeCell ref="E91:F91"/>
    <mergeCell ref="C85:D85"/>
    <mergeCell ref="E103:F103"/>
    <mergeCell ref="C113:F113"/>
    <mergeCell ref="C114:D114"/>
    <mergeCell ref="E114:F114"/>
    <mergeCell ref="C86:D86"/>
    <mergeCell ref="E86:F86"/>
    <mergeCell ref="E87:F87"/>
    <mergeCell ref="E88:F88"/>
    <mergeCell ref="C80:F80"/>
    <mergeCell ref="C81:D81"/>
    <mergeCell ref="E81:F81"/>
    <mergeCell ref="C90:F90"/>
    <mergeCell ref="C91:D91"/>
    <mergeCell ref="C66:F66"/>
    <mergeCell ref="C67:D67"/>
    <mergeCell ref="E67:F67"/>
    <mergeCell ref="C82:D82"/>
    <mergeCell ref="E82:F82"/>
    <mergeCell ref="C83:D83"/>
    <mergeCell ref="E83:F83"/>
    <mergeCell ref="C84:D84"/>
    <mergeCell ref="E92:F92"/>
    <mergeCell ref="C73:D73"/>
    <mergeCell ref="E73:F73"/>
    <mergeCell ref="C74:D74"/>
    <mergeCell ref="E74:F74"/>
    <mergeCell ref="E85:F85"/>
    <mergeCell ref="C87:D87"/>
    <mergeCell ref="E84:F84"/>
    <mergeCell ref="C93:D93"/>
    <mergeCell ref="E93:F93"/>
    <mergeCell ref="C68:D68"/>
    <mergeCell ref="E68:F68"/>
    <mergeCell ref="C69:D69"/>
    <mergeCell ref="E69:F69"/>
    <mergeCell ref="C70:D70"/>
    <mergeCell ref="E70:F70"/>
    <mergeCell ref="C88:D88"/>
    <mergeCell ref="C92:D92"/>
    <mergeCell ref="B2:C3"/>
    <mergeCell ref="D2:I3"/>
    <mergeCell ref="J2:K3"/>
    <mergeCell ref="L2:O2"/>
    <mergeCell ref="L3:O3"/>
    <mergeCell ref="B41:C42"/>
    <mergeCell ref="D41:I42"/>
    <mergeCell ref="J41:K42"/>
    <mergeCell ref="L41:O41"/>
    <mergeCell ref="L42:O42"/>
    <mergeCell ref="C96:D96"/>
    <mergeCell ref="E96:F96"/>
    <mergeCell ref="C97:D97"/>
    <mergeCell ref="E97:F97"/>
    <mergeCell ref="L68:O68"/>
    <mergeCell ref="C71:D71"/>
    <mergeCell ref="E71:F71"/>
    <mergeCell ref="C72:D72"/>
    <mergeCell ref="E72:F72"/>
    <mergeCell ref="C98:D98"/>
    <mergeCell ref="E98:F98"/>
    <mergeCell ref="C123:F123"/>
    <mergeCell ref="C125:D125"/>
    <mergeCell ref="E125:F125"/>
    <mergeCell ref="C94:D94"/>
    <mergeCell ref="E94:F94"/>
    <mergeCell ref="C95:D95"/>
    <mergeCell ref="E95:F95"/>
    <mergeCell ref="C115:D115"/>
    <mergeCell ref="C101:D101"/>
    <mergeCell ref="E101:F101"/>
    <mergeCell ref="C100:F100"/>
    <mergeCell ref="C134:F134"/>
    <mergeCell ref="C116:D116"/>
    <mergeCell ref="E116:F116"/>
    <mergeCell ref="E115:F115"/>
    <mergeCell ref="C102:D102"/>
    <mergeCell ref="E102:F102"/>
    <mergeCell ref="C103:D103"/>
    <mergeCell ref="C117:D117"/>
    <mergeCell ref="E117:F117"/>
    <mergeCell ref="C118:D118"/>
    <mergeCell ref="C119:D119"/>
    <mergeCell ref="E119:F119"/>
    <mergeCell ref="E118:F118"/>
    <mergeCell ref="C104:D104"/>
    <mergeCell ref="E104:F104"/>
    <mergeCell ref="C105:D105"/>
    <mergeCell ref="E105:F105"/>
    <mergeCell ref="C108:D108"/>
    <mergeCell ref="E108:F108"/>
    <mergeCell ref="C106:D106"/>
    <mergeCell ref="E106:F106"/>
    <mergeCell ref="C107:D107"/>
    <mergeCell ref="E107:F107"/>
    <mergeCell ref="E159:F159"/>
    <mergeCell ref="C156:F156"/>
    <mergeCell ref="C157:D157"/>
    <mergeCell ref="E157:F157"/>
    <mergeCell ref="C158:D158"/>
    <mergeCell ref="C145:F145"/>
    <mergeCell ref="C147:D147"/>
    <mergeCell ref="E147:F147"/>
    <mergeCell ref="C148:D148"/>
    <mergeCell ref="E148:F148"/>
    <mergeCell ref="C137:D137"/>
    <mergeCell ref="E137:F137"/>
    <mergeCell ref="E135:F135"/>
    <mergeCell ref="C120:D120"/>
    <mergeCell ref="E120:F120"/>
    <mergeCell ref="C135:D135"/>
    <mergeCell ref="C136:D136"/>
    <mergeCell ref="C126:D126"/>
    <mergeCell ref="E126:F126"/>
    <mergeCell ref="E161:F161"/>
    <mergeCell ref="C121:D121"/>
    <mergeCell ref="E121:F121"/>
    <mergeCell ref="C162:D162"/>
    <mergeCell ref="E162:F162"/>
    <mergeCell ref="C160:D160"/>
    <mergeCell ref="E160:F160"/>
    <mergeCell ref="E158:F158"/>
    <mergeCell ref="C159:D159"/>
    <mergeCell ref="E136:F136"/>
    <mergeCell ref="C163:D163"/>
    <mergeCell ref="E163:F163"/>
    <mergeCell ref="C124:D124"/>
    <mergeCell ref="E124:F124"/>
    <mergeCell ref="C164:D164"/>
    <mergeCell ref="E164:F164"/>
    <mergeCell ref="E152:F152"/>
    <mergeCell ref="C153:D153"/>
    <mergeCell ref="E153:F153"/>
    <mergeCell ref="C161:D161"/>
    <mergeCell ref="C168:F168"/>
    <mergeCell ref="C169:D169"/>
    <mergeCell ref="E169:F169"/>
    <mergeCell ref="C127:D127"/>
    <mergeCell ref="E127:F127"/>
    <mergeCell ref="C128:D128"/>
    <mergeCell ref="E128:F128"/>
    <mergeCell ref="C151:D151"/>
    <mergeCell ref="E151:F151"/>
    <mergeCell ref="C152:D152"/>
    <mergeCell ref="C170:D170"/>
    <mergeCell ref="E170:F170"/>
    <mergeCell ref="C129:D129"/>
    <mergeCell ref="E129:F129"/>
    <mergeCell ref="C130:D130"/>
    <mergeCell ref="E130:F130"/>
    <mergeCell ref="C149:D149"/>
    <mergeCell ref="E149:F149"/>
    <mergeCell ref="C150:D150"/>
    <mergeCell ref="E150:F150"/>
    <mergeCell ref="C171:D171"/>
    <mergeCell ref="E171:F171"/>
    <mergeCell ref="C131:D131"/>
    <mergeCell ref="E131:F131"/>
    <mergeCell ref="C172:D172"/>
    <mergeCell ref="E172:F172"/>
    <mergeCell ref="C142:D142"/>
    <mergeCell ref="E142:F142"/>
    <mergeCell ref="C146:D146"/>
    <mergeCell ref="E146:F146"/>
    <mergeCell ref="C173:D173"/>
    <mergeCell ref="E173:F173"/>
    <mergeCell ref="C174:D174"/>
    <mergeCell ref="E174:F174"/>
    <mergeCell ref="C175:D175"/>
    <mergeCell ref="E175:F175"/>
    <mergeCell ref="C176:D176"/>
    <mergeCell ref="E176:F176"/>
    <mergeCell ref="C138:D138"/>
    <mergeCell ref="E138:F138"/>
    <mergeCell ref="C139:D139"/>
    <mergeCell ref="E139:F139"/>
    <mergeCell ref="C140:D140"/>
    <mergeCell ref="E140:F140"/>
    <mergeCell ref="C141:D141"/>
    <mergeCell ref="E141:F141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"/>
  <sheetViews>
    <sheetView workbookViewId="0">
      <pane xSplit="15375" topLeftCell="R1"/>
      <selection activeCell="A2" sqref="A2"/>
      <selection pane="topRight" activeCell="L41" sqref="L41:O41"/>
    </sheetView>
  </sheetViews>
  <sheetFormatPr defaultRowHeight="12.75"/>
  <cols>
    <col min="1" max="1" width="3.85546875" style="104" customWidth="1"/>
    <col min="2" max="2" width="11.140625" style="104" customWidth="1"/>
    <col min="3" max="15" width="7.7109375" style="104" customWidth="1"/>
    <col min="16" max="16384" width="9.140625" style="104"/>
  </cols>
  <sheetData>
    <row r="1" spans="2:18" ht="13.5" thickBot="1">
      <c r="R1" s="199"/>
    </row>
    <row r="2" spans="2:18" ht="13.5" customHeight="1" thickBot="1">
      <c r="B2" s="188"/>
      <c r="C2" s="185"/>
      <c r="D2" s="186" t="s">
        <v>6</v>
      </c>
      <c r="E2" s="187"/>
      <c r="F2" s="187"/>
      <c r="G2" s="187"/>
      <c r="H2" s="187"/>
      <c r="I2" s="185"/>
      <c r="J2" s="186" t="s">
        <v>7</v>
      </c>
      <c r="K2" s="185"/>
      <c r="L2" s="184" t="s">
        <v>8</v>
      </c>
      <c r="M2" s="116"/>
      <c r="N2" s="116"/>
      <c r="O2" s="180"/>
    </row>
    <row r="3" spans="2:18" ht="13.5" customHeight="1" thickBot="1">
      <c r="B3" s="183"/>
      <c r="C3" s="182"/>
      <c r="D3" s="183"/>
      <c r="E3" s="123"/>
      <c r="F3" s="123"/>
      <c r="G3" s="123"/>
      <c r="H3" s="123"/>
      <c r="I3" s="182"/>
      <c r="J3" s="183"/>
      <c r="K3" s="182"/>
      <c r="L3" s="181" t="s">
        <v>47</v>
      </c>
      <c r="M3" s="116"/>
      <c r="N3" s="116"/>
      <c r="O3" s="180"/>
    </row>
    <row r="4" spans="2:18" ht="5.25" customHeight="1" thickBot="1">
      <c r="B4" s="173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9"/>
      <c r="N4" s="179"/>
      <c r="O4" s="178"/>
    </row>
    <row r="5" spans="2:18" ht="21.75" thickBot="1">
      <c r="B5" s="177" t="s">
        <v>28</v>
      </c>
      <c r="C5" s="176">
        <v>1.4994529999999999</v>
      </c>
      <c r="D5" s="175">
        <v>1.4990270000000001</v>
      </c>
      <c r="E5" s="175">
        <v>1.49848</v>
      </c>
      <c r="F5" s="175">
        <v>1.4978119999999999</v>
      </c>
      <c r="G5" s="175">
        <v>0.49995699999999998</v>
      </c>
      <c r="H5" s="175">
        <v>0.49995600000000001</v>
      </c>
      <c r="I5" s="175">
        <v>0.49987599999999999</v>
      </c>
      <c r="J5" s="175">
        <v>0.499755</v>
      </c>
      <c r="K5" s="175">
        <v>0.49959300000000001</v>
      </c>
      <c r="L5" s="175">
        <v>0.49939</v>
      </c>
      <c r="M5" s="175">
        <v>1.4999899999999999</v>
      </c>
      <c r="N5" s="175">
        <v>1.4998819999999999</v>
      </c>
      <c r="O5" s="174">
        <v>1.499652</v>
      </c>
    </row>
    <row r="6" spans="2:18" ht="5.25" customHeight="1" thickBot="1">
      <c r="B6" s="173" t="s">
        <v>29</v>
      </c>
      <c r="C6" s="172"/>
      <c r="D6" s="171"/>
      <c r="E6" s="171"/>
      <c r="F6" s="171"/>
      <c r="G6" s="171"/>
      <c r="H6" s="171"/>
      <c r="I6" s="171"/>
      <c r="J6" s="171"/>
      <c r="K6" s="171"/>
      <c r="L6" s="171"/>
      <c r="M6" s="170"/>
      <c r="N6" s="170"/>
      <c r="O6" s="169"/>
    </row>
    <row r="7" spans="2:18" ht="13.5" thickBot="1">
      <c r="B7" s="164" t="s">
        <v>0</v>
      </c>
      <c r="C7" s="207">
        <v>0.2951388888888889</v>
      </c>
      <c r="D7" s="166">
        <v>0.33680555555555558</v>
      </c>
      <c r="E7" s="166">
        <v>0.37847222222222227</v>
      </c>
      <c r="F7" s="166">
        <v>0.4201388888888889</v>
      </c>
      <c r="G7" s="166">
        <v>0.45833333333333331</v>
      </c>
      <c r="H7" s="166">
        <v>0.5</v>
      </c>
      <c r="I7" s="166">
        <v>0.54166666666666663</v>
      </c>
      <c r="J7" s="166">
        <v>0.58333333333333337</v>
      </c>
      <c r="K7" s="166">
        <v>0.625</v>
      </c>
      <c r="L7" s="166">
        <v>0.66666666666666663</v>
      </c>
      <c r="M7" s="166">
        <v>0.70833333333333337</v>
      </c>
      <c r="N7" s="166">
        <v>0.75</v>
      </c>
      <c r="O7" s="165">
        <v>0.79166666666666663</v>
      </c>
    </row>
    <row r="8" spans="2:18" ht="4.5" customHeight="1" thickBot="1">
      <c r="B8" s="154"/>
      <c r="C8" s="160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8"/>
    </row>
    <row r="9" spans="2:18" ht="12.75" customHeight="1" thickBot="1">
      <c r="B9" s="164" t="s">
        <v>1</v>
      </c>
      <c r="C9" s="163" t="s">
        <v>2</v>
      </c>
      <c r="D9" s="162" t="s">
        <v>2</v>
      </c>
      <c r="E9" s="162" t="s">
        <v>2</v>
      </c>
      <c r="F9" s="162" t="s">
        <v>2</v>
      </c>
      <c r="G9" s="162" t="s">
        <v>2</v>
      </c>
      <c r="H9" s="162" t="s">
        <v>2</v>
      </c>
      <c r="I9" s="162" t="s">
        <v>2</v>
      </c>
      <c r="J9" s="162" t="s">
        <v>2</v>
      </c>
      <c r="K9" s="162" t="s">
        <v>2</v>
      </c>
      <c r="L9" s="162" t="s">
        <v>2</v>
      </c>
      <c r="M9" s="162" t="s">
        <v>2</v>
      </c>
      <c r="N9" s="162" t="s">
        <v>2</v>
      </c>
      <c r="O9" s="161" t="s">
        <v>2</v>
      </c>
    </row>
    <row r="10" spans="2:18" ht="5.25" customHeight="1" thickBot="1">
      <c r="B10" s="154"/>
      <c r="C10" s="160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8"/>
    </row>
    <row r="11" spans="2:18" ht="12.75" customHeight="1">
      <c r="B11" s="150" t="s">
        <v>3</v>
      </c>
      <c r="C11" s="149">
        <v>8.33</v>
      </c>
      <c r="D11" s="148">
        <v>8.7899999999999991</v>
      </c>
      <c r="E11" s="148">
        <v>8.4700000000000006</v>
      </c>
      <c r="F11" s="148">
        <v>8.86</v>
      </c>
      <c r="G11" s="205"/>
      <c r="H11" s="213"/>
      <c r="I11" s="213"/>
      <c r="J11" s="213"/>
      <c r="K11" s="148">
        <v>8.65</v>
      </c>
      <c r="L11" s="148">
        <v>8.91</v>
      </c>
      <c r="M11" s="148">
        <v>8.65</v>
      </c>
      <c r="N11" s="148">
        <v>8.99</v>
      </c>
      <c r="O11" s="147">
        <v>9.09</v>
      </c>
    </row>
    <row r="12" spans="2:18">
      <c r="B12" s="146" t="s">
        <v>4</v>
      </c>
      <c r="C12" s="145">
        <v>-79</v>
      </c>
      <c r="D12" s="144">
        <v>-82</v>
      </c>
      <c r="E12" s="144">
        <v>-86</v>
      </c>
      <c r="F12" s="144">
        <v>-108</v>
      </c>
      <c r="G12" s="212"/>
      <c r="H12" s="212"/>
      <c r="I12" s="212"/>
      <c r="J12" s="212"/>
      <c r="K12" s="144">
        <v>-100</v>
      </c>
      <c r="L12" s="144">
        <v>-115</v>
      </c>
      <c r="M12" s="144">
        <v>-100</v>
      </c>
      <c r="N12" s="144">
        <v>-116</v>
      </c>
      <c r="O12" s="143">
        <v>-125</v>
      </c>
    </row>
    <row r="13" spans="2:18" ht="13.5" thickBot="1">
      <c r="B13" s="142" t="s">
        <v>5</v>
      </c>
      <c r="C13" s="157">
        <v>25</v>
      </c>
      <c r="D13" s="156">
        <v>25</v>
      </c>
      <c r="E13" s="156">
        <v>19.600000000000001</v>
      </c>
      <c r="F13" s="156">
        <v>20</v>
      </c>
      <c r="G13" s="214"/>
      <c r="H13" s="214"/>
      <c r="I13" s="214"/>
      <c r="J13" s="214"/>
      <c r="K13" s="156">
        <v>21.3</v>
      </c>
      <c r="L13" s="156">
        <v>21.3</v>
      </c>
      <c r="M13" s="156">
        <v>25</v>
      </c>
      <c r="N13" s="156">
        <v>21.7</v>
      </c>
      <c r="O13" s="155">
        <v>22.2</v>
      </c>
    </row>
    <row r="14" spans="2:18" ht="5.25" customHeight="1" thickBot="1">
      <c r="B14" s="154"/>
      <c r="C14" s="153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1"/>
    </row>
    <row r="15" spans="2:18" ht="12.75" customHeight="1">
      <c r="B15" s="150" t="s">
        <v>19</v>
      </c>
      <c r="C15" s="149">
        <v>38.1</v>
      </c>
      <c r="D15" s="148">
        <v>41.2</v>
      </c>
      <c r="E15" s="148">
        <v>40.700000000000003</v>
      </c>
      <c r="F15" s="148">
        <v>39.4</v>
      </c>
      <c r="G15" s="205"/>
      <c r="H15" s="213"/>
      <c r="I15" s="213"/>
      <c r="J15" s="213"/>
      <c r="K15" s="148">
        <v>39.200000000000003</v>
      </c>
      <c r="L15" s="148">
        <v>40</v>
      </c>
      <c r="M15" s="148">
        <v>41</v>
      </c>
      <c r="N15" s="148">
        <v>38.799999999999997</v>
      </c>
      <c r="O15" s="147">
        <v>37.9</v>
      </c>
    </row>
    <row r="16" spans="2:18">
      <c r="B16" s="146" t="s">
        <v>20</v>
      </c>
      <c r="C16" s="145">
        <v>23.9</v>
      </c>
      <c r="D16" s="144">
        <v>26.1</v>
      </c>
      <c r="E16" s="144">
        <v>25.7</v>
      </c>
      <c r="F16" s="144">
        <v>24.9</v>
      </c>
      <c r="G16" s="212"/>
      <c r="H16" s="212"/>
      <c r="I16" s="212"/>
      <c r="J16" s="212"/>
      <c r="K16" s="144">
        <v>24.8</v>
      </c>
      <c r="L16" s="144">
        <v>25.1</v>
      </c>
      <c r="M16" s="144">
        <v>26.1</v>
      </c>
      <c r="N16" s="144">
        <v>24.6</v>
      </c>
      <c r="O16" s="143">
        <v>24</v>
      </c>
    </row>
    <row r="17" spans="2:17" ht="13.5" thickBot="1">
      <c r="B17" s="142" t="s">
        <v>5</v>
      </c>
      <c r="C17" s="141">
        <v>19</v>
      </c>
      <c r="D17" s="140">
        <v>19.7</v>
      </c>
      <c r="E17" s="140">
        <v>19.899999999999999</v>
      </c>
      <c r="F17" s="140">
        <v>20</v>
      </c>
      <c r="G17" s="211"/>
      <c r="H17" s="211"/>
      <c r="I17" s="211"/>
      <c r="J17" s="211"/>
      <c r="K17" s="140">
        <v>21.2</v>
      </c>
      <c r="L17" s="140">
        <v>21.1</v>
      </c>
      <c r="M17" s="140">
        <v>21.3</v>
      </c>
      <c r="N17" s="140">
        <v>21.7</v>
      </c>
      <c r="O17" s="139">
        <v>22.6</v>
      </c>
    </row>
    <row r="19" spans="2:17" ht="13.5" thickBot="1"/>
    <row r="20" spans="2:17" ht="13.5" customHeight="1" thickBot="1">
      <c r="B20" s="188"/>
      <c r="C20" s="185"/>
      <c r="D20" s="186" t="s">
        <v>6</v>
      </c>
      <c r="E20" s="187"/>
      <c r="F20" s="187"/>
      <c r="G20" s="187"/>
      <c r="H20" s="187"/>
      <c r="I20" s="185"/>
      <c r="J20" s="186" t="s">
        <v>16</v>
      </c>
      <c r="K20" s="185"/>
      <c r="L20" s="184" t="s">
        <v>8</v>
      </c>
      <c r="M20" s="116"/>
      <c r="N20" s="116"/>
      <c r="O20" s="180"/>
    </row>
    <row r="21" spans="2:17" ht="18" customHeight="1" thickBot="1">
      <c r="B21" s="183"/>
      <c r="C21" s="182"/>
      <c r="D21" s="183"/>
      <c r="E21" s="123"/>
      <c r="F21" s="123"/>
      <c r="G21" s="123"/>
      <c r="H21" s="123"/>
      <c r="I21" s="182"/>
      <c r="J21" s="183"/>
      <c r="K21" s="182"/>
      <c r="L21" s="181" t="s">
        <v>47</v>
      </c>
      <c r="M21" s="116"/>
      <c r="N21" s="116"/>
      <c r="O21" s="180"/>
      <c r="Q21" s="136"/>
    </row>
    <row r="22" spans="2:17" ht="5.25" customHeight="1" thickBot="1">
      <c r="B22" s="173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9"/>
      <c r="N22" s="179"/>
      <c r="O22" s="178"/>
    </row>
    <row r="23" spans="2:17" ht="21.75" thickBot="1">
      <c r="B23" s="177" t="s">
        <v>28</v>
      </c>
      <c r="C23" s="176">
        <v>1.4994160000000001</v>
      </c>
      <c r="D23" s="175">
        <v>1.4989779999999999</v>
      </c>
      <c r="E23" s="175">
        <v>1.4984189999999999</v>
      </c>
      <c r="F23" s="175">
        <v>0.59999899999999995</v>
      </c>
      <c r="G23" s="175">
        <v>0.59999199999999997</v>
      </c>
      <c r="H23" s="175">
        <v>0.59994000000000003</v>
      </c>
      <c r="I23" s="175">
        <v>0.59983799999999998</v>
      </c>
      <c r="J23" s="175">
        <v>0.59968900000000003</v>
      </c>
      <c r="K23" s="175">
        <v>0.59948699999999999</v>
      </c>
      <c r="L23" s="175">
        <v>0.59923999999999999</v>
      </c>
      <c r="M23" s="175">
        <v>1.499984</v>
      </c>
      <c r="N23" s="175">
        <v>1.4998640000000001</v>
      </c>
      <c r="O23" s="174">
        <v>1.4996229999999999</v>
      </c>
    </row>
    <row r="24" spans="2:17" ht="5.25" customHeight="1" thickBot="1">
      <c r="B24" s="173"/>
      <c r="C24" s="172"/>
      <c r="D24" s="171"/>
      <c r="E24" s="171"/>
      <c r="F24" s="171"/>
      <c r="G24" s="171"/>
      <c r="H24" s="171"/>
      <c r="I24" s="171"/>
      <c r="J24" s="171"/>
      <c r="K24" s="171"/>
      <c r="L24" s="171"/>
      <c r="M24" s="170"/>
      <c r="N24" s="170"/>
      <c r="O24" s="169"/>
    </row>
    <row r="25" spans="2:17" ht="13.5" thickBot="1">
      <c r="B25" s="164" t="s">
        <v>0</v>
      </c>
      <c r="C25" s="210">
        <v>0.30208333333333331</v>
      </c>
      <c r="D25" s="209">
        <v>0.34375</v>
      </c>
      <c r="E25" s="209">
        <v>0.38541666666666669</v>
      </c>
      <c r="F25" s="209">
        <v>0.42708333333333331</v>
      </c>
      <c r="G25" s="209">
        <v>0.46597222222222223</v>
      </c>
      <c r="H25" s="209">
        <v>0.50694444444444442</v>
      </c>
      <c r="I25" s="209">
        <v>0.5493055555555556</v>
      </c>
      <c r="J25" s="209">
        <v>0.59027777777777779</v>
      </c>
      <c r="K25" s="209">
        <v>0.63263888888888886</v>
      </c>
      <c r="L25" s="209">
        <v>0.67361111111111116</v>
      </c>
      <c r="M25" s="209">
        <v>0.71666666666666667</v>
      </c>
      <c r="N25" s="209">
        <v>0.75694444444444453</v>
      </c>
      <c r="O25" s="209">
        <v>0.79861111111111116</v>
      </c>
    </row>
    <row r="26" spans="2:17" ht="5.25" customHeight="1" thickBot="1">
      <c r="B26" s="154"/>
      <c r="C26" s="160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8"/>
    </row>
    <row r="27" spans="2:17" ht="13.5" thickBot="1">
      <c r="B27" s="164" t="s">
        <v>1</v>
      </c>
      <c r="C27" s="163" t="s">
        <v>2</v>
      </c>
      <c r="D27" s="162" t="s">
        <v>2</v>
      </c>
      <c r="E27" s="162" t="s">
        <v>2</v>
      </c>
      <c r="F27" s="162" t="s">
        <v>2</v>
      </c>
      <c r="G27" s="162" t="s">
        <v>2</v>
      </c>
      <c r="H27" s="162" t="s">
        <v>2</v>
      </c>
      <c r="I27" s="162" t="s">
        <v>2</v>
      </c>
      <c r="J27" s="162" t="s">
        <v>2</v>
      </c>
      <c r="K27" s="162" t="s">
        <v>2</v>
      </c>
      <c r="L27" s="162" t="s">
        <v>2</v>
      </c>
      <c r="M27" s="162" t="s">
        <v>2</v>
      </c>
      <c r="N27" s="162" t="s">
        <v>2</v>
      </c>
      <c r="O27" s="161" t="s">
        <v>2</v>
      </c>
    </row>
    <row r="28" spans="2:17" ht="5.25" customHeight="1" thickBot="1">
      <c r="B28" s="154"/>
      <c r="C28" s="160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8"/>
    </row>
    <row r="29" spans="2:17">
      <c r="B29" s="150" t="s">
        <v>3</v>
      </c>
      <c r="C29" s="149">
        <v>8.3699999999999992</v>
      </c>
      <c r="D29" s="148">
        <v>8.4499999999999993</v>
      </c>
      <c r="E29" s="148">
        <v>8.57</v>
      </c>
      <c r="F29" s="148">
        <v>8.84</v>
      </c>
      <c r="G29" s="148">
        <v>9.25</v>
      </c>
      <c r="H29" s="148">
        <v>9.52</v>
      </c>
      <c r="I29" s="148">
        <v>9.84</v>
      </c>
      <c r="J29" s="148">
        <v>9.67</v>
      </c>
      <c r="K29" s="148">
        <v>9.3699999999999992</v>
      </c>
      <c r="L29" s="148">
        <v>9.18</v>
      </c>
      <c r="M29" s="148">
        <v>9.3000000000000007</v>
      </c>
      <c r="N29" s="148">
        <v>9.09</v>
      </c>
      <c r="O29" s="147">
        <v>9.17</v>
      </c>
    </row>
    <row r="30" spans="2:17">
      <c r="B30" s="146" t="s">
        <v>4</v>
      </c>
      <c r="C30" s="145">
        <v>-80</v>
      </c>
      <c r="D30" s="144">
        <v>-84</v>
      </c>
      <c r="E30" s="144">
        <v>-89</v>
      </c>
      <c r="F30" s="144">
        <v>-108</v>
      </c>
      <c r="G30" s="144">
        <v>-146</v>
      </c>
      <c r="H30" s="144">
        <v>-149</v>
      </c>
      <c r="I30" s="144">
        <v>-167</v>
      </c>
      <c r="J30" s="144">
        <v>-157</v>
      </c>
      <c r="K30" s="144">
        <v>-143</v>
      </c>
      <c r="L30" s="144">
        <v>-125</v>
      </c>
      <c r="M30" s="144">
        <v>-120</v>
      </c>
      <c r="N30" s="144">
        <v>-122</v>
      </c>
      <c r="O30" s="143">
        <v>-122</v>
      </c>
    </row>
    <row r="31" spans="2:17" ht="13.5" thickBot="1">
      <c r="B31" s="142" t="s">
        <v>5</v>
      </c>
      <c r="C31" s="157">
        <v>19.5</v>
      </c>
      <c r="D31" s="156">
        <v>19.600000000000001</v>
      </c>
      <c r="E31" s="156">
        <v>25.5</v>
      </c>
      <c r="F31" s="156">
        <v>21.1</v>
      </c>
      <c r="G31" s="156">
        <v>25</v>
      </c>
      <c r="H31" s="156">
        <v>25</v>
      </c>
      <c r="I31" s="156">
        <v>26.5</v>
      </c>
      <c r="J31" s="156">
        <v>25</v>
      </c>
      <c r="K31" s="156">
        <v>25</v>
      </c>
      <c r="L31" s="156">
        <v>23</v>
      </c>
      <c r="M31" s="156">
        <v>23.2</v>
      </c>
      <c r="N31" s="156">
        <v>22.8</v>
      </c>
      <c r="O31" s="155">
        <v>21</v>
      </c>
    </row>
    <row r="32" spans="2:17" ht="5.25" customHeight="1" thickBot="1">
      <c r="B32" s="154"/>
      <c r="C32" s="153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1"/>
    </row>
    <row r="33" spans="1:21">
      <c r="B33" s="150" t="s">
        <v>19</v>
      </c>
      <c r="C33" s="149">
        <v>38.200000000000003</v>
      </c>
      <c r="D33" s="148">
        <v>37.799999999999997</v>
      </c>
      <c r="E33" s="148">
        <v>37.799999999999997</v>
      </c>
      <c r="F33" s="148">
        <v>38.5</v>
      </c>
      <c r="G33" s="148">
        <v>39.6</v>
      </c>
      <c r="H33" s="148">
        <v>37.799999999999997</v>
      </c>
      <c r="I33" s="148">
        <v>37.799999999999997</v>
      </c>
      <c r="J33" s="148">
        <v>38</v>
      </c>
      <c r="K33" s="148">
        <v>37.700000000000003</v>
      </c>
      <c r="L33" s="148">
        <v>36.5</v>
      </c>
      <c r="M33" s="148">
        <v>37.299999999999997</v>
      </c>
      <c r="N33" s="148">
        <v>32.700000000000003</v>
      </c>
      <c r="O33" s="147">
        <v>38.1</v>
      </c>
    </row>
    <row r="34" spans="1:21">
      <c r="B34" s="146" t="s">
        <v>20</v>
      </c>
      <c r="C34" s="145">
        <v>24</v>
      </c>
      <c r="D34" s="144">
        <v>23.8</v>
      </c>
      <c r="E34" s="144">
        <v>24.1</v>
      </c>
      <c r="F34" s="144">
        <v>24.3</v>
      </c>
      <c r="G34" s="144">
        <v>25</v>
      </c>
      <c r="H34" s="144">
        <v>24.1</v>
      </c>
      <c r="I34" s="144">
        <v>24.1</v>
      </c>
      <c r="J34" s="144">
        <v>24.1</v>
      </c>
      <c r="K34" s="144">
        <v>23.9</v>
      </c>
      <c r="L34" s="144">
        <v>22.7</v>
      </c>
      <c r="M34" s="144">
        <v>23.7</v>
      </c>
      <c r="N34" s="144">
        <v>20.3</v>
      </c>
      <c r="O34" s="143">
        <v>24</v>
      </c>
    </row>
    <row r="35" spans="1:21" ht="13.5" thickBot="1">
      <c r="B35" s="142" t="s">
        <v>5</v>
      </c>
      <c r="C35" s="141">
        <v>19.5</v>
      </c>
      <c r="D35" s="140">
        <v>19.8</v>
      </c>
      <c r="E35" s="140">
        <v>20.3</v>
      </c>
      <c r="F35" s="140">
        <v>20.8</v>
      </c>
      <c r="G35" s="140">
        <v>22</v>
      </c>
      <c r="H35" s="140">
        <v>25.3</v>
      </c>
      <c r="I35" s="140">
        <v>27.2</v>
      </c>
      <c r="J35" s="140">
        <v>25.5</v>
      </c>
      <c r="K35" s="140">
        <v>25.8</v>
      </c>
      <c r="L35" s="140">
        <v>23.2</v>
      </c>
      <c r="M35" s="140">
        <v>23</v>
      </c>
      <c r="N35" s="140">
        <v>21.8</v>
      </c>
      <c r="O35" s="139">
        <v>21</v>
      </c>
    </row>
    <row r="37" spans="1:21">
      <c r="A37" s="120"/>
      <c r="B37" s="120"/>
      <c r="C37" s="120"/>
    </row>
    <row r="38" spans="1:21">
      <c r="A38" s="120"/>
      <c r="B38" s="120"/>
      <c r="C38" s="120"/>
    </row>
    <row r="39" spans="1:21" ht="12.75" customHeight="1" thickBot="1">
      <c r="C39" s="119"/>
      <c r="D39" s="119"/>
      <c r="E39" s="119"/>
      <c r="F39" s="119"/>
    </row>
    <row r="40" spans="1:21" ht="13.5" customHeight="1" thickBot="1">
      <c r="B40" s="118"/>
      <c r="C40" s="117" t="s">
        <v>46</v>
      </c>
      <c r="D40" s="117"/>
      <c r="E40" s="117"/>
      <c r="F40" s="117"/>
    </row>
    <row r="41" spans="1:21" ht="13.5" customHeight="1" thickBot="1">
      <c r="B41" s="115"/>
      <c r="C41" s="122" t="s">
        <v>17</v>
      </c>
      <c r="D41" s="122"/>
      <c r="E41" s="122" t="s">
        <v>18</v>
      </c>
      <c r="F41" s="122"/>
    </row>
    <row r="42" spans="1:21">
      <c r="B42" s="110" t="s">
        <v>9</v>
      </c>
      <c r="C42" s="113">
        <v>9</v>
      </c>
      <c r="D42" s="113"/>
      <c r="E42" s="113">
        <f>COUNTIF(C29:O29,"&gt;0")</f>
        <v>13</v>
      </c>
      <c r="F42" s="113"/>
    </row>
    <row r="43" spans="1:21" ht="14.25" customHeight="1">
      <c r="B43" s="110" t="s">
        <v>10</v>
      </c>
      <c r="C43" s="111">
        <f>AVERAGE(C11:F11,K11:O11)</f>
        <v>8.7488888888888887</v>
      </c>
      <c r="D43" s="111"/>
      <c r="E43" s="111">
        <f>AVERAGE(C29:O29)</f>
        <v>9.1246153846153852</v>
      </c>
      <c r="F43" s="111"/>
      <c r="I43" s="136"/>
    </row>
    <row r="44" spans="1:21">
      <c r="B44" s="110" t="s">
        <v>12</v>
      </c>
      <c r="C44" s="111">
        <f>STDEV(C11:F11,K11:O11)</f>
        <v>0.24680176480550339</v>
      </c>
      <c r="D44" s="111"/>
      <c r="E44" s="111">
        <f>STDEV(C29:O29)</f>
        <v>0.45567926191959823</v>
      </c>
      <c r="F44" s="111"/>
      <c r="H44" s="120"/>
      <c r="I44" s="120"/>
      <c r="J44" s="120"/>
      <c r="K44" s="120"/>
      <c r="L44" s="120"/>
      <c r="M44" s="120"/>
    </row>
    <row r="45" spans="1:21">
      <c r="B45" s="110" t="s">
        <v>11</v>
      </c>
      <c r="C45" s="111">
        <f>CONFIDENCE(0.05,C44,C42)</f>
        <v>0.16124085677990388</v>
      </c>
      <c r="D45" s="111"/>
      <c r="E45" s="111">
        <f>CONFIDENCE(0.05,E44,E42)</f>
        <v>0.24770551675187971</v>
      </c>
      <c r="F45" s="111"/>
      <c r="H45" s="120"/>
      <c r="I45" s="120"/>
      <c r="J45" s="120"/>
      <c r="K45" s="120"/>
      <c r="L45" s="120"/>
      <c r="M45" s="120"/>
    </row>
    <row r="46" spans="1:21">
      <c r="B46" s="110" t="s">
        <v>13</v>
      </c>
      <c r="C46" s="109">
        <f>MAX(C11:F11,K11:O11)</f>
        <v>9.09</v>
      </c>
      <c r="D46" s="109"/>
      <c r="E46" s="109">
        <f>MAX(C29:O29)</f>
        <v>9.84</v>
      </c>
      <c r="F46" s="109"/>
      <c r="H46" s="120"/>
      <c r="I46" s="208"/>
      <c r="J46" s="208"/>
      <c r="K46" s="208"/>
      <c r="L46" s="120"/>
      <c r="M46" s="120"/>
    </row>
    <row r="47" spans="1:21">
      <c r="B47" s="110" t="s">
        <v>14</v>
      </c>
      <c r="C47" s="109">
        <f>MIN(C11:F11,K11:O11)</f>
        <v>8.33</v>
      </c>
      <c r="D47" s="109"/>
      <c r="E47" s="109">
        <f>MIN(C29:O29)</f>
        <v>8.3699999999999992</v>
      </c>
      <c r="F47" s="109"/>
      <c r="I47" s="120"/>
      <c r="J47" s="120"/>
      <c r="K47" s="120"/>
      <c r="L47" s="133"/>
      <c r="M47" s="133"/>
      <c r="N47" s="121"/>
      <c r="O47" s="121"/>
      <c r="P47" s="121"/>
      <c r="Q47" s="121"/>
      <c r="R47" s="121"/>
      <c r="S47" s="121"/>
      <c r="T47" s="121"/>
      <c r="U47" s="121"/>
    </row>
    <row r="48" spans="1:21" ht="13.5" thickBot="1">
      <c r="B48" s="107" t="s">
        <v>15</v>
      </c>
      <c r="C48" s="106">
        <f>C46-C47</f>
        <v>0.75999999999999979</v>
      </c>
      <c r="D48" s="106"/>
      <c r="E48" s="106">
        <f>E46-E47</f>
        <v>1.4700000000000006</v>
      </c>
      <c r="F48" s="106"/>
      <c r="H48" s="120"/>
      <c r="I48" s="120"/>
      <c r="J48" s="120"/>
      <c r="K48" s="120"/>
      <c r="L48" s="133"/>
      <c r="M48" s="133"/>
      <c r="N48" s="121"/>
      <c r="O48" s="121"/>
      <c r="P48" s="121"/>
      <c r="Q48" s="121"/>
      <c r="R48" s="121"/>
      <c r="S48" s="121"/>
      <c r="T48" s="121"/>
      <c r="U48" s="121"/>
    </row>
    <row r="49" spans="2:21">
      <c r="H49" s="120"/>
      <c r="I49" s="120"/>
      <c r="J49" s="120"/>
      <c r="K49" s="120"/>
      <c r="L49" s="133"/>
      <c r="M49" s="133"/>
      <c r="N49" s="121"/>
      <c r="O49" s="121"/>
      <c r="P49" s="121"/>
      <c r="Q49" s="121"/>
      <c r="R49" s="121"/>
      <c r="S49" s="121"/>
      <c r="T49" s="121"/>
      <c r="U49" s="121"/>
    </row>
    <row r="50" spans="2:21" ht="13.5" thickBot="1">
      <c r="L50" s="121"/>
      <c r="M50" s="121"/>
      <c r="N50" s="121"/>
      <c r="O50" s="121"/>
      <c r="P50" s="121"/>
      <c r="Q50" s="121"/>
      <c r="R50" s="121"/>
      <c r="S50" s="121"/>
      <c r="T50" s="121"/>
      <c r="U50" s="121"/>
    </row>
    <row r="51" spans="2:21" ht="13.5" thickBot="1">
      <c r="B51" s="118"/>
      <c r="C51" s="117" t="s">
        <v>45</v>
      </c>
      <c r="D51" s="117"/>
      <c r="E51" s="117"/>
      <c r="F51" s="117"/>
      <c r="L51" s="121"/>
      <c r="M51" s="121"/>
      <c r="N51" s="121"/>
      <c r="O51" s="121"/>
      <c r="P51" s="121"/>
      <c r="Q51" s="121"/>
      <c r="R51" s="121"/>
      <c r="S51" s="121"/>
      <c r="T51" s="121"/>
      <c r="U51" s="121"/>
    </row>
    <row r="52" spans="2:21" ht="13.5" thickBot="1">
      <c r="B52" s="115"/>
      <c r="C52" s="122" t="s">
        <v>17</v>
      </c>
      <c r="D52" s="122"/>
      <c r="E52" s="122" t="s">
        <v>18</v>
      </c>
      <c r="F52" s="122"/>
      <c r="L52" s="121"/>
      <c r="M52" s="121"/>
      <c r="N52" s="121"/>
      <c r="O52" s="121"/>
      <c r="P52" s="121"/>
      <c r="Q52" s="121"/>
      <c r="R52" s="121"/>
      <c r="S52" s="121"/>
      <c r="T52" s="121"/>
      <c r="U52" s="121"/>
    </row>
    <row r="53" spans="2:21">
      <c r="B53" s="110" t="s">
        <v>9</v>
      </c>
      <c r="C53" s="113">
        <v>9</v>
      </c>
      <c r="D53" s="113"/>
      <c r="E53" s="113">
        <f>COUNTIF(C30:O30,"&lt;0")</f>
        <v>13</v>
      </c>
      <c r="F53" s="113"/>
      <c r="L53" s="121"/>
      <c r="M53" s="121"/>
      <c r="N53" s="121"/>
      <c r="O53" s="121"/>
      <c r="P53" s="121"/>
      <c r="Q53" s="121"/>
      <c r="R53" s="121"/>
      <c r="S53" s="121"/>
      <c r="T53" s="121"/>
      <c r="U53" s="121"/>
    </row>
    <row r="54" spans="2:21">
      <c r="B54" s="110" t="s">
        <v>10</v>
      </c>
      <c r="C54" s="111">
        <f>AVERAGE(C12:F12,K12:O12)</f>
        <v>-101.22222222222223</v>
      </c>
      <c r="D54" s="111"/>
      <c r="E54" s="111">
        <f>AVERAGE(C30:O30)</f>
        <v>-124</v>
      </c>
      <c r="F54" s="111"/>
      <c r="L54" s="121"/>
      <c r="M54" s="121"/>
      <c r="N54" s="121"/>
      <c r="O54" s="121"/>
      <c r="P54" s="121"/>
      <c r="Q54" s="121"/>
      <c r="R54" s="121"/>
      <c r="S54" s="121"/>
      <c r="T54" s="121"/>
      <c r="U54" s="121"/>
    </row>
    <row r="55" spans="2:21">
      <c r="B55" s="110" t="s">
        <v>12</v>
      </c>
      <c r="C55" s="111">
        <f>STDEV(C12:F12,K12:O12)</f>
        <v>16.269432824915725</v>
      </c>
      <c r="D55" s="111"/>
      <c r="E55" s="111">
        <f>STDEV(C30:O30)</f>
        <v>28.062430400804562</v>
      </c>
      <c r="F55" s="111"/>
      <c r="L55" s="121"/>
      <c r="M55" s="121"/>
      <c r="N55" s="121"/>
      <c r="O55" s="121"/>
      <c r="P55" s="121"/>
      <c r="Q55" s="121"/>
      <c r="R55" s="121"/>
      <c r="S55" s="121"/>
      <c r="T55" s="121"/>
      <c r="U55" s="121"/>
    </row>
    <row r="56" spans="2:21">
      <c r="B56" s="110" t="s">
        <v>11</v>
      </c>
      <c r="C56" s="111">
        <f>CONFIDENCE(0.05,C55,C53)</f>
        <v>10.629167461909521</v>
      </c>
      <c r="D56" s="111"/>
      <c r="E56" s="111">
        <f>CONFIDENCE(0.05,E55,E53)</f>
        <v>15.254630624317182</v>
      </c>
      <c r="F56" s="111"/>
      <c r="L56" s="121"/>
      <c r="M56" s="121"/>
      <c r="N56" s="121"/>
      <c r="O56" s="121"/>
      <c r="P56" s="121"/>
      <c r="Q56" s="121"/>
      <c r="R56" s="121"/>
      <c r="S56" s="121"/>
      <c r="T56" s="121"/>
      <c r="U56" s="121"/>
    </row>
    <row r="57" spans="2:21">
      <c r="B57" s="110" t="s">
        <v>13</v>
      </c>
      <c r="C57" s="109">
        <f>MAX(C12:F12,K12:O12)</f>
        <v>-79</v>
      </c>
      <c r="D57" s="109"/>
      <c r="E57" s="109">
        <f>MAX(C30:O30)</f>
        <v>-80</v>
      </c>
      <c r="F57" s="109"/>
      <c r="L57" s="121"/>
      <c r="M57" s="121"/>
      <c r="N57" s="121"/>
      <c r="O57" s="121"/>
      <c r="P57" s="121"/>
      <c r="Q57" s="121"/>
      <c r="R57" s="121"/>
      <c r="S57" s="121"/>
      <c r="T57" s="121"/>
      <c r="U57" s="121"/>
    </row>
    <row r="58" spans="2:21">
      <c r="B58" s="110" t="s">
        <v>14</v>
      </c>
      <c r="C58" s="109">
        <f>MIN(C12:F12,K12:O12)</f>
        <v>-125</v>
      </c>
      <c r="D58" s="109"/>
      <c r="E58" s="109">
        <f>MIN(C30:O30)</f>
        <v>-167</v>
      </c>
      <c r="F58" s="109"/>
      <c r="L58" s="121"/>
      <c r="M58" s="121"/>
      <c r="N58" s="121"/>
      <c r="O58" s="121"/>
      <c r="P58" s="121"/>
      <c r="Q58" s="121"/>
      <c r="R58" s="121"/>
      <c r="S58" s="121"/>
      <c r="T58" s="121"/>
      <c r="U58" s="121"/>
    </row>
    <row r="59" spans="2:21" ht="13.5" thickBot="1">
      <c r="B59" s="107" t="s">
        <v>15</v>
      </c>
      <c r="C59" s="106">
        <f>C57-C58</f>
        <v>46</v>
      </c>
      <c r="D59" s="106"/>
      <c r="E59" s="106">
        <f>E57-E58</f>
        <v>87</v>
      </c>
      <c r="F59" s="106"/>
      <c r="L59" s="121"/>
      <c r="M59" s="121"/>
      <c r="N59" s="121"/>
      <c r="O59" s="121"/>
      <c r="P59" s="121"/>
      <c r="Q59" s="121"/>
      <c r="R59" s="121"/>
      <c r="S59" s="121"/>
      <c r="T59" s="121"/>
      <c r="U59" s="121"/>
    </row>
    <row r="60" spans="2:21">
      <c r="L60" s="121"/>
      <c r="M60" s="121"/>
      <c r="N60" s="121"/>
      <c r="O60" s="121"/>
      <c r="P60" s="121"/>
      <c r="Q60" s="121"/>
      <c r="R60" s="121"/>
      <c r="S60" s="121"/>
      <c r="T60" s="121"/>
      <c r="U60" s="121"/>
    </row>
    <row r="61" spans="2:21" ht="13.5" thickBot="1"/>
    <row r="62" spans="2:21" ht="13.5" thickBot="1">
      <c r="B62" s="118"/>
      <c r="C62" s="117" t="s">
        <v>42</v>
      </c>
      <c r="D62" s="117"/>
      <c r="E62" s="117"/>
      <c r="F62" s="117"/>
    </row>
    <row r="63" spans="2:21" ht="13.5" thickBot="1">
      <c r="B63" s="115"/>
      <c r="C63" s="122" t="s">
        <v>17</v>
      </c>
      <c r="D63" s="122"/>
      <c r="E63" s="122" t="s">
        <v>18</v>
      </c>
      <c r="F63" s="122"/>
    </row>
    <row r="64" spans="2:21">
      <c r="B64" s="110" t="s">
        <v>9</v>
      </c>
      <c r="C64" s="132">
        <v>9</v>
      </c>
      <c r="D64" s="132"/>
      <c r="E64" s="132">
        <f>COUNTIF(C31:O31,"&gt;0")</f>
        <v>13</v>
      </c>
      <c r="F64" s="132"/>
    </row>
    <row r="65" spans="2:6">
      <c r="B65" s="110" t="s">
        <v>10</v>
      </c>
      <c r="C65" s="130">
        <f>AVERAGE(C13:F13,K13:O13)</f>
        <v>22.344444444444441</v>
      </c>
      <c r="D65" s="130"/>
      <c r="E65" s="130">
        <f>AVERAGE(C31:O31)</f>
        <v>23.246153846153845</v>
      </c>
      <c r="F65" s="130"/>
    </row>
    <row r="66" spans="2:6">
      <c r="B66" s="110" t="s">
        <v>12</v>
      </c>
      <c r="C66" s="130">
        <f>STDEV(C13:F13,K13:O13)</f>
        <v>2.1448258152534851</v>
      </c>
      <c r="D66" s="130"/>
      <c r="E66" s="130">
        <f>STDEV(C31:O31)</f>
        <v>2.3311711593872664</v>
      </c>
      <c r="F66" s="130"/>
    </row>
    <row r="67" spans="2:6">
      <c r="B67" s="110" t="s">
        <v>11</v>
      </c>
      <c r="C67" s="130">
        <f>CONFIDENCE(0.05,C66,C64)</f>
        <v>1.4012604503361965</v>
      </c>
      <c r="D67" s="130"/>
      <c r="E67" s="130">
        <f>CONFIDENCE(0.05,E66,E64)</f>
        <v>1.2672157917403486</v>
      </c>
      <c r="F67" s="130"/>
    </row>
    <row r="68" spans="2:6">
      <c r="B68" s="110" t="s">
        <v>13</v>
      </c>
      <c r="C68" s="129">
        <f>MAX(C13:F13,K13:O13)</f>
        <v>25</v>
      </c>
      <c r="D68" s="129"/>
      <c r="E68" s="129">
        <f>MAX(C31:O31)</f>
        <v>26.5</v>
      </c>
      <c r="F68" s="129"/>
    </row>
    <row r="69" spans="2:6">
      <c r="B69" s="110" t="s">
        <v>14</v>
      </c>
      <c r="C69" s="129">
        <f>MIN(C13:F13,K13:O13)</f>
        <v>19.600000000000001</v>
      </c>
      <c r="D69" s="129"/>
      <c r="E69" s="129">
        <f>MIN(C31:O31)</f>
        <v>19.5</v>
      </c>
      <c r="F69" s="129"/>
    </row>
    <row r="70" spans="2:6" ht="13.5" thickBot="1">
      <c r="B70" s="107" t="s">
        <v>15</v>
      </c>
      <c r="C70" s="127">
        <f>C68-C69</f>
        <v>5.3999999999999986</v>
      </c>
      <c r="D70" s="127"/>
      <c r="E70" s="127">
        <f>E68-E69</f>
        <v>7</v>
      </c>
      <c r="F70" s="127"/>
    </row>
    <row r="73" spans="2:6" ht="13.5" thickBot="1"/>
    <row r="74" spans="2:6" ht="20.25" customHeight="1" thickBot="1">
      <c r="B74" s="118"/>
      <c r="C74" s="117" t="s">
        <v>44</v>
      </c>
      <c r="D74" s="117"/>
      <c r="E74" s="117"/>
      <c r="F74" s="117"/>
    </row>
    <row r="75" spans="2:6" ht="13.5" thickBot="1">
      <c r="B75" s="115"/>
      <c r="C75" s="122" t="s">
        <v>17</v>
      </c>
      <c r="D75" s="122"/>
      <c r="E75" s="122" t="s">
        <v>18</v>
      </c>
      <c r="F75" s="122"/>
    </row>
    <row r="76" spans="2:6">
      <c r="B76" s="110" t="s">
        <v>9</v>
      </c>
      <c r="C76" s="113">
        <v>9</v>
      </c>
      <c r="D76" s="113"/>
      <c r="E76" s="113">
        <f>COUNTIF(C33:O33,"&gt;0")</f>
        <v>13</v>
      </c>
      <c r="F76" s="113"/>
    </row>
    <row r="77" spans="2:6">
      <c r="B77" s="110" t="s">
        <v>10</v>
      </c>
      <c r="C77" s="111">
        <f>AVERAGE(C15:F15,K15:O15)</f>
        <v>39.588888888888889</v>
      </c>
      <c r="D77" s="111"/>
      <c r="E77" s="111">
        <f>AVERAGE(C33:O33)</f>
        <v>37.523076923076921</v>
      </c>
      <c r="F77" s="111"/>
    </row>
    <row r="78" spans="2:6">
      <c r="B78" s="110" t="s">
        <v>12</v>
      </c>
      <c r="C78" s="111">
        <f>STDEV(C15:F15,K15:O15)</f>
        <v>1.2180357593728985</v>
      </c>
      <c r="D78" s="111"/>
      <c r="E78" s="111">
        <f>STDEV(C33:O33)</f>
        <v>1.6068363566098058</v>
      </c>
      <c r="F78" s="111"/>
    </row>
    <row r="79" spans="2:6">
      <c r="B79" s="110" t="s">
        <v>11</v>
      </c>
      <c r="C79" s="111">
        <f>CONFIDENCE(0.05,C78,C76)</f>
        <v>0.79576874008425869</v>
      </c>
      <c r="D79" s="111"/>
      <c r="E79" s="111">
        <f>CONFIDENCE(0.05,E78,E76)</f>
        <v>0.87347014295324277</v>
      </c>
      <c r="F79" s="111"/>
    </row>
    <row r="80" spans="2:6">
      <c r="B80" s="110" t="s">
        <v>13</v>
      </c>
      <c r="C80" s="109">
        <f>MAX(C15:F15,K15:O15)</f>
        <v>41.2</v>
      </c>
      <c r="D80" s="109"/>
      <c r="E80" s="109">
        <f>MAX(C33:O33)</f>
        <v>39.6</v>
      </c>
      <c r="F80" s="109"/>
    </row>
    <row r="81" spans="2:6">
      <c r="B81" s="110" t="s">
        <v>14</v>
      </c>
      <c r="C81" s="109">
        <f>MIN(C15:F15,K15:O15)</f>
        <v>37.9</v>
      </c>
      <c r="D81" s="109"/>
      <c r="E81" s="109">
        <f>MIN(C33:O33)</f>
        <v>32.700000000000003</v>
      </c>
      <c r="F81" s="109"/>
    </row>
    <row r="82" spans="2:6" ht="13.5" thickBot="1">
      <c r="B82" s="107" t="s">
        <v>15</v>
      </c>
      <c r="C82" s="106">
        <f>C80-C81</f>
        <v>3.3000000000000043</v>
      </c>
      <c r="D82" s="106"/>
      <c r="E82" s="106">
        <f>E80-E81</f>
        <v>6.8999999999999986</v>
      </c>
      <c r="F82" s="106"/>
    </row>
    <row r="84" spans="2:6" ht="13.5" thickBot="1"/>
    <row r="85" spans="2:6" ht="13.5" thickBot="1">
      <c r="B85" s="118"/>
      <c r="C85" s="117" t="s">
        <v>43</v>
      </c>
      <c r="D85" s="117"/>
      <c r="E85" s="117"/>
      <c r="F85" s="117"/>
    </row>
    <row r="86" spans="2:6" ht="13.5" thickBot="1">
      <c r="B86" s="115"/>
      <c r="C86" s="122" t="s">
        <v>17</v>
      </c>
      <c r="D86" s="122"/>
      <c r="E86" s="122" t="s">
        <v>18</v>
      </c>
      <c r="F86" s="122"/>
    </row>
    <row r="87" spans="2:6">
      <c r="B87" s="110" t="s">
        <v>9</v>
      </c>
      <c r="C87" s="113">
        <v>9</v>
      </c>
      <c r="D87" s="113"/>
      <c r="E87" s="113">
        <f>COUNTIF(C33:O33,"&gt;0")</f>
        <v>13</v>
      </c>
      <c r="F87" s="113"/>
    </row>
    <row r="88" spans="2:6">
      <c r="B88" s="110" t="s">
        <v>10</v>
      </c>
      <c r="C88" s="111">
        <f>AVERAGE(C16:F16,K16:O16)</f>
        <v>25.022222222222222</v>
      </c>
      <c r="D88" s="111"/>
      <c r="E88" s="111">
        <f>AVERAGE(C33:O33)</f>
        <v>37.523076923076921</v>
      </c>
      <c r="F88" s="111"/>
    </row>
    <row r="89" spans="2:6">
      <c r="B89" s="110" t="s">
        <v>12</v>
      </c>
      <c r="C89" s="111">
        <f>STDEV(C16:F16,K16:O16)</f>
        <v>0.81666666666666721</v>
      </c>
      <c r="D89" s="111"/>
      <c r="E89" s="111">
        <f>STDEV(C34:O34)</f>
        <v>1.1357816691600549</v>
      </c>
      <c r="F89" s="111"/>
    </row>
    <row r="90" spans="2:6">
      <c r="B90" s="110" t="s">
        <v>11</v>
      </c>
      <c r="C90" s="111">
        <f>CONFIDENCE(0.05,C89,C87)</f>
        <v>0.53354575134701498</v>
      </c>
      <c r="D90" s="111"/>
      <c r="E90" s="111">
        <f>CONFIDENCE(0.05,E89,E87)</f>
        <v>0.6174066032573684</v>
      </c>
      <c r="F90" s="111"/>
    </row>
    <row r="91" spans="2:6">
      <c r="B91" s="110" t="s">
        <v>13</v>
      </c>
      <c r="C91" s="109">
        <f>MAX(C16:F16,K16:O16)</f>
        <v>26.1</v>
      </c>
      <c r="D91" s="109"/>
      <c r="E91" s="109">
        <f>MAX(C34:O34)</f>
        <v>25</v>
      </c>
      <c r="F91" s="109"/>
    </row>
    <row r="92" spans="2:6">
      <c r="B92" s="110" t="s">
        <v>14</v>
      </c>
      <c r="C92" s="109">
        <f>MIN(C16:F16,K16:O16)</f>
        <v>23.9</v>
      </c>
      <c r="D92" s="109"/>
      <c r="E92" s="109">
        <f>MIN(C34:O34)</f>
        <v>20.3</v>
      </c>
      <c r="F92" s="109"/>
    </row>
    <row r="93" spans="2:6" ht="13.5" thickBot="1">
      <c r="B93" s="107" t="s">
        <v>15</v>
      </c>
      <c r="C93" s="106">
        <f>C91-C92</f>
        <v>2.2000000000000028</v>
      </c>
      <c r="D93" s="106"/>
      <c r="E93" s="106">
        <f>E91-E92</f>
        <v>4.6999999999999993</v>
      </c>
      <c r="F93" s="106"/>
    </row>
    <row r="95" spans="2:6" ht="13.5" thickBot="1"/>
    <row r="96" spans="2:6" ht="13.5" thickBot="1">
      <c r="B96" s="118"/>
      <c r="C96" s="117" t="s">
        <v>42</v>
      </c>
      <c r="D96" s="117"/>
      <c r="E96" s="117"/>
      <c r="F96" s="117"/>
    </row>
    <row r="97" spans="2:6" ht="13.5" thickBot="1">
      <c r="B97" s="115"/>
      <c r="C97" s="122" t="s">
        <v>17</v>
      </c>
      <c r="D97" s="122"/>
      <c r="E97" s="122" t="s">
        <v>18</v>
      </c>
      <c r="F97" s="122"/>
    </row>
    <row r="98" spans="2:6">
      <c r="B98" s="110" t="s">
        <v>9</v>
      </c>
      <c r="C98" s="113">
        <v>9</v>
      </c>
      <c r="D98" s="113"/>
      <c r="E98" s="113">
        <f>COUNTIF(C35:O35,"&gt;0")</f>
        <v>13</v>
      </c>
      <c r="F98" s="113"/>
    </row>
    <row r="99" spans="2:6">
      <c r="B99" s="110" t="s">
        <v>10</v>
      </c>
      <c r="C99" s="111">
        <f>AVERAGE(C17:F17,K17:O17)</f>
        <v>20.722222222222221</v>
      </c>
      <c r="D99" s="111"/>
      <c r="E99" s="111">
        <f>AVERAGE(C35:O35)</f>
        <v>22.707692307692305</v>
      </c>
      <c r="F99" s="111"/>
    </row>
    <row r="100" spans="2:6">
      <c r="B100" s="110" t="s">
        <v>12</v>
      </c>
      <c r="C100" s="111">
        <f>STDEV(C17:F17,K17:O17)</f>
        <v>1.13993177183744</v>
      </c>
      <c r="D100" s="111"/>
      <c r="E100" s="111">
        <f>STDEV(C35:O35)</f>
        <v>2.5332658560514347</v>
      </c>
      <c r="F100" s="111"/>
    </row>
    <row r="101" spans="2:6">
      <c r="B101" s="110" t="s">
        <v>11</v>
      </c>
      <c r="C101" s="111">
        <f>CONFIDENCE(0.05,C100,C98)</f>
        <v>0.74474173921143738</v>
      </c>
      <c r="D101" s="111"/>
      <c r="E101" s="111">
        <f>CONFIDENCE(0.05,E100,E98)</f>
        <v>1.3770737015761598</v>
      </c>
      <c r="F101" s="111"/>
    </row>
    <row r="102" spans="2:6">
      <c r="B102" s="110" t="s">
        <v>13</v>
      </c>
      <c r="C102" s="109">
        <f>MAX(C17:F17,K17:O17)</f>
        <v>22.6</v>
      </c>
      <c r="D102" s="109"/>
      <c r="E102" s="109">
        <f>MAX(C35:O35)</f>
        <v>27.2</v>
      </c>
      <c r="F102" s="109"/>
    </row>
    <row r="103" spans="2:6">
      <c r="B103" s="110" t="s">
        <v>14</v>
      </c>
      <c r="C103" s="109">
        <f>MIN(C17:F17,K17:O17)</f>
        <v>19</v>
      </c>
      <c r="D103" s="109"/>
      <c r="E103" s="109">
        <f>MIN(C35:O35)</f>
        <v>19.5</v>
      </c>
      <c r="F103" s="109"/>
    </row>
    <row r="104" spans="2:6" ht="13.5" thickBot="1">
      <c r="B104" s="107" t="s">
        <v>15</v>
      </c>
      <c r="C104" s="106">
        <f>C102-C103</f>
        <v>3.6000000000000014</v>
      </c>
      <c r="D104" s="106"/>
      <c r="E104" s="106">
        <f>E102-E103</f>
        <v>7.6999999999999993</v>
      </c>
      <c r="F104" s="106"/>
    </row>
  </sheetData>
  <mergeCells count="113">
    <mergeCell ref="B2:C3"/>
    <mergeCell ref="B20:C21"/>
    <mergeCell ref="D2:I3"/>
    <mergeCell ref="C40:F40"/>
    <mergeCell ref="J2:K3"/>
    <mergeCell ref="L2:O2"/>
    <mergeCell ref="L3:O3"/>
    <mergeCell ref="D20:I21"/>
    <mergeCell ref="J20:K21"/>
    <mergeCell ref="L20:O20"/>
    <mergeCell ref="I46:K46"/>
    <mergeCell ref="C41:D41"/>
    <mergeCell ref="E41:F41"/>
    <mergeCell ref="C43:D43"/>
    <mergeCell ref="C44:D44"/>
    <mergeCell ref="C42:D42"/>
    <mergeCell ref="E42:F42"/>
    <mergeCell ref="L21:O21"/>
    <mergeCell ref="C47:D47"/>
    <mergeCell ref="C48:D48"/>
    <mergeCell ref="E43:F43"/>
    <mergeCell ref="E44:F44"/>
    <mergeCell ref="E45:F45"/>
    <mergeCell ref="E46:F46"/>
    <mergeCell ref="E47:F47"/>
    <mergeCell ref="E48:F48"/>
    <mergeCell ref="C45:D45"/>
    <mergeCell ref="C46:D46"/>
    <mergeCell ref="C54:D54"/>
    <mergeCell ref="E54:F54"/>
    <mergeCell ref="C55:D55"/>
    <mergeCell ref="E55:F55"/>
    <mergeCell ref="C51:F51"/>
    <mergeCell ref="C52:D52"/>
    <mergeCell ref="E52:F52"/>
    <mergeCell ref="C53:D53"/>
    <mergeCell ref="E53:F53"/>
    <mergeCell ref="C58:D58"/>
    <mergeCell ref="E58:F58"/>
    <mergeCell ref="C59:D59"/>
    <mergeCell ref="E59:F59"/>
    <mergeCell ref="C56:D56"/>
    <mergeCell ref="E56:F56"/>
    <mergeCell ref="C57:D57"/>
    <mergeCell ref="E57:F57"/>
    <mergeCell ref="C65:D65"/>
    <mergeCell ref="E65:F65"/>
    <mergeCell ref="C66:D66"/>
    <mergeCell ref="E66:F66"/>
    <mergeCell ref="C62:F62"/>
    <mergeCell ref="C63:D63"/>
    <mergeCell ref="E63:F63"/>
    <mergeCell ref="C64:D64"/>
    <mergeCell ref="E64:F64"/>
    <mergeCell ref="C69:D69"/>
    <mergeCell ref="E69:F69"/>
    <mergeCell ref="C70:D70"/>
    <mergeCell ref="E70:F70"/>
    <mergeCell ref="C67:D67"/>
    <mergeCell ref="E67:F67"/>
    <mergeCell ref="C68:D68"/>
    <mergeCell ref="E68:F68"/>
    <mergeCell ref="C77:D77"/>
    <mergeCell ref="E77:F77"/>
    <mergeCell ref="C78:D78"/>
    <mergeCell ref="E78:F78"/>
    <mergeCell ref="C74:F74"/>
    <mergeCell ref="C75:D75"/>
    <mergeCell ref="E75:F75"/>
    <mergeCell ref="C76:D76"/>
    <mergeCell ref="E76:F76"/>
    <mergeCell ref="C81:D81"/>
    <mergeCell ref="E81:F81"/>
    <mergeCell ref="C82:D82"/>
    <mergeCell ref="E82:F82"/>
    <mergeCell ref="C79:D79"/>
    <mergeCell ref="E79:F79"/>
    <mergeCell ref="C80:D80"/>
    <mergeCell ref="E80:F80"/>
    <mergeCell ref="C88:D88"/>
    <mergeCell ref="E88:F88"/>
    <mergeCell ref="C89:D89"/>
    <mergeCell ref="E89:F89"/>
    <mergeCell ref="C85:F85"/>
    <mergeCell ref="C86:D86"/>
    <mergeCell ref="E86:F86"/>
    <mergeCell ref="C87:D87"/>
    <mergeCell ref="E87:F87"/>
    <mergeCell ref="C92:D92"/>
    <mergeCell ref="E92:F92"/>
    <mergeCell ref="C93:D93"/>
    <mergeCell ref="E93:F93"/>
    <mergeCell ref="C90:D90"/>
    <mergeCell ref="E90:F90"/>
    <mergeCell ref="C91:D91"/>
    <mergeCell ref="E91:F91"/>
    <mergeCell ref="C99:D99"/>
    <mergeCell ref="E99:F99"/>
    <mergeCell ref="C100:D100"/>
    <mergeCell ref="E100:F100"/>
    <mergeCell ref="C96:F96"/>
    <mergeCell ref="C97:D97"/>
    <mergeCell ref="E97:F97"/>
    <mergeCell ref="C98:D98"/>
    <mergeCell ref="E98:F98"/>
    <mergeCell ref="C103:D103"/>
    <mergeCell ref="E103:F103"/>
    <mergeCell ref="C104:D104"/>
    <mergeCell ref="E104:F104"/>
    <mergeCell ref="C101:D101"/>
    <mergeCell ref="E101:F101"/>
    <mergeCell ref="C102:D102"/>
    <mergeCell ref="E102:F102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82"/>
  <sheetViews>
    <sheetView zoomScale="106" zoomScaleNormal="106" workbookViewId="0">
      <selection activeCell="A2" sqref="A2"/>
    </sheetView>
  </sheetViews>
  <sheetFormatPr defaultRowHeight="12.75"/>
  <cols>
    <col min="1" max="1" width="3.85546875" style="104" customWidth="1"/>
    <col min="2" max="2" width="15.7109375" style="222" customWidth="1"/>
    <col min="3" max="15" width="7.7109375" style="104" customWidth="1"/>
    <col min="16" max="16384" width="9.140625" style="104"/>
  </cols>
  <sheetData>
    <row r="1" spans="2:18" ht="6" customHeight="1" thickBot="1">
      <c r="R1" s="199"/>
    </row>
    <row r="2" spans="2:18" ht="13.5" customHeight="1" thickBot="1">
      <c r="B2" s="188"/>
      <c r="C2" s="185"/>
      <c r="D2" s="186" t="s">
        <v>6</v>
      </c>
      <c r="E2" s="187"/>
      <c r="F2" s="187"/>
      <c r="G2" s="187"/>
      <c r="H2" s="187"/>
      <c r="I2" s="185"/>
      <c r="J2" s="319" t="s">
        <v>21</v>
      </c>
      <c r="K2" s="318"/>
      <c r="L2" s="184" t="s">
        <v>24</v>
      </c>
      <c r="M2" s="116"/>
      <c r="N2" s="116"/>
      <c r="O2" s="180"/>
    </row>
    <row r="3" spans="2:18" ht="13.5" customHeight="1" thickBot="1">
      <c r="B3" s="183"/>
      <c r="C3" s="182"/>
      <c r="D3" s="183"/>
      <c r="E3" s="123"/>
      <c r="F3" s="123"/>
      <c r="G3" s="123"/>
      <c r="H3" s="123"/>
      <c r="I3" s="182"/>
      <c r="J3" s="317"/>
      <c r="K3" s="316"/>
      <c r="L3" s="181" t="s">
        <v>122</v>
      </c>
      <c r="M3" s="116"/>
      <c r="N3" s="116"/>
      <c r="O3" s="180"/>
    </row>
    <row r="4" spans="2:18" ht="5.25" customHeight="1" thickBot="1">
      <c r="B4" s="257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7"/>
      <c r="N4" s="197"/>
      <c r="O4" s="196"/>
    </row>
    <row r="5" spans="2:18" ht="13.5" thickBot="1">
      <c r="B5" s="259" t="s">
        <v>28</v>
      </c>
      <c r="C5" s="195">
        <v>1.5946389999999999</v>
      </c>
      <c r="D5" s="194">
        <v>1.598041</v>
      </c>
      <c r="E5" s="194">
        <v>0.29999799999999999</v>
      </c>
      <c r="F5" s="194">
        <v>0.29997600000000002</v>
      </c>
      <c r="G5" s="194">
        <v>0.29992999999999997</v>
      </c>
      <c r="H5" s="194">
        <v>0.29986000000000002</v>
      </c>
      <c r="I5" s="194">
        <v>0.29976700000000001</v>
      </c>
      <c r="J5" s="194">
        <v>0.299649</v>
      </c>
      <c r="K5" s="194">
        <v>1.6999949999999999</v>
      </c>
      <c r="L5" s="274">
        <v>1.699889</v>
      </c>
      <c r="M5" s="274">
        <v>1.6996500000000001</v>
      </c>
      <c r="N5" s="274">
        <v>1.699276</v>
      </c>
      <c r="O5" s="273">
        <v>1.698766</v>
      </c>
    </row>
    <row r="6" spans="2:18" ht="5.25" customHeight="1" thickBot="1">
      <c r="B6" s="257"/>
      <c r="C6" s="172"/>
      <c r="D6" s="171"/>
      <c r="E6" s="171"/>
      <c r="F6" s="171"/>
      <c r="G6" s="171"/>
      <c r="H6" s="171"/>
      <c r="I6" s="171"/>
      <c r="J6" s="171"/>
      <c r="K6" s="171"/>
      <c r="L6" s="171"/>
      <c r="M6" s="170"/>
      <c r="N6" s="170">
        <v>0.1</v>
      </c>
      <c r="O6" s="169"/>
    </row>
    <row r="7" spans="2:18" ht="13.5" thickBot="1">
      <c r="B7" s="256" t="s">
        <v>0</v>
      </c>
      <c r="C7" s="167">
        <v>0.29166666666666669</v>
      </c>
      <c r="D7" s="166">
        <v>0.33333333333333331</v>
      </c>
      <c r="E7" s="166">
        <v>0.375</v>
      </c>
      <c r="F7" s="166">
        <v>0.41666666666666669</v>
      </c>
      <c r="G7" s="166">
        <v>0.45833333333333331</v>
      </c>
      <c r="H7" s="166">
        <v>0.5</v>
      </c>
      <c r="I7" s="166">
        <v>0.54166666666666663</v>
      </c>
      <c r="J7" s="166">
        <v>0.58333333333333337</v>
      </c>
      <c r="K7" s="166">
        <v>0.625</v>
      </c>
      <c r="L7" s="166">
        <v>0.66666666666666663</v>
      </c>
      <c r="M7" s="166">
        <v>0.70833333333333337</v>
      </c>
      <c r="N7" s="166">
        <v>0.75</v>
      </c>
      <c r="O7" s="165">
        <v>0.79166666666666663</v>
      </c>
    </row>
    <row r="8" spans="2:18" ht="4.5" customHeight="1" thickBot="1">
      <c r="B8" s="252"/>
      <c r="C8" s="160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8"/>
    </row>
    <row r="9" spans="2:18" ht="12.75" customHeight="1" thickBot="1">
      <c r="B9" s="272" t="s">
        <v>1</v>
      </c>
      <c r="C9" s="255" t="s">
        <v>2</v>
      </c>
      <c r="D9" s="254" t="s">
        <v>2</v>
      </c>
      <c r="E9" s="254" t="s">
        <v>2</v>
      </c>
      <c r="F9" s="254" t="s">
        <v>2</v>
      </c>
      <c r="G9" s="254" t="s">
        <v>2</v>
      </c>
      <c r="H9" s="254" t="s">
        <v>2</v>
      </c>
      <c r="I9" s="254" t="s">
        <v>2</v>
      </c>
      <c r="J9" s="254" t="s">
        <v>2</v>
      </c>
      <c r="K9" s="254" t="s">
        <v>2</v>
      </c>
      <c r="L9" s="254" t="s">
        <v>2</v>
      </c>
      <c r="M9" s="254" t="s">
        <v>2</v>
      </c>
      <c r="N9" s="254" t="s">
        <v>2</v>
      </c>
      <c r="O9" s="253" t="s">
        <v>2</v>
      </c>
    </row>
    <row r="10" spans="2:18" ht="5.25" customHeight="1" thickBot="1">
      <c r="B10" s="252"/>
      <c r="C10" s="160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8"/>
    </row>
    <row r="11" spans="2:18" ht="12.75" customHeight="1">
      <c r="B11" s="251" t="s">
        <v>3</v>
      </c>
      <c r="C11" s="149">
        <v>8.15</v>
      </c>
      <c r="D11" s="148">
        <v>8.1300000000000008</v>
      </c>
      <c r="E11" s="148">
        <v>8.6999999999999993</v>
      </c>
      <c r="F11" s="148">
        <v>8.14</v>
      </c>
      <c r="G11" s="148">
        <v>8.26</v>
      </c>
      <c r="H11" s="148">
        <v>8.43</v>
      </c>
      <c r="I11" s="148">
        <v>8.43</v>
      </c>
      <c r="J11" s="148">
        <v>8.58</v>
      </c>
      <c r="K11" s="148">
        <v>8.51</v>
      </c>
      <c r="L11" s="148">
        <v>8.58</v>
      </c>
      <c r="M11" s="148">
        <v>8.61</v>
      </c>
      <c r="N11" s="148">
        <v>8.67</v>
      </c>
      <c r="O11" s="147">
        <v>8.73</v>
      </c>
    </row>
    <row r="12" spans="2:18" ht="12.75" customHeight="1">
      <c r="B12" s="250" t="s">
        <v>5</v>
      </c>
      <c r="C12" s="145">
        <v>23.1</v>
      </c>
      <c r="D12" s="144">
        <v>23.1</v>
      </c>
      <c r="E12" s="144">
        <v>23.4</v>
      </c>
      <c r="F12" s="144">
        <v>24.3</v>
      </c>
      <c r="G12" s="144">
        <v>25.1</v>
      </c>
      <c r="H12" s="144">
        <v>25.3</v>
      </c>
      <c r="I12" s="144">
        <v>26.6</v>
      </c>
      <c r="J12" s="144">
        <v>27.1</v>
      </c>
      <c r="K12" s="144">
        <v>27.5</v>
      </c>
      <c r="L12" s="144">
        <v>23.2</v>
      </c>
      <c r="M12" s="144">
        <v>23.3</v>
      </c>
      <c r="N12" s="144">
        <v>26.2</v>
      </c>
      <c r="O12" s="143">
        <v>27.6</v>
      </c>
    </row>
    <row r="13" spans="2:18">
      <c r="B13" s="250" t="s">
        <v>4</v>
      </c>
      <c r="C13" s="145">
        <v>-49.7</v>
      </c>
      <c r="D13" s="144">
        <v>-49.4</v>
      </c>
      <c r="E13" s="144">
        <v>-44.2</v>
      </c>
      <c r="F13" s="144">
        <v>-48.6</v>
      </c>
      <c r="G13" s="144">
        <v>-56.3</v>
      </c>
      <c r="H13" s="144">
        <v>-65.2</v>
      </c>
      <c r="I13" s="144">
        <v>-66.8</v>
      </c>
      <c r="J13" s="144">
        <v>-76</v>
      </c>
      <c r="K13" s="144">
        <v>-72.099999999999994</v>
      </c>
      <c r="L13" s="270">
        <v>-74.5</v>
      </c>
      <c r="M13" s="144">
        <v>-76.5</v>
      </c>
      <c r="N13" s="144">
        <v>-80.8</v>
      </c>
      <c r="O13" s="143">
        <v>-85</v>
      </c>
    </row>
    <row r="14" spans="2:18" s="221" customFormat="1" ht="13.5" thickBot="1">
      <c r="B14" s="249" t="s">
        <v>5</v>
      </c>
      <c r="C14" s="141">
        <v>23.1</v>
      </c>
      <c r="D14" s="140">
        <v>23</v>
      </c>
      <c r="E14" s="140">
        <v>23.4</v>
      </c>
      <c r="F14" s="140">
        <v>24.3</v>
      </c>
      <c r="G14" s="140">
        <v>25.1</v>
      </c>
      <c r="H14" s="140">
        <v>25.3</v>
      </c>
      <c r="I14" s="140">
        <v>26.4</v>
      </c>
      <c r="J14" s="140">
        <v>27.1</v>
      </c>
      <c r="K14" s="140">
        <v>27.5</v>
      </c>
      <c r="L14" s="140">
        <v>23.3</v>
      </c>
      <c r="M14" s="140">
        <v>23.3</v>
      </c>
      <c r="N14" s="140">
        <v>26.1</v>
      </c>
      <c r="O14" s="139">
        <v>27.5</v>
      </c>
    </row>
    <row r="15" spans="2:18" ht="5.25" customHeight="1" thickBot="1">
      <c r="B15" s="252"/>
      <c r="C15" s="153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1"/>
    </row>
    <row r="16" spans="2:18" ht="12.75" customHeight="1">
      <c r="B16" s="251" t="s">
        <v>19</v>
      </c>
      <c r="C16" s="149">
        <v>23.8</v>
      </c>
      <c r="D16" s="148">
        <v>22.9</v>
      </c>
      <c r="E16" s="148">
        <v>24.8</v>
      </c>
      <c r="F16" s="148">
        <v>26.7</v>
      </c>
      <c r="G16" s="148">
        <v>27.5</v>
      </c>
      <c r="H16" s="148">
        <v>25.8</v>
      </c>
      <c r="I16" s="148">
        <v>24.6</v>
      </c>
      <c r="J16" s="148">
        <v>27.5</v>
      </c>
      <c r="K16" s="148">
        <v>27.8</v>
      </c>
      <c r="L16" s="148">
        <v>54.3</v>
      </c>
      <c r="M16" s="148">
        <v>54</v>
      </c>
      <c r="N16" s="148">
        <v>39.799999999999997</v>
      </c>
      <c r="O16" s="147">
        <v>33.6</v>
      </c>
    </row>
    <row r="17" spans="2:16" ht="12.75" customHeight="1">
      <c r="B17" s="250" t="s">
        <v>5</v>
      </c>
      <c r="C17" s="145">
        <v>23</v>
      </c>
      <c r="D17" s="144">
        <v>23</v>
      </c>
      <c r="E17" s="144">
        <v>23.2</v>
      </c>
      <c r="F17" s="144">
        <v>24.1</v>
      </c>
      <c r="G17" s="144">
        <v>27</v>
      </c>
      <c r="H17" s="144">
        <v>25.4</v>
      </c>
      <c r="I17" s="144">
        <v>26.2</v>
      </c>
      <c r="J17" s="144">
        <v>26.9</v>
      </c>
      <c r="K17" s="144">
        <v>27.4</v>
      </c>
      <c r="L17" s="144">
        <v>23.1</v>
      </c>
      <c r="M17" s="144">
        <v>23.2</v>
      </c>
      <c r="N17" s="144">
        <v>26.8</v>
      </c>
      <c r="O17" s="143">
        <v>27.4</v>
      </c>
    </row>
    <row r="18" spans="2:16" ht="12.75" customHeight="1">
      <c r="B18" s="250" t="s">
        <v>59</v>
      </c>
      <c r="C18" s="145">
        <v>23.7</v>
      </c>
      <c r="D18" s="144">
        <v>23</v>
      </c>
      <c r="E18" s="144">
        <v>24.8</v>
      </c>
      <c r="F18" s="144">
        <v>26.7</v>
      </c>
      <c r="G18" s="144">
        <v>27.4</v>
      </c>
      <c r="H18" s="144">
        <v>26.1</v>
      </c>
      <c r="I18" s="144">
        <v>24.8</v>
      </c>
      <c r="J18" s="144">
        <v>27.4</v>
      </c>
      <c r="K18" s="144">
        <v>27.7</v>
      </c>
      <c r="L18" s="144">
        <v>54.2</v>
      </c>
      <c r="M18" s="144">
        <v>53.9</v>
      </c>
      <c r="N18" s="144">
        <v>39.6</v>
      </c>
      <c r="O18" s="143">
        <v>33.4</v>
      </c>
    </row>
    <row r="19" spans="2:16" ht="12.75" customHeight="1">
      <c r="B19" s="250" t="s">
        <v>5</v>
      </c>
      <c r="C19" s="145">
        <v>23</v>
      </c>
      <c r="D19" s="144">
        <v>23.1</v>
      </c>
      <c r="E19" s="144">
        <v>23.2</v>
      </c>
      <c r="F19" s="144">
        <v>24.1</v>
      </c>
      <c r="G19" s="144">
        <v>24.9</v>
      </c>
      <c r="H19" s="144">
        <v>25.4</v>
      </c>
      <c r="I19" s="144">
        <v>26.2</v>
      </c>
      <c r="J19" s="144">
        <v>26.9</v>
      </c>
      <c r="K19" s="144">
        <v>27.4</v>
      </c>
      <c r="L19" s="144">
        <v>23.2</v>
      </c>
      <c r="M19" s="144">
        <v>23.2</v>
      </c>
      <c r="N19" s="144">
        <v>26.1</v>
      </c>
      <c r="O19" s="143">
        <v>27.4</v>
      </c>
    </row>
    <row r="20" spans="2:16">
      <c r="B20" s="250" t="s">
        <v>20</v>
      </c>
      <c r="C20" s="145">
        <v>14.4</v>
      </c>
      <c r="D20" s="144">
        <v>14.7</v>
      </c>
      <c r="E20" s="144">
        <v>15.1</v>
      </c>
      <c r="F20" s="144">
        <v>16.399999999999999</v>
      </c>
      <c r="G20" s="144">
        <v>16.899999999999999</v>
      </c>
      <c r="H20" s="144">
        <v>15.8</v>
      </c>
      <c r="I20" s="144">
        <v>15.2</v>
      </c>
      <c r="J20" s="144">
        <v>16.899999999999999</v>
      </c>
      <c r="K20" s="144">
        <v>17.100000000000001</v>
      </c>
      <c r="L20" s="144">
        <v>35.9</v>
      </c>
      <c r="M20" s="144">
        <v>35.6</v>
      </c>
      <c r="N20" s="144">
        <v>25.4</v>
      </c>
      <c r="O20" s="143">
        <v>21.2</v>
      </c>
    </row>
    <row r="21" spans="2:16" ht="13.5" thickBot="1">
      <c r="B21" s="249" t="s">
        <v>5</v>
      </c>
      <c r="C21" s="141">
        <v>23</v>
      </c>
      <c r="D21" s="140">
        <v>23.1</v>
      </c>
      <c r="E21" s="140">
        <v>23.2</v>
      </c>
      <c r="F21" s="140">
        <v>24.1</v>
      </c>
      <c r="G21" s="140">
        <v>25</v>
      </c>
      <c r="H21" s="140">
        <v>25.4</v>
      </c>
      <c r="I21" s="140">
        <v>26.2</v>
      </c>
      <c r="J21" s="140">
        <v>26.9</v>
      </c>
      <c r="K21" s="140">
        <v>27.4</v>
      </c>
      <c r="L21" s="140">
        <v>23.1</v>
      </c>
      <c r="M21" s="140">
        <v>23.1</v>
      </c>
      <c r="N21" s="140">
        <v>26.1</v>
      </c>
      <c r="O21" s="139">
        <v>27.4</v>
      </c>
      <c r="P21" s="269"/>
    </row>
    <row r="22" spans="2:16" ht="5.25" customHeight="1" thickBot="1">
      <c r="B22" s="252"/>
      <c r="C22" s="160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8"/>
    </row>
    <row r="23" spans="2:16">
      <c r="B23" s="251" t="s">
        <v>82</v>
      </c>
      <c r="C23" s="149">
        <v>5.37</v>
      </c>
      <c r="D23" s="148">
        <v>5.43</v>
      </c>
      <c r="E23" s="148">
        <v>6.24</v>
      </c>
      <c r="F23" s="148">
        <v>4.66</v>
      </c>
      <c r="G23" s="148">
        <v>6.53</v>
      </c>
      <c r="H23" s="148">
        <v>4.3600000000000003</v>
      </c>
      <c r="I23" s="148">
        <v>5.04</v>
      </c>
      <c r="J23" s="148">
        <v>5.87</v>
      </c>
      <c r="K23" s="148">
        <v>6.65</v>
      </c>
      <c r="L23" s="148">
        <v>8.4700000000000006</v>
      </c>
      <c r="M23" s="148">
        <v>8.5399999999999991</v>
      </c>
      <c r="N23" s="148">
        <v>7.23</v>
      </c>
      <c r="O23" s="147">
        <v>6.26</v>
      </c>
    </row>
    <row r="24" spans="2:16" ht="13.5" thickBot="1">
      <c r="B24" s="249" t="s">
        <v>5</v>
      </c>
      <c r="C24" s="141">
        <v>23.2</v>
      </c>
      <c r="D24" s="140">
        <v>23.1</v>
      </c>
      <c r="E24" s="140">
        <v>23.2</v>
      </c>
      <c r="F24" s="140">
        <v>24.1</v>
      </c>
      <c r="G24" s="140">
        <v>25</v>
      </c>
      <c r="H24" s="140">
        <v>25.4</v>
      </c>
      <c r="I24" s="140">
        <v>26.2</v>
      </c>
      <c r="J24" s="140">
        <v>26.9</v>
      </c>
      <c r="K24" s="140">
        <v>27.4</v>
      </c>
      <c r="L24" s="140">
        <v>23.1</v>
      </c>
      <c r="M24" s="140">
        <v>23.3</v>
      </c>
      <c r="N24" s="140">
        <v>25.8</v>
      </c>
      <c r="O24" s="139">
        <v>27.4</v>
      </c>
    </row>
    <row r="25" spans="2:16">
      <c r="B25" s="248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</row>
    <row r="26" spans="2:16">
      <c r="B26" s="248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</row>
    <row r="27" spans="2:16">
      <c r="B27" s="248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</row>
    <row r="28" spans="2:16">
      <c r="B28" s="248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</row>
    <row r="29" spans="2:16">
      <c r="B29" s="248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</row>
    <row r="30" spans="2:16">
      <c r="B30" s="248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</row>
    <row r="31" spans="2:16">
      <c r="B31" s="248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</row>
    <row r="32" spans="2:16">
      <c r="B32" s="248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</row>
    <row r="33" spans="2:17">
      <c r="B33" s="248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</row>
    <row r="34" spans="2:17">
      <c r="B34" s="248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</row>
    <row r="35" spans="2:17">
      <c r="B35" s="248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</row>
    <row r="36" spans="2:17">
      <c r="B36" s="248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</row>
    <row r="37" spans="2:17">
      <c r="B37" s="248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</row>
    <row r="38" spans="2:17">
      <c r="B38" s="248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</row>
    <row r="39" spans="2:17">
      <c r="B39" s="248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</row>
    <row r="41" spans="2:17" ht="1.5" customHeight="1" thickBot="1"/>
    <row r="42" spans="2:17" ht="13.5" customHeight="1" thickBot="1">
      <c r="B42" s="188"/>
      <c r="C42" s="185"/>
      <c r="D42" s="186" t="s">
        <v>6</v>
      </c>
      <c r="E42" s="187"/>
      <c r="F42" s="187"/>
      <c r="G42" s="187"/>
      <c r="H42" s="187"/>
      <c r="I42" s="185"/>
      <c r="J42" s="319" t="s">
        <v>22</v>
      </c>
      <c r="K42" s="318"/>
      <c r="L42" s="184" t="s">
        <v>24</v>
      </c>
      <c r="M42" s="116"/>
      <c r="N42" s="116"/>
      <c r="O42" s="180"/>
    </row>
    <row r="43" spans="2:17" ht="13.5" customHeight="1" thickBot="1">
      <c r="B43" s="183"/>
      <c r="C43" s="182"/>
      <c r="D43" s="183"/>
      <c r="E43" s="123"/>
      <c r="F43" s="123"/>
      <c r="G43" s="123"/>
      <c r="H43" s="123"/>
      <c r="I43" s="182"/>
      <c r="J43" s="317"/>
      <c r="K43" s="316"/>
      <c r="L43" s="181" t="s">
        <v>122</v>
      </c>
      <c r="M43" s="116"/>
      <c r="N43" s="116"/>
      <c r="O43" s="180"/>
      <c r="Q43" s="136"/>
    </row>
    <row r="44" spans="2:17" ht="5.25" customHeight="1" thickBot="1">
      <c r="B44" s="257"/>
      <c r="C44" s="172"/>
      <c r="D44" s="172"/>
      <c r="E44" s="172"/>
      <c r="F44" s="172"/>
      <c r="G44" s="172"/>
      <c r="H44" s="172"/>
      <c r="I44" s="172"/>
      <c r="J44" s="172"/>
      <c r="K44" s="172"/>
      <c r="L44" s="172"/>
      <c r="M44" s="179"/>
      <c r="N44" s="179"/>
      <c r="O44" s="178"/>
    </row>
    <row r="45" spans="2:17" s="263" customFormat="1" ht="12" thickBot="1">
      <c r="B45" s="268" t="s">
        <v>28</v>
      </c>
      <c r="C45" s="267">
        <v>1.5986320000000001</v>
      </c>
      <c r="D45" s="265">
        <v>1.5979680000000001</v>
      </c>
      <c r="E45" s="266">
        <v>0.29999700000000001</v>
      </c>
      <c r="F45" s="266">
        <v>0.29997299999999999</v>
      </c>
      <c r="G45" s="266">
        <v>0.29992400000000002</v>
      </c>
      <c r="H45" s="265">
        <v>0.29985200000000001</v>
      </c>
      <c r="I45" s="265">
        <v>0.29975600000000002</v>
      </c>
      <c r="J45" s="265">
        <v>0.29963600000000001</v>
      </c>
      <c r="K45" s="265">
        <v>1.6999899999999999</v>
      </c>
      <c r="L45" s="265">
        <v>1.699872</v>
      </c>
      <c r="M45" s="265">
        <v>1.6996180000000001</v>
      </c>
      <c r="N45" s="265">
        <v>1.6992309999999999</v>
      </c>
      <c r="O45" s="264">
        <v>1.6987080000000001</v>
      </c>
    </row>
    <row r="46" spans="2:17" ht="5.25" customHeight="1" thickBot="1">
      <c r="B46" s="257"/>
      <c r="C46" s="172"/>
      <c r="D46" s="171"/>
      <c r="E46" s="171"/>
      <c r="F46" s="171"/>
      <c r="G46" s="171"/>
      <c r="H46" s="171"/>
      <c r="I46" s="171"/>
      <c r="J46" s="171"/>
      <c r="K46" s="171"/>
      <c r="L46" s="171"/>
      <c r="M46" s="170"/>
      <c r="N46" s="170"/>
      <c r="O46" s="169"/>
    </row>
    <row r="47" spans="2:17" ht="13.5" thickBot="1">
      <c r="B47" s="256" t="s">
        <v>0</v>
      </c>
      <c r="C47" s="262">
        <v>0.2986111111111111</v>
      </c>
      <c r="D47" s="261">
        <v>0.34027777777777773</v>
      </c>
      <c r="E47" s="261">
        <v>0.38194444444444442</v>
      </c>
      <c r="F47" s="261">
        <v>0.4236111111111111</v>
      </c>
      <c r="G47" s="261">
        <v>0.46527777777777773</v>
      </c>
      <c r="H47" s="261">
        <v>0.50694444444444442</v>
      </c>
      <c r="I47" s="261">
        <v>0.54861111111111105</v>
      </c>
      <c r="J47" s="261">
        <v>0.59027777777777779</v>
      </c>
      <c r="K47" s="261">
        <v>0.63194444444444442</v>
      </c>
      <c r="L47" s="261">
        <v>0.67361111111111116</v>
      </c>
      <c r="M47" s="261">
        <v>0.71527777777777779</v>
      </c>
      <c r="N47" s="261">
        <v>0.75694444444444453</v>
      </c>
      <c r="O47" s="260">
        <v>0.79861111111111116</v>
      </c>
    </row>
    <row r="48" spans="2:17" ht="5.25" customHeight="1" thickBot="1">
      <c r="B48" s="252"/>
      <c r="C48" s="160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8"/>
    </row>
    <row r="49" spans="2:15" ht="13.5" thickBot="1">
      <c r="B49" s="256" t="s">
        <v>1</v>
      </c>
      <c r="C49" s="255" t="s">
        <v>2</v>
      </c>
      <c r="D49" s="254" t="s">
        <v>2</v>
      </c>
      <c r="E49" s="254" t="s">
        <v>2</v>
      </c>
      <c r="F49" s="254" t="s">
        <v>2</v>
      </c>
      <c r="G49" s="254" t="s">
        <v>2</v>
      </c>
      <c r="H49" s="254" t="s">
        <v>2</v>
      </c>
      <c r="I49" s="254" t="s">
        <v>2</v>
      </c>
      <c r="J49" s="254" t="s">
        <v>2</v>
      </c>
      <c r="K49" s="254" t="s">
        <v>2</v>
      </c>
      <c r="L49" s="254" t="s">
        <v>2</v>
      </c>
      <c r="M49" s="254" t="s">
        <v>2</v>
      </c>
      <c r="N49" s="254" t="s">
        <v>2</v>
      </c>
      <c r="O49" s="253" t="s">
        <v>2</v>
      </c>
    </row>
    <row r="50" spans="2:15" ht="5.25" customHeight="1" thickBot="1">
      <c r="B50" s="252"/>
      <c r="C50" s="160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8"/>
    </row>
    <row r="51" spans="2:15">
      <c r="B51" s="251" t="s">
        <v>3</v>
      </c>
      <c r="C51" s="149">
        <v>8.35</v>
      </c>
      <c r="D51" s="148">
        <v>8.41</v>
      </c>
      <c r="E51" s="148">
        <v>8.19</v>
      </c>
      <c r="F51" s="148">
        <v>8.07</v>
      </c>
      <c r="G51" s="148">
        <v>8.2200000000000006</v>
      </c>
      <c r="H51" s="148">
        <v>8.09</v>
      </c>
      <c r="I51" s="148">
        <v>7.85</v>
      </c>
      <c r="J51" s="148">
        <v>8.65</v>
      </c>
      <c r="K51" s="148">
        <v>8.56</v>
      </c>
      <c r="L51" s="148">
        <v>8.58</v>
      </c>
      <c r="M51" s="148">
        <v>8.64</v>
      </c>
      <c r="N51" s="148">
        <v>8.7100000000000009</v>
      </c>
      <c r="O51" s="147">
        <v>8.73</v>
      </c>
    </row>
    <row r="52" spans="2:15">
      <c r="B52" s="250" t="s">
        <v>5</v>
      </c>
      <c r="C52" s="145">
        <v>22.6</v>
      </c>
      <c r="D52" s="144">
        <v>22.6</v>
      </c>
      <c r="E52" s="144">
        <v>22.9</v>
      </c>
      <c r="F52" s="144">
        <v>23.5</v>
      </c>
      <c r="G52" s="144">
        <v>24</v>
      </c>
      <c r="H52" s="144">
        <v>24.8</v>
      </c>
      <c r="I52" s="144">
        <v>26</v>
      </c>
      <c r="J52" s="144">
        <v>27.5</v>
      </c>
      <c r="K52" s="144">
        <v>29</v>
      </c>
      <c r="L52" s="144">
        <v>27.5</v>
      </c>
      <c r="M52" s="144">
        <v>27.2</v>
      </c>
      <c r="N52" s="144">
        <v>27.4</v>
      </c>
      <c r="O52" s="143">
        <v>27.2</v>
      </c>
    </row>
    <row r="53" spans="2:15">
      <c r="B53" s="250" t="s">
        <v>4</v>
      </c>
      <c r="C53" s="145">
        <v>-60.9</v>
      </c>
      <c r="D53" s="144">
        <v>-60.8</v>
      </c>
      <c r="E53" s="144">
        <v>-52</v>
      </c>
      <c r="F53" s="144">
        <v>-44.6</v>
      </c>
      <c r="G53" s="144">
        <v>-53.7</v>
      </c>
      <c r="H53" s="144">
        <v>-46.3</v>
      </c>
      <c r="I53" s="144">
        <v>-32.5</v>
      </c>
      <c r="J53" s="144">
        <v>-80.099999999999994</v>
      </c>
      <c r="K53" s="144">
        <v>-75.2</v>
      </c>
      <c r="L53" s="144">
        <v>-75.599999999999994</v>
      </c>
      <c r="M53" s="144">
        <v>-79.5</v>
      </c>
      <c r="N53" s="144">
        <v>-83.3</v>
      </c>
      <c r="O53" s="143">
        <v>-84.5</v>
      </c>
    </row>
    <row r="54" spans="2:15" ht="13.5" thickBot="1">
      <c r="B54" s="249" t="s">
        <v>5</v>
      </c>
      <c r="C54" s="141">
        <v>22.6</v>
      </c>
      <c r="D54" s="140">
        <v>22.6</v>
      </c>
      <c r="E54" s="140">
        <v>22.9</v>
      </c>
      <c r="F54" s="140">
        <v>23.5</v>
      </c>
      <c r="G54" s="140">
        <v>24.1</v>
      </c>
      <c r="H54" s="140">
        <v>24.8</v>
      </c>
      <c r="I54" s="140">
        <v>26</v>
      </c>
      <c r="J54" s="140">
        <v>27.6</v>
      </c>
      <c r="K54" s="140">
        <v>28.9</v>
      </c>
      <c r="L54" s="140">
        <v>27.5</v>
      </c>
      <c r="M54" s="140">
        <v>27.2</v>
      </c>
      <c r="N54" s="140">
        <v>27.3</v>
      </c>
      <c r="O54" s="139">
        <v>27.1</v>
      </c>
    </row>
    <row r="55" spans="2:15" ht="5.25" customHeight="1" thickBot="1">
      <c r="B55" s="252"/>
      <c r="C55" s="153"/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1"/>
    </row>
    <row r="56" spans="2:15">
      <c r="B56" s="251" t="s">
        <v>19</v>
      </c>
      <c r="C56" s="149">
        <v>25.2</v>
      </c>
      <c r="D56" s="148">
        <v>25.8</v>
      </c>
      <c r="E56" s="148">
        <v>24.1</v>
      </c>
      <c r="F56" s="148">
        <v>23.9</v>
      </c>
      <c r="G56" s="148">
        <v>24.3</v>
      </c>
      <c r="H56" s="148">
        <v>25.5</v>
      </c>
      <c r="I56" s="148">
        <v>26.8</v>
      </c>
      <c r="J56" s="148">
        <v>27.5</v>
      </c>
      <c r="K56" s="148">
        <v>29.7</v>
      </c>
      <c r="L56" s="148">
        <v>32.200000000000003</v>
      </c>
      <c r="M56" s="148">
        <v>34.799999999999997</v>
      </c>
      <c r="N56" s="148">
        <v>33.9</v>
      </c>
      <c r="O56" s="147">
        <v>33.799999999999997</v>
      </c>
    </row>
    <row r="57" spans="2:15">
      <c r="B57" s="250" t="s">
        <v>5</v>
      </c>
      <c r="C57" s="145">
        <v>22.6</v>
      </c>
      <c r="D57" s="144">
        <v>22.5</v>
      </c>
      <c r="E57" s="144">
        <v>22.7</v>
      </c>
      <c r="F57" s="144">
        <v>23.4</v>
      </c>
      <c r="G57" s="144">
        <v>24.1</v>
      </c>
      <c r="H57" s="144">
        <v>24.7</v>
      </c>
      <c r="I57" s="144">
        <v>25.8</v>
      </c>
      <c r="J57" s="144">
        <v>27.4</v>
      </c>
      <c r="K57" s="144">
        <v>28.9</v>
      </c>
      <c r="L57" s="144">
        <v>27.4</v>
      </c>
      <c r="M57" s="144">
        <v>27.6</v>
      </c>
      <c r="N57" s="144">
        <v>27.2</v>
      </c>
      <c r="O57" s="143">
        <v>27.1</v>
      </c>
    </row>
    <row r="58" spans="2:15">
      <c r="B58" s="250" t="s">
        <v>59</v>
      </c>
      <c r="C58" s="145">
        <v>24.7</v>
      </c>
      <c r="D58" s="144">
        <v>24.9</v>
      </c>
      <c r="E58" s="144">
        <v>24</v>
      </c>
      <c r="F58" s="144">
        <v>23.9</v>
      </c>
      <c r="G58" s="144">
        <v>24.3</v>
      </c>
      <c r="H58" s="144">
        <v>25.6</v>
      </c>
      <c r="I58" s="144">
        <v>26.7</v>
      </c>
      <c r="J58" s="144">
        <v>27.5</v>
      </c>
      <c r="K58" s="144">
        <v>29.6</v>
      </c>
      <c r="L58" s="144">
        <v>32.200000000000003</v>
      </c>
      <c r="M58" s="144">
        <v>35.6</v>
      </c>
      <c r="N58" s="144">
        <v>34.1</v>
      </c>
      <c r="O58" s="143">
        <v>37.1</v>
      </c>
    </row>
    <row r="59" spans="2:15">
      <c r="B59" s="250" t="s">
        <v>5</v>
      </c>
      <c r="C59" s="145">
        <v>22.4</v>
      </c>
      <c r="D59" s="144">
        <v>22.5</v>
      </c>
      <c r="E59" s="144">
        <v>22.8</v>
      </c>
      <c r="F59" s="144">
        <v>23.4</v>
      </c>
      <c r="G59" s="144">
        <v>24</v>
      </c>
      <c r="H59" s="144">
        <v>24.7</v>
      </c>
      <c r="I59" s="144">
        <v>25.8</v>
      </c>
      <c r="J59" s="144">
        <v>27.3</v>
      </c>
      <c r="K59" s="144">
        <v>28.9</v>
      </c>
      <c r="L59" s="144">
        <v>27</v>
      </c>
      <c r="M59" s="144">
        <v>27.4</v>
      </c>
      <c r="N59" s="144">
        <v>27</v>
      </c>
      <c r="O59" s="143">
        <v>27.1</v>
      </c>
    </row>
    <row r="60" spans="2:15">
      <c r="B60" s="250" t="s">
        <v>20</v>
      </c>
      <c r="C60" s="145">
        <v>15.2</v>
      </c>
      <c r="D60" s="144">
        <v>15.7</v>
      </c>
      <c r="E60" s="144">
        <v>14.6</v>
      </c>
      <c r="F60" s="144">
        <v>14.5</v>
      </c>
      <c r="G60" s="144">
        <v>14.7</v>
      </c>
      <c r="H60" s="144">
        <v>15.6</v>
      </c>
      <c r="I60" s="144">
        <v>16.399999999999999</v>
      </c>
      <c r="J60" s="144">
        <v>17</v>
      </c>
      <c r="K60" s="144">
        <v>18.5</v>
      </c>
      <c r="L60" s="144">
        <v>20.5</v>
      </c>
      <c r="M60" s="144">
        <v>21.2</v>
      </c>
      <c r="N60" s="144">
        <v>21.6</v>
      </c>
      <c r="O60" s="143">
        <v>21.4</v>
      </c>
    </row>
    <row r="61" spans="2:15" ht="13.5" thickBot="1">
      <c r="B61" s="249" t="s">
        <v>5</v>
      </c>
      <c r="C61" s="141">
        <v>22.5</v>
      </c>
      <c r="D61" s="140">
        <v>22.5</v>
      </c>
      <c r="E61" s="140">
        <v>22.7</v>
      </c>
      <c r="F61" s="140">
        <v>23.4</v>
      </c>
      <c r="G61" s="140">
        <v>24</v>
      </c>
      <c r="H61" s="140">
        <v>24.7</v>
      </c>
      <c r="I61" s="140">
        <v>25.8</v>
      </c>
      <c r="J61" s="140">
        <v>27.4</v>
      </c>
      <c r="K61" s="140">
        <v>28.9</v>
      </c>
      <c r="L61" s="140">
        <v>27.2</v>
      </c>
      <c r="M61" s="140">
        <v>27.6</v>
      </c>
      <c r="N61" s="140">
        <v>27.2</v>
      </c>
      <c r="O61" s="139">
        <v>27.1</v>
      </c>
    </row>
    <row r="62" spans="2:15" ht="5.25" customHeight="1" thickBot="1">
      <c r="B62" s="252"/>
      <c r="C62" s="160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8"/>
    </row>
    <row r="63" spans="2:15">
      <c r="B63" s="251" t="s">
        <v>82</v>
      </c>
      <c r="C63" s="149">
        <v>6.24</v>
      </c>
      <c r="D63" s="148">
        <v>6.32</v>
      </c>
      <c r="E63" s="148">
        <v>6.77</v>
      </c>
      <c r="F63" s="148">
        <v>9.2100000000000009</v>
      </c>
      <c r="G63" s="148">
        <v>6.92</v>
      </c>
      <c r="H63" s="148">
        <v>7.28</v>
      </c>
      <c r="I63" s="148">
        <v>7.26</v>
      </c>
      <c r="J63" s="148">
        <v>7.86</v>
      </c>
      <c r="K63" s="148">
        <v>6.9</v>
      </c>
      <c r="L63" s="148">
        <v>7.66</v>
      </c>
      <c r="M63" s="148">
        <v>7.87</v>
      </c>
      <c r="N63" s="148">
        <v>7.31</v>
      </c>
      <c r="O63" s="147">
        <v>7.25</v>
      </c>
    </row>
    <row r="64" spans="2:15" ht="13.5" thickBot="1">
      <c r="B64" s="249" t="s">
        <v>5</v>
      </c>
      <c r="C64" s="141">
        <v>22.5</v>
      </c>
      <c r="D64" s="140">
        <v>22.5</v>
      </c>
      <c r="E64" s="140">
        <v>22.7</v>
      </c>
      <c r="F64" s="140">
        <v>23.4</v>
      </c>
      <c r="G64" s="140">
        <v>23.9</v>
      </c>
      <c r="H64" s="140">
        <v>24.6</v>
      </c>
      <c r="I64" s="140">
        <v>25.8</v>
      </c>
      <c r="J64" s="140">
        <v>27.1</v>
      </c>
      <c r="K64" s="140">
        <v>28.8</v>
      </c>
      <c r="L64" s="140">
        <v>26.7</v>
      </c>
      <c r="M64" s="140">
        <v>26.1</v>
      </c>
      <c r="N64" s="140">
        <v>26.9</v>
      </c>
      <c r="O64" s="139">
        <v>26.9</v>
      </c>
    </row>
    <row r="65" spans="2:15">
      <c r="B65" s="248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</row>
    <row r="66" spans="2:15">
      <c r="B66" s="248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</row>
    <row r="67" spans="2:15">
      <c r="B67" s="248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</row>
    <row r="68" spans="2:15">
      <c r="B68" s="248"/>
      <c r="C68" s="137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7"/>
    </row>
    <row r="69" spans="2:15">
      <c r="B69" s="248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</row>
    <row r="70" spans="2:15">
      <c r="B70" s="248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</row>
    <row r="71" spans="2:15">
      <c r="B71" s="248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</row>
    <row r="72" spans="2:15">
      <c r="B72" s="248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</row>
    <row r="73" spans="2:15">
      <c r="B73" s="248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</row>
    <row r="74" spans="2:15">
      <c r="B74" s="248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</row>
    <row r="75" spans="2:15">
      <c r="B75" s="248"/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</row>
    <row r="76" spans="2:15">
      <c r="B76" s="248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</row>
    <row r="77" spans="2:15">
      <c r="B77" s="248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</row>
    <row r="78" spans="2:15">
      <c r="B78" s="248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</row>
    <row r="79" spans="2:15">
      <c r="B79" s="248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</row>
    <row r="80" spans="2:15" ht="13.5" thickBot="1">
      <c r="B80" s="248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</row>
    <row r="81" spans="2:15" ht="13.5" customHeight="1" thickBot="1">
      <c r="B81" s="188"/>
      <c r="C81" s="185"/>
      <c r="D81" s="186" t="s">
        <v>6</v>
      </c>
      <c r="E81" s="187"/>
      <c r="F81" s="187"/>
      <c r="G81" s="187"/>
      <c r="H81" s="187"/>
      <c r="I81" s="185"/>
      <c r="J81" s="319" t="s">
        <v>23</v>
      </c>
      <c r="K81" s="318"/>
      <c r="L81" s="184" t="s">
        <v>24</v>
      </c>
      <c r="M81" s="116"/>
      <c r="N81" s="116"/>
      <c r="O81" s="180"/>
    </row>
    <row r="82" spans="2:15" ht="13.5" customHeight="1" thickBot="1">
      <c r="B82" s="183"/>
      <c r="C82" s="182"/>
      <c r="D82" s="183"/>
      <c r="E82" s="123"/>
      <c r="F82" s="123"/>
      <c r="G82" s="123"/>
      <c r="H82" s="123"/>
      <c r="I82" s="182"/>
      <c r="J82" s="317"/>
      <c r="K82" s="316"/>
      <c r="L82" s="181" t="s">
        <v>122</v>
      </c>
      <c r="M82" s="116"/>
      <c r="N82" s="116"/>
      <c r="O82" s="180"/>
    </row>
    <row r="83" spans="2:15" ht="5.25" customHeight="1" thickBot="1">
      <c r="B83" s="257"/>
      <c r="C83" s="172"/>
      <c r="D83" s="172"/>
      <c r="E83" s="172"/>
      <c r="F83" s="172"/>
      <c r="G83" s="172"/>
      <c r="H83" s="172"/>
      <c r="I83" s="172"/>
      <c r="J83" s="172"/>
      <c r="K83" s="172"/>
      <c r="L83" s="172"/>
      <c r="M83" s="179"/>
      <c r="N83" s="179"/>
      <c r="O83" s="178"/>
    </row>
    <row r="84" spans="2:15" ht="13.5" thickBot="1">
      <c r="B84" s="259" t="s">
        <v>28</v>
      </c>
      <c r="C84" s="176">
        <v>1.5982829999999999</v>
      </c>
      <c r="D84" s="175">
        <v>0.29999900000000002</v>
      </c>
      <c r="E84" s="175">
        <v>0.29998599999999997</v>
      </c>
      <c r="F84" s="175">
        <v>0.29994900000000002</v>
      </c>
      <c r="G84" s="175">
        <v>0.29988799999999999</v>
      </c>
      <c r="H84" s="258">
        <v>0.29980200000000001</v>
      </c>
      <c r="I84" s="258">
        <v>0.29969299999999999</v>
      </c>
      <c r="J84" s="175">
        <v>0.29955900000000002</v>
      </c>
      <c r="K84" s="175">
        <v>1.699981</v>
      </c>
      <c r="L84" s="175">
        <v>1.6998420000000001</v>
      </c>
      <c r="M84" s="175">
        <v>1.6995690000000001</v>
      </c>
      <c r="N84" s="175">
        <v>1.6991609999999999</v>
      </c>
      <c r="O84" s="174">
        <v>1.698618</v>
      </c>
    </row>
    <row r="85" spans="2:15" ht="5.25" customHeight="1" thickBot="1">
      <c r="B85" s="257"/>
      <c r="C85" s="172"/>
      <c r="D85" s="171"/>
      <c r="E85" s="171"/>
      <c r="F85" s="171"/>
      <c r="G85" s="171"/>
      <c r="H85" s="171"/>
      <c r="I85" s="171"/>
      <c r="J85" s="171"/>
      <c r="K85" s="171"/>
      <c r="L85" s="171"/>
      <c r="M85" s="170"/>
      <c r="N85" s="170"/>
      <c r="O85" s="169"/>
    </row>
    <row r="86" spans="2:15" ht="13.5" thickBot="1">
      <c r="B86" s="256" t="s">
        <v>0</v>
      </c>
      <c r="C86" s="167">
        <v>0.30902777777777779</v>
      </c>
      <c r="D86" s="166">
        <v>0.35069444444444442</v>
      </c>
      <c r="E86" s="166">
        <v>0.3923611111111111</v>
      </c>
      <c r="F86" s="166">
        <v>0.43402777777777773</v>
      </c>
      <c r="G86" s="166">
        <v>0.47569444444444442</v>
      </c>
      <c r="H86" s="166">
        <v>0.51736111111111105</v>
      </c>
      <c r="I86" s="166">
        <v>0.55902777777777779</v>
      </c>
      <c r="J86" s="166">
        <v>0.60069444444444442</v>
      </c>
      <c r="K86" s="166">
        <v>0.64236111111111105</v>
      </c>
      <c r="L86" s="166">
        <v>0.68402777777777779</v>
      </c>
      <c r="M86" s="166">
        <v>0.72569444444444453</v>
      </c>
      <c r="N86" s="166">
        <v>0.76736111111111116</v>
      </c>
      <c r="O86" s="165">
        <v>0.80902777777777779</v>
      </c>
    </row>
    <row r="87" spans="2:15" ht="5.25" customHeight="1" thickBot="1">
      <c r="B87" s="252"/>
      <c r="C87" s="160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8"/>
    </row>
    <row r="88" spans="2:15" ht="13.5" thickBot="1">
      <c r="B88" s="256" t="s">
        <v>1</v>
      </c>
      <c r="C88" s="255" t="s">
        <v>2</v>
      </c>
      <c r="D88" s="254" t="s">
        <v>2</v>
      </c>
      <c r="E88" s="254" t="s">
        <v>2</v>
      </c>
      <c r="F88" s="254" t="s">
        <v>2</v>
      </c>
      <c r="G88" s="254" t="s">
        <v>2</v>
      </c>
      <c r="H88" s="254" t="s">
        <v>2</v>
      </c>
      <c r="I88" s="254" t="s">
        <v>2</v>
      </c>
      <c r="J88" s="254" t="s">
        <v>2</v>
      </c>
      <c r="K88" s="254" t="s">
        <v>2</v>
      </c>
      <c r="L88" s="254" t="s">
        <v>2</v>
      </c>
      <c r="M88" s="254" t="s">
        <v>2</v>
      </c>
      <c r="N88" s="254" t="s">
        <v>2</v>
      </c>
      <c r="O88" s="253" t="s">
        <v>2</v>
      </c>
    </row>
    <row r="89" spans="2:15" ht="5.25" customHeight="1" thickBot="1">
      <c r="B89" s="252"/>
      <c r="C89" s="160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8"/>
    </row>
    <row r="90" spans="2:15">
      <c r="B90" s="251" t="s">
        <v>3</v>
      </c>
      <c r="C90" s="149">
        <v>8.32</v>
      </c>
      <c r="D90" s="148">
        <v>8.41</v>
      </c>
      <c r="E90" s="148">
        <v>8.18</v>
      </c>
      <c r="F90" s="148">
        <v>7.87</v>
      </c>
      <c r="G90" s="148">
        <v>8</v>
      </c>
      <c r="H90" s="148">
        <v>7.88</v>
      </c>
      <c r="I90" s="148">
        <v>7.81</v>
      </c>
      <c r="J90" s="148">
        <v>8.57</v>
      </c>
      <c r="K90" s="148">
        <v>8.56</v>
      </c>
      <c r="L90" s="148">
        <v>8.61</v>
      </c>
      <c r="M90" s="148">
        <v>8.64</v>
      </c>
      <c r="N90" s="148">
        <v>8.73</v>
      </c>
      <c r="O90" s="147">
        <v>8.74</v>
      </c>
    </row>
    <row r="91" spans="2:15">
      <c r="B91" s="250" t="s">
        <v>5</v>
      </c>
      <c r="C91" s="145">
        <v>22.6</v>
      </c>
      <c r="D91" s="144">
        <v>22.5</v>
      </c>
      <c r="E91" s="144">
        <v>24.2</v>
      </c>
      <c r="F91" s="144">
        <v>23.8</v>
      </c>
      <c r="G91" s="144">
        <v>24.7</v>
      </c>
      <c r="H91" s="144">
        <v>24.7</v>
      </c>
      <c r="I91" s="144">
        <v>26.5</v>
      </c>
      <c r="J91" s="144">
        <v>28.2</v>
      </c>
      <c r="K91" s="144">
        <v>27</v>
      </c>
      <c r="L91" s="144">
        <v>27.7</v>
      </c>
      <c r="M91" s="144">
        <v>27.9</v>
      </c>
      <c r="N91" s="144">
        <v>27.6</v>
      </c>
      <c r="O91" s="143">
        <v>27.5</v>
      </c>
    </row>
    <row r="92" spans="2:15">
      <c r="B92" s="250" t="s">
        <v>4</v>
      </c>
      <c r="C92" s="145">
        <v>-58.9</v>
      </c>
      <c r="D92" s="144">
        <v>-59.1</v>
      </c>
      <c r="E92" s="144">
        <v>-51.3</v>
      </c>
      <c r="F92" s="144">
        <v>-33.5</v>
      </c>
      <c r="G92" s="144">
        <v>-41.3</v>
      </c>
      <c r="H92" s="144">
        <v>-33.700000000000003</v>
      </c>
      <c r="I92" s="144">
        <v>-29.6</v>
      </c>
      <c r="J92" s="144">
        <v>-75.599999999999994</v>
      </c>
      <c r="K92" s="144">
        <v>-74.2</v>
      </c>
      <c r="L92" s="144">
        <v>-77.900000000000006</v>
      </c>
      <c r="M92" s="144">
        <v>-79.8</v>
      </c>
      <c r="N92" s="144">
        <v>-84.6</v>
      </c>
      <c r="O92" s="143">
        <v>-85.1</v>
      </c>
    </row>
    <row r="93" spans="2:15" ht="13.5" thickBot="1">
      <c r="B93" s="249" t="s">
        <v>5</v>
      </c>
      <c r="C93" s="141">
        <v>22.6</v>
      </c>
      <c r="D93" s="140">
        <v>22.5</v>
      </c>
      <c r="E93" s="140">
        <v>24.2</v>
      </c>
      <c r="F93" s="140">
        <v>23.8</v>
      </c>
      <c r="G93" s="140">
        <v>24.7</v>
      </c>
      <c r="H93" s="140">
        <v>24.8</v>
      </c>
      <c r="I93" s="140">
        <v>26.4</v>
      </c>
      <c r="J93" s="140">
        <v>28.2</v>
      </c>
      <c r="K93" s="140">
        <v>26.9</v>
      </c>
      <c r="L93" s="140">
        <v>27.7</v>
      </c>
      <c r="M93" s="140">
        <v>27.9</v>
      </c>
      <c r="N93" s="140">
        <v>27.6</v>
      </c>
      <c r="O93" s="139">
        <v>27.5</v>
      </c>
    </row>
    <row r="94" spans="2:15" ht="5.25" customHeight="1" thickBot="1">
      <c r="B94" s="252"/>
      <c r="C94" s="153"/>
      <c r="D94" s="152"/>
      <c r="E94" s="152"/>
      <c r="F94" s="152"/>
      <c r="G94" s="152"/>
      <c r="H94" s="152"/>
      <c r="I94" s="152"/>
      <c r="J94" s="152"/>
      <c r="K94" s="152"/>
      <c r="L94" s="152"/>
      <c r="M94" s="152"/>
      <c r="N94" s="152"/>
      <c r="O94" s="151"/>
    </row>
    <row r="95" spans="2:15">
      <c r="B95" s="251" t="s">
        <v>19</v>
      </c>
      <c r="C95" s="149">
        <v>19.309999999999999</v>
      </c>
      <c r="D95" s="148">
        <v>19.399999999999999</v>
      </c>
      <c r="E95" s="148">
        <v>4.74</v>
      </c>
      <c r="F95" s="148">
        <v>5.36</v>
      </c>
      <c r="G95" s="148">
        <v>11.6</v>
      </c>
      <c r="H95" s="148">
        <v>14.11</v>
      </c>
      <c r="I95" s="148">
        <v>20.8</v>
      </c>
      <c r="J95" s="148">
        <v>20.8</v>
      </c>
      <c r="K95" s="148">
        <v>19.420000000000002</v>
      </c>
      <c r="L95" s="148">
        <v>22.4</v>
      </c>
      <c r="M95" s="148">
        <v>22.9</v>
      </c>
      <c r="N95" s="148">
        <v>23.9</v>
      </c>
      <c r="O95" s="147">
        <v>23.6</v>
      </c>
    </row>
    <row r="96" spans="2:15">
      <c r="B96" s="250" t="s">
        <v>5</v>
      </c>
      <c r="C96" s="145">
        <v>22.6</v>
      </c>
      <c r="D96" s="144">
        <v>22.5</v>
      </c>
      <c r="E96" s="144">
        <v>24.1</v>
      </c>
      <c r="F96" s="144">
        <v>23.6</v>
      </c>
      <c r="G96" s="144">
        <v>24.5</v>
      </c>
      <c r="H96" s="144">
        <v>24.7</v>
      </c>
      <c r="I96" s="144">
        <v>26.3</v>
      </c>
      <c r="J96" s="144">
        <v>28.1</v>
      </c>
      <c r="K96" s="144">
        <v>26.8</v>
      </c>
      <c r="L96" s="144">
        <v>27.6</v>
      </c>
      <c r="M96" s="144">
        <v>27.8</v>
      </c>
      <c r="N96" s="144">
        <v>27.5</v>
      </c>
      <c r="O96" s="143">
        <v>27.5</v>
      </c>
    </row>
    <row r="97" spans="2:15">
      <c r="B97" s="250" t="s">
        <v>59</v>
      </c>
      <c r="C97" s="145">
        <v>18.72</v>
      </c>
      <c r="D97" s="144">
        <v>18.8</v>
      </c>
      <c r="E97" s="144">
        <v>4.32</v>
      </c>
      <c r="F97" s="144">
        <v>5.46</v>
      </c>
      <c r="G97" s="144">
        <v>11.36</v>
      </c>
      <c r="H97" s="144">
        <v>12.98</v>
      </c>
      <c r="I97" s="144">
        <v>20.399999999999999</v>
      </c>
      <c r="J97" s="144">
        <v>20.9</v>
      </c>
      <c r="K97" s="144">
        <v>19.53</v>
      </c>
      <c r="L97" s="144">
        <v>22.2</v>
      </c>
      <c r="M97" s="144">
        <v>22.5</v>
      </c>
      <c r="N97" s="144">
        <v>23</v>
      </c>
      <c r="O97" s="143">
        <v>23.3</v>
      </c>
    </row>
    <row r="98" spans="2:15">
      <c r="B98" s="250" t="s">
        <v>5</v>
      </c>
      <c r="C98" s="145">
        <v>22.6</v>
      </c>
      <c r="D98" s="144">
        <v>22.5</v>
      </c>
      <c r="E98" s="144">
        <v>24.1</v>
      </c>
      <c r="F98" s="144">
        <v>23.6</v>
      </c>
      <c r="G98" s="144">
        <v>24.5</v>
      </c>
      <c r="H98" s="144">
        <v>24.7</v>
      </c>
      <c r="I98" s="144">
        <v>26.5</v>
      </c>
      <c r="J98" s="144">
        <v>28</v>
      </c>
      <c r="K98" s="144">
        <v>26.8</v>
      </c>
      <c r="L98" s="144">
        <v>27.6</v>
      </c>
      <c r="M98" s="144">
        <v>27.8</v>
      </c>
      <c r="N98" s="144">
        <v>27.5</v>
      </c>
      <c r="O98" s="143">
        <v>27.5</v>
      </c>
    </row>
    <row r="99" spans="2:15" ht="12.75" customHeight="1">
      <c r="B99" s="250" t="s">
        <v>20</v>
      </c>
      <c r="C99" s="145">
        <v>11.1</v>
      </c>
      <c r="D99" s="144">
        <v>11.4</v>
      </c>
      <c r="E99" s="144">
        <v>2.4</v>
      </c>
      <c r="F99" s="144">
        <v>2.9</v>
      </c>
      <c r="G99" s="144">
        <v>6.7</v>
      </c>
      <c r="H99" s="144">
        <v>6.6</v>
      </c>
      <c r="I99" s="144">
        <v>12.3</v>
      </c>
      <c r="J99" s="144">
        <v>12.5</v>
      </c>
      <c r="K99" s="144">
        <v>11.6</v>
      </c>
      <c r="L99" s="144">
        <v>13.7</v>
      </c>
      <c r="M99" s="144">
        <v>13.7</v>
      </c>
      <c r="N99" s="144">
        <v>14</v>
      </c>
      <c r="O99" s="143">
        <v>14.1</v>
      </c>
    </row>
    <row r="100" spans="2:15" ht="13.5" customHeight="1" thickBot="1">
      <c r="B100" s="249" t="s">
        <v>5</v>
      </c>
      <c r="C100" s="141">
        <v>22.6</v>
      </c>
      <c r="D100" s="140">
        <v>22.6</v>
      </c>
      <c r="E100" s="140">
        <v>24.1</v>
      </c>
      <c r="F100" s="140">
        <v>23.6</v>
      </c>
      <c r="G100" s="140">
        <v>24.5</v>
      </c>
      <c r="H100" s="140">
        <v>24.7</v>
      </c>
      <c r="I100" s="140">
        <v>26.3</v>
      </c>
      <c r="J100" s="140">
        <v>28</v>
      </c>
      <c r="K100" s="140">
        <v>26.8</v>
      </c>
      <c r="L100" s="140">
        <v>27.6</v>
      </c>
      <c r="M100" s="140">
        <v>27.9</v>
      </c>
      <c r="N100" s="140">
        <v>27.5</v>
      </c>
      <c r="O100" s="139">
        <v>27.5</v>
      </c>
    </row>
    <row r="101" spans="2:15" ht="5.25" customHeight="1" thickBot="1">
      <c r="B101" s="252"/>
      <c r="C101" s="160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8"/>
    </row>
    <row r="102" spans="2:15">
      <c r="B102" s="251" t="s">
        <v>82</v>
      </c>
      <c r="C102" s="149">
        <v>5.94</v>
      </c>
      <c r="D102" s="148">
        <v>6.98</v>
      </c>
      <c r="E102" s="148">
        <v>7.32</v>
      </c>
      <c r="F102" s="148">
        <v>7.58</v>
      </c>
      <c r="G102" s="148">
        <v>7.49</v>
      </c>
      <c r="H102" s="148">
        <v>8.26</v>
      </c>
      <c r="I102" s="148">
        <v>7.65</v>
      </c>
      <c r="J102" s="148">
        <v>8.61</v>
      </c>
      <c r="K102" s="148">
        <v>7.71</v>
      </c>
      <c r="L102" s="148">
        <v>8.41</v>
      </c>
      <c r="M102" s="148">
        <v>8.84</v>
      </c>
      <c r="N102" s="148">
        <v>8.8800000000000008</v>
      </c>
      <c r="O102" s="147">
        <v>8.16</v>
      </c>
    </row>
    <row r="103" spans="2:15" ht="13.5" thickBot="1">
      <c r="B103" s="249" t="s">
        <v>5</v>
      </c>
      <c r="C103" s="141">
        <v>22.5</v>
      </c>
      <c r="D103" s="140">
        <v>22.5</v>
      </c>
      <c r="E103" s="140">
        <v>24</v>
      </c>
      <c r="F103" s="140">
        <v>23.7</v>
      </c>
      <c r="G103" s="140">
        <v>24.5</v>
      </c>
      <c r="H103" s="140">
        <v>24.5</v>
      </c>
      <c r="I103" s="140">
        <v>26.3</v>
      </c>
      <c r="J103" s="140">
        <v>27.8</v>
      </c>
      <c r="K103" s="140">
        <v>26.8</v>
      </c>
      <c r="L103" s="140">
        <v>27.6</v>
      </c>
      <c r="M103" s="140">
        <v>27.8</v>
      </c>
      <c r="N103" s="140">
        <v>27.4</v>
      </c>
      <c r="O103" s="139">
        <v>27.4</v>
      </c>
    </row>
    <row r="104" spans="2:15">
      <c r="B104" s="248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</row>
    <row r="105" spans="2:15">
      <c r="B105" s="248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</row>
    <row r="106" spans="2:15">
      <c r="B106" s="248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</row>
    <row r="107" spans="2:15">
      <c r="B107" s="248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</row>
    <row r="108" spans="2:15">
      <c r="B108" s="248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</row>
    <row r="109" spans="2:15">
      <c r="B109" s="248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</row>
    <row r="110" spans="2:15">
      <c r="B110" s="248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</row>
    <row r="111" spans="2:15">
      <c r="B111" s="248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</row>
    <row r="112" spans="2:15">
      <c r="B112" s="248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</row>
    <row r="113" spans="2:15">
      <c r="B113" s="248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</row>
    <row r="114" spans="2:15">
      <c r="B114" s="248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</row>
    <row r="115" spans="2:15">
      <c r="B115" s="248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</row>
    <row r="116" spans="2:15">
      <c r="B116" s="248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</row>
    <row r="117" spans="2:15">
      <c r="B117" s="248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</row>
    <row r="118" spans="2:15">
      <c r="B118" s="248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</row>
    <row r="119" spans="2:15" ht="13.5" thickBot="1">
      <c r="B119" s="248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</row>
    <row r="120" spans="2:15" ht="13.5" thickBot="1">
      <c r="B120" s="188"/>
      <c r="C120" s="185"/>
      <c r="D120" s="186" t="s">
        <v>6</v>
      </c>
      <c r="E120" s="187"/>
      <c r="F120" s="187"/>
      <c r="G120" s="187"/>
      <c r="H120" s="187"/>
      <c r="I120" s="185"/>
      <c r="J120" s="319" t="s">
        <v>84</v>
      </c>
      <c r="K120" s="318"/>
      <c r="L120" s="184" t="s">
        <v>24</v>
      </c>
      <c r="M120" s="116"/>
      <c r="N120" s="116"/>
      <c r="O120" s="180"/>
    </row>
    <row r="121" spans="2:15" ht="13.5" customHeight="1" thickBot="1">
      <c r="B121" s="183"/>
      <c r="C121" s="182"/>
      <c r="D121" s="183"/>
      <c r="E121" s="123"/>
      <c r="F121" s="123"/>
      <c r="G121" s="123"/>
      <c r="H121" s="123"/>
      <c r="I121" s="182"/>
      <c r="J121" s="317"/>
      <c r="K121" s="316"/>
      <c r="L121" s="181" t="s">
        <v>122</v>
      </c>
      <c r="M121" s="116"/>
      <c r="N121" s="116"/>
      <c r="O121" s="180"/>
    </row>
    <row r="122" spans="2:15" ht="5.25" customHeight="1" thickBot="1">
      <c r="B122" s="257"/>
      <c r="C122" s="172"/>
      <c r="D122" s="172"/>
      <c r="E122" s="172"/>
      <c r="F122" s="172"/>
      <c r="G122" s="172"/>
      <c r="H122" s="172"/>
      <c r="I122" s="172"/>
      <c r="J122" s="172"/>
      <c r="K122" s="172"/>
      <c r="L122" s="172"/>
      <c r="M122" s="179"/>
      <c r="N122" s="179"/>
      <c r="O122" s="178"/>
    </row>
    <row r="123" spans="2:15" ht="13.5" thickBot="1">
      <c r="B123" s="259" t="s">
        <v>28</v>
      </c>
      <c r="C123" s="176">
        <v>1.5982160000000001</v>
      </c>
      <c r="D123" s="175">
        <v>0.29999900000000002</v>
      </c>
      <c r="E123" s="175">
        <v>0.29998399999999997</v>
      </c>
      <c r="F123" s="175">
        <v>0.29994399999999999</v>
      </c>
      <c r="G123" s="175">
        <v>0.29987999999999998</v>
      </c>
      <c r="H123" s="258">
        <v>0.299792</v>
      </c>
      <c r="I123" s="258">
        <v>0.29968099999999998</v>
      </c>
      <c r="J123" s="175">
        <v>1.699999</v>
      </c>
      <c r="K123" s="175">
        <v>1.6999280000000001</v>
      </c>
      <c r="L123" s="175">
        <v>1.699722</v>
      </c>
      <c r="M123" s="175">
        <v>1.699425</v>
      </c>
      <c r="N123" s="175">
        <v>1.698906</v>
      </c>
      <c r="O123" s="174">
        <v>1.698296</v>
      </c>
    </row>
    <row r="124" spans="2:15" ht="5.25" customHeight="1" thickBot="1">
      <c r="B124" s="257"/>
      <c r="C124" s="172"/>
      <c r="D124" s="171"/>
      <c r="E124" s="171"/>
      <c r="F124" s="171"/>
      <c r="G124" s="171"/>
      <c r="H124" s="171"/>
      <c r="I124" s="171"/>
      <c r="J124" s="171"/>
      <c r="K124" s="171"/>
      <c r="L124" s="171"/>
      <c r="M124" s="170"/>
      <c r="N124" s="170"/>
      <c r="O124" s="169"/>
    </row>
    <row r="125" spans="2:15" ht="13.5" thickBot="1">
      <c r="B125" s="256" t="s">
        <v>0</v>
      </c>
      <c r="C125" s="167">
        <v>0.31597222222222221</v>
      </c>
      <c r="D125" s="166">
        <v>0.3576388888888889</v>
      </c>
      <c r="E125" s="166">
        <v>0.39930555555555558</v>
      </c>
      <c r="F125" s="166">
        <v>0.44097222222222227</v>
      </c>
      <c r="G125" s="166">
        <v>0.4826388888888889</v>
      </c>
      <c r="H125" s="166">
        <v>0.52430555555555558</v>
      </c>
      <c r="I125" s="166">
        <v>0.56597222222222221</v>
      </c>
      <c r="J125" s="166">
        <v>0.60763888888888895</v>
      </c>
      <c r="K125" s="166">
        <v>0.64930555555555558</v>
      </c>
      <c r="L125" s="166">
        <v>0.69097222222222221</v>
      </c>
      <c r="M125" s="166">
        <v>0.73263888888888884</v>
      </c>
      <c r="N125" s="166">
        <v>0.77430555555555547</v>
      </c>
      <c r="O125" s="165">
        <v>0.81597222222222221</v>
      </c>
    </row>
    <row r="126" spans="2:15" ht="5.25" customHeight="1" thickBot="1">
      <c r="B126" s="252"/>
      <c r="C126" s="160"/>
      <c r="D126" s="159"/>
      <c r="E126" s="159"/>
      <c r="F126" s="159"/>
      <c r="G126" s="159"/>
      <c r="H126" s="159"/>
      <c r="I126" s="159"/>
      <c r="J126" s="159"/>
      <c r="K126" s="159"/>
      <c r="L126" s="159"/>
      <c r="M126" s="159"/>
      <c r="N126" s="159"/>
      <c r="O126" s="158"/>
    </row>
    <row r="127" spans="2:15" ht="13.5" thickBot="1">
      <c r="B127" s="256" t="s">
        <v>1</v>
      </c>
      <c r="C127" s="255" t="s">
        <v>2</v>
      </c>
      <c r="D127" s="254" t="s">
        <v>2</v>
      </c>
      <c r="E127" s="254" t="s">
        <v>2</v>
      </c>
      <c r="F127" s="254" t="s">
        <v>2</v>
      </c>
      <c r="G127" s="254" t="s">
        <v>2</v>
      </c>
      <c r="H127" s="254" t="s">
        <v>2</v>
      </c>
      <c r="I127" s="254" t="s">
        <v>2</v>
      </c>
      <c r="J127" s="254" t="s">
        <v>2</v>
      </c>
      <c r="K127" s="254" t="s">
        <v>2</v>
      </c>
      <c r="L127" s="254" t="s">
        <v>2</v>
      </c>
      <c r="M127" s="254" t="s">
        <v>2</v>
      </c>
      <c r="N127" s="254" t="s">
        <v>2</v>
      </c>
      <c r="O127" s="253" t="s">
        <v>2</v>
      </c>
    </row>
    <row r="128" spans="2:15" ht="5.25" customHeight="1" thickBot="1">
      <c r="B128" s="252"/>
      <c r="C128" s="160"/>
      <c r="D128" s="159"/>
      <c r="E128" s="159"/>
      <c r="F128" s="159"/>
      <c r="G128" s="159"/>
      <c r="H128" s="159"/>
      <c r="I128" s="159"/>
      <c r="J128" s="159"/>
      <c r="K128" s="159"/>
      <c r="L128" s="159"/>
      <c r="M128" s="159"/>
      <c r="N128" s="159"/>
      <c r="O128" s="158"/>
    </row>
    <row r="129" spans="2:18">
      <c r="B129" s="251" t="s">
        <v>3</v>
      </c>
      <c r="C129" s="149">
        <v>8.32</v>
      </c>
      <c r="D129" s="148">
        <v>8.42</v>
      </c>
      <c r="E129" s="148">
        <v>8.14</v>
      </c>
      <c r="F129" s="148">
        <v>7.73</v>
      </c>
      <c r="G129" s="148">
        <v>7.6</v>
      </c>
      <c r="H129" s="148">
        <v>7.8</v>
      </c>
      <c r="I129" s="148">
        <v>7.76</v>
      </c>
      <c r="J129" s="148">
        <v>8.57</v>
      </c>
      <c r="K129" s="148">
        <v>8.5500000000000007</v>
      </c>
      <c r="L129" s="148">
        <v>8.59</v>
      </c>
      <c r="M129" s="148">
        <v>8.69</v>
      </c>
      <c r="N129" s="148">
        <v>8.7200000000000006</v>
      </c>
      <c r="O129" s="147">
        <v>8.74</v>
      </c>
    </row>
    <row r="130" spans="2:18">
      <c r="B130" s="250" t="s">
        <v>5</v>
      </c>
      <c r="C130" s="145">
        <v>22.6</v>
      </c>
      <c r="D130" s="144">
        <v>22.5</v>
      </c>
      <c r="E130" s="144">
        <v>23.7</v>
      </c>
      <c r="F130" s="144">
        <v>26</v>
      </c>
      <c r="G130" s="144">
        <v>26</v>
      </c>
      <c r="H130" s="144">
        <v>26.9</v>
      </c>
      <c r="I130" s="144">
        <v>27.7</v>
      </c>
      <c r="J130" s="144">
        <v>29.2</v>
      </c>
      <c r="K130" s="144">
        <v>29.8</v>
      </c>
      <c r="L130" s="144">
        <v>29.3</v>
      </c>
      <c r="M130" s="144">
        <v>29.7</v>
      </c>
      <c r="N130" s="144">
        <v>29</v>
      </c>
      <c r="O130" s="143">
        <v>28.6</v>
      </c>
    </row>
    <row r="131" spans="2:18">
      <c r="B131" s="250" t="s">
        <v>4</v>
      </c>
      <c r="C131" s="145">
        <v>-59.3</v>
      </c>
      <c r="D131" s="144">
        <v>-59.4</v>
      </c>
      <c r="E131" s="144">
        <v>-49.3</v>
      </c>
      <c r="F131" s="144">
        <v>-25.5</v>
      </c>
      <c r="G131" s="144">
        <v>-15</v>
      </c>
      <c r="H131" s="144">
        <v>-29</v>
      </c>
      <c r="I131" s="144">
        <v>-26.8</v>
      </c>
      <c r="J131" s="144">
        <v>-76.8</v>
      </c>
      <c r="K131" s="144">
        <v>-74.400000000000006</v>
      </c>
      <c r="L131" s="144">
        <v>-76.900000000000006</v>
      </c>
      <c r="M131" s="144">
        <v>-82.7</v>
      </c>
      <c r="N131" s="144">
        <v>-84.8</v>
      </c>
      <c r="O131" s="143">
        <v>-85.4</v>
      </c>
    </row>
    <row r="132" spans="2:18" ht="13.5" thickBot="1">
      <c r="B132" s="249" t="s">
        <v>5</v>
      </c>
      <c r="C132" s="141">
        <v>22.6</v>
      </c>
      <c r="D132" s="140">
        <v>22.6</v>
      </c>
      <c r="E132" s="140">
        <v>23.7</v>
      </c>
      <c r="F132" s="140">
        <v>25.7</v>
      </c>
      <c r="G132" s="140">
        <v>26.1</v>
      </c>
      <c r="H132" s="140">
        <v>26.9</v>
      </c>
      <c r="I132" s="140">
        <v>27.8</v>
      </c>
      <c r="J132" s="140">
        <v>29.2</v>
      </c>
      <c r="K132" s="140">
        <v>29.8</v>
      </c>
      <c r="L132" s="140">
        <v>29.3</v>
      </c>
      <c r="M132" s="140">
        <v>29.7</v>
      </c>
      <c r="N132" s="140">
        <v>28.9</v>
      </c>
      <c r="O132" s="139">
        <v>28.5</v>
      </c>
    </row>
    <row r="133" spans="2:18" ht="5.25" customHeight="1" thickBot="1">
      <c r="B133" s="252"/>
      <c r="C133" s="153"/>
      <c r="D133" s="152"/>
      <c r="E133" s="152"/>
      <c r="F133" s="152"/>
      <c r="G133" s="152"/>
      <c r="H133" s="152"/>
      <c r="I133" s="152"/>
      <c r="J133" s="152"/>
      <c r="K133" s="152"/>
      <c r="L133" s="152"/>
      <c r="M133" s="152"/>
      <c r="N133" s="152"/>
      <c r="O133" s="151"/>
    </row>
    <row r="134" spans="2:18">
      <c r="B134" s="251" t="s">
        <v>19</v>
      </c>
      <c r="C134" s="149">
        <v>22.4</v>
      </c>
      <c r="D134" s="148">
        <v>22.4</v>
      </c>
      <c r="E134" s="148">
        <v>24.1</v>
      </c>
      <c r="F134" s="148">
        <v>25.9</v>
      </c>
      <c r="G134" s="148">
        <v>27.7</v>
      </c>
      <c r="H134" s="148">
        <v>26.7</v>
      </c>
      <c r="I134" s="148">
        <v>28.2</v>
      </c>
      <c r="J134" s="148">
        <v>29.7</v>
      </c>
      <c r="K134" s="148">
        <v>29.5</v>
      </c>
      <c r="L134" s="148">
        <v>30</v>
      </c>
      <c r="M134" s="148">
        <v>29.8</v>
      </c>
      <c r="N134" s="148">
        <v>30.7</v>
      </c>
      <c r="O134" s="147">
        <v>30.7</v>
      </c>
    </row>
    <row r="135" spans="2:18">
      <c r="B135" s="250" t="s">
        <v>5</v>
      </c>
      <c r="C135" s="145">
        <v>22.5</v>
      </c>
      <c r="D135" s="144">
        <v>22.6</v>
      </c>
      <c r="E135" s="144">
        <v>23.6</v>
      </c>
      <c r="F135" s="144">
        <v>25.3</v>
      </c>
      <c r="G135" s="144">
        <v>25.9</v>
      </c>
      <c r="H135" s="144">
        <v>27.4</v>
      </c>
      <c r="I135" s="144">
        <v>27.9</v>
      </c>
      <c r="J135" s="144">
        <v>29.1</v>
      </c>
      <c r="K135" s="144">
        <v>29.9</v>
      </c>
      <c r="L135" s="144">
        <v>29.4</v>
      </c>
      <c r="M135" s="144">
        <v>29.6</v>
      </c>
      <c r="N135" s="144">
        <v>29</v>
      </c>
      <c r="O135" s="143">
        <v>28.5</v>
      </c>
    </row>
    <row r="136" spans="2:18">
      <c r="B136" s="250" t="s">
        <v>59</v>
      </c>
      <c r="C136" s="145">
        <v>23.2</v>
      </c>
      <c r="D136" s="144">
        <v>23.8</v>
      </c>
      <c r="E136" s="144">
        <v>24.4</v>
      </c>
      <c r="F136" s="144">
        <v>31</v>
      </c>
      <c r="G136" s="144">
        <v>28.1</v>
      </c>
      <c r="H136" s="144">
        <v>26.8</v>
      </c>
      <c r="I136" s="144">
        <v>28.3</v>
      </c>
      <c r="J136" s="144">
        <v>29.5</v>
      </c>
      <c r="K136" s="144">
        <v>30</v>
      </c>
      <c r="L136" s="144">
        <v>29.8</v>
      </c>
      <c r="M136" s="144">
        <v>29.8</v>
      </c>
      <c r="N136" s="144">
        <v>30.6</v>
      </c>
      <c r="O136" s="143">
        <v>30.9</v>
      </c>
    </row>
    <row r="137" spans="2:18">
      <c r="B137" s="250" t="s">
        <v>5</v>
      </c>
      <c r="C137" s="145">
        <v>22.6</v>
      </c>
      <c r="D137" s="144">
        <v>22.5</v>
      </c>
      <c r="E137" s="144">
        <v>23.6</v>
      </c>
      <c r="F137" s="144">
        <v>25.8</v>
      </c>
      <c r="G137" s="144">
        <v>26</v>
      </c>
      <c r="H137" s="144">
        <v>27.2</v>
      </c>
      <c r="I137" s="144">
        <v>27.9</v>
      </c>
      <c r="J137" s="144">
        <v>29.3</v>
      </c>
      <c r="K137" s="144">
        <v>29.6</v>
      </c>
      <c r="L137" s="144">
        <v>29.3</v>
      </c>
      <c r="M137" s="144">
        <v>29.5</v>
      </c>
      <c r="N137" s="144">
        <v>28.9</v>
      </c>
      <c r="O137" s="143">
        <v>28.4</v>
      </c>
    </row>
    <row r="138" spans="2:18">
      <c r="B138" s="250" t="s">
        <v>20</v>
      </c>
      <c r="C138" s="145">
        <v>13.7</v>
      </c>
      <c r="D138" s="144">
        <v>14.1</v>
      </c>
      <c r="E138" s="144">
        <v>14.7</v>
      </c>
      <c r="F138" s="144">
        <v>15.6</v>
      </c>
      <c r="G138" s="144">
        <v>17</v>
      </c>
      <c r="H138" s="144">
        <v>16.399999999999999</v>
      </c>
      <c r="I138" s="144">
        <v>17.5</v>
      </c>
      <c r="J138" s="144">
        <v>18.5</v>
      </c>
      <c r="K138" s="144">
        <v>18.600000000000001</v>
      </c>
      <c r="L138" s="144">
        <v>18.7</v>
      </c>
      <c r="M138" s="144">
        <v>18.600000000000001</v>
      </c>
      <c r="N138" s="144">
        <v>19.2</v>
      </c>
      <c r="O138" s="143">
        <v>19.3</v>
      </c>
    </row>
    <row r="139" spans="2:18" ht="13.5" thickBot="1">
      <c r="B139" s="249" t="s">
        <v>5</v>
      </c>
      <c r="C139" s="141">
        <v>22.5</v>
      </c>
      <c r="D139" s="140">
        <v>22.5</v>
      </c>
      <c r="E139" s="140">
        <v>23.6</v>
      </c>
      <c r="F139" s="140">
        <v>25.5</v>
      </c>
      <c r="G139" s="140">
        <v>25.9</v>
      </c>
      <c r="H139" s="140">
        <v>27.3</v>
      </c>
      <c r="I139" s="140">
        <v>27.8</v>
      </c>
      <c r="J139" s="140">
        <v>29.7</v>
      </c>
      <c r="K139" s="140">
        <v>29.8</v>
      </c>
      <c r="L139" s="140">
        <v>29.4</v>
      </c>
      <c r="M139" s="140">
        <v>29.5</v>
      </c>
      <c r="N139" s="140">
        <v>28.9</v>
      </c>
      <c r="O139" s="139">
        <v>28.5</v>
      </c>
    </row>
    <row r="140" spans="2:18" ht="5.25" customHeight="1" thickBot="1">
      <c r="B140" s="252"/>
      <c r="C140" s="160"/>
      <c r="D140" s="159"/>
      <c r="E140" s="159"/>
      <c r="F140" s="159"/>
      <c r="G140" s="159"/>
      <c r="H140" s="159"/>
      <c r="I140" s="159"/>
      <c r="J140" s="159"/>
      <c r="K140" s="159"/>
      <c r="L140" s="159"/>
      <c r="M140" s="159"/>
      <c r="N140" s="159"/>
      <c r="O140" s="158"/>
    </row>
    <row r="141" spans="2:18">
      <c r="B141" s="251" t="s">
        <v>82</v>
      </c>
      <c r="C141" s="149">
        <v>8.33</v>
      </c>
      <c r="D141" s="148">
        <v>8.52</v>
      </c>
      <c r="E141" s="148">
        <v>8.27</v>
      </c>
      <c r="F141" s="148">
        <v>7.46</v>
      </c>
      <c r="G141" s="148">
        <v>8.0500000000000007</v>
      </c>
      <c r="H141" s="148">
        <v>8.1999999999999993</v>
      </c>
      <c r="I141" s="148">
        <v>9.15</v>
      </c>
      <c r="J141" s="148">
        <v>7.88</v>
      </c>
      <c r="K141" s="148">
        <v>8.77</v>
      </c>
      <c r="L141" s="148">
        <v>8.99</v>
      </c>
      <c r="M141" s="148">
        <v>11.05</v>
      </c>
      <c r="N141" s="148">
        <v>9.6199999999999992</v>
      </c>
      <c r="O141" s="147">
        <v>8.7100000000000009</v>
      </c>
      <c r="R141" s="269">
        <v>1</v>
      </c>
    </row>
    <row r="142" spans="2:18" ht="13.5" thickBot="1">
      <c r="B142" s="249" t="s">
        <v>5</v>
      </c>
      <c r="C142" s="141">
        <v>22.1</v>
      </c>
      <c r="D142" s="140">
        <v>22.2</v>
      </c>
      <c r="E142" s="140">
        <v>23.5</v>
      </c>
      <c r="F142" s="140">
        <v>25.3</v>
      </c>
      <c r="G142" s="140">
        <v>26</v>
      </c>
      <c r="H142" s="140">
        <v>26.3</v>
      </c>
      <c r="I142" s="140">
        <v>27.8</v>
      </c>
      <c r="J142" s="140">
        <v>28.9</v>
      </c>
      <c r="K142" s="140">
        <v>28.7</v>
      </c>
      <c r="L142" s="140">
        <v>28.9</v>
      </c>
      <c r="M142" s="140">
        <v>29.4</v>
      </c>
      <c r="N142" s="140">
        <v>28.9</v>
      </c>
      <c r="O142" s="139">
        <v>27.9</v>
      </c>
    </row>
    <row r="143" spans="2:18">
      <c r="B143" s="248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</row>
    <row r="144" spans="2:18" ht="12.75" customHeight="1" thickBot="1">
      <c r="C144" s="120"/>
      <c r="D144" s="120"/>
      <c r="E144" s="120"/>
      <c r="F144" s="120"/>
      <c r="G144" s="120"/>
      <c r="H144" s="120"/>
    </row>
    <row r="145" spans="2:21" ht="13.5" customHeight="1" thickBot="1">
      <c r="B145" s="229"/>
      <c r="C145" s="117" t="s">
        <v>121</v>
      </c>
      <c r="D145" s="117"/>
      <c r="E145" s="117"/>
      <c r="F145" s="117"/>
      <c r="G145" s="116"/>
      <c r="H145" s="116"/>
      <c r="I145" s="310"/>
      <c r="J145" s="310"/>
    </row>
    <row r="146" spans="2:21" ht="13.5" customHeight="1" thickBot="1">
      <c r="B146" s="226"/>
      <c r="C146" s="114" t="s">
        <v>25</v>
      </c>
      <c r="D146" s="114"/>
      <c r="E146" s="114" t="s">
        <v>26</v>
      </c>
      <c r="F146" s="114"/>
      <c r="G146" s="114" t="s">
        <v>27</v>
      </c>
      <c r="H146" s="114"/>
      <c r="I146" s="114" t="s">
        <v>69</v>
      </c>
      <c r="J146" s="114"/>
    </row>
    <row r="147" spans="2:21">
      <c r="B147" s="225" t="s">
        <v>9</v>
      </c>
      <c r="C147" s="109">
        <f>COUNTIF(C11:O11,"&gt;0")</f>
        <v>13</v>
      </c>
      <c r="D147" s="109"/>
      <c r="E147" s="109">
        <f>COUNTIF(C51:O51,"&gt;0")</f>
        <v>13</v>
      </c>
      <c r="F147" s="109"/>
      <c r="G147" s="109">
        <f>COUNTIF(C90:O90,"&gt;0")</f>
        <v>13</v>
      </c>
      <c r="H147" s="109"/>
      <c r="I147" s="109">
        <f>COUNTIF(C129:O129,"&gt;0")</f>
        <v>13</v>
      </c>
      <c r="J147" s="109"/>
      <c r="M147" s="136"/>
    </row>
    <row r="148" spans="2:21" ht="14.25" customHeight="1">
      <c r="B148" s="225" t="s">
        <v>10</v>
      </c>
      <c r="C148" s="111">
        <f>AVERAGE(C11:O11)</f>
        <v>8.4553846153846166</v>
      </c>
      <c r="D148" s="111"/>
      <c r="E148" s="111">
        <f>AVERAGE(C51:O51)</f>
        <v>8.388461538461538</v>
      </c>
      <c r="F148" s="111"/>
      <c r="G148" s="111">
        <f>AVERAGE(C90:O90)</f>
        <v>8.3323076923076922</v>
      </c>
      <c r="H148" s="111"/>
      <c r="I148" s="111">
        <f>AVERAGE(C129:O129)</f>
        <v>8.2792307692307681</v>
      </c>
      <c r="J148" s="111"/>
    </row>
    <row r="149" spans="2:21">
      <c r="B149" s="225" t="s">
        <v>12</v>
      </c>
      <c r="C149" s="111">
        <f>STDEV(C11:O11)</f>
        <v>0.21934050335096869</v>
      </c>
      <c r="D149" s="111"/>
      <c r="E149" s="111">
        <f>STDEV(C51:O51)</f>
        <v>0.28401426471940233</v>
      </c>
      <c r="F149" s="111"/>
      <c r="G149" s="111">
        <f>STDEV(C90:O90)</f>
        <v>0.34586013180074815</v>
      </c>
      <c r="H149" s="111"/>
      <c r="I149" s="111">
        <f>STDEV(C129:O129)</f>
        <v>0.42159343643020075</v>
      </c>
      <c r="J149" s="111"/>
      <c r="K149" s="120"/>
      <c r="L149" s="120"/>
      <c r="M149" s="120"/>
    </row>
    <row r="150" spans="2:21">
      <c r="B150" s="225" t="s">
        <v>11</v>
      </c>
      <c r="C150" s="111">
        <f>CONFIDENCE(0.05,C149,C147)</f>
        <v>0.11923266487548784</v>
      </c>
      <c r="D150" s="111"/>
      <c r="E150" s="111">
        <f>CONFIDENCE(0.05,E149,E147)</f>
        <v>0.15438907601557228</v>
      </c>
      <c r="F150" s="111"/>
      <c r="G150" s="111">
        <f>CONFIDENCE(0.05,G149,G147)</f>
        <v>0.18800825455755271</v>
      </c>
      <c r="H150" s="111"/>
      <c r="I150" s="111">
        <f>CONFIDENCE(0.05,I149,I147)</f>
        <v>0.22917659142576877</v>
      </c>
      <c r="J150" s="111"/>
      <c r="K150" s="120"/>
      <c r="L150" s="120"/>
      <c r="M150" s="120"/>
    </row>
    <row r="151" spans="2:21">
      <c r="B151" s="225" t="s">
        <v>13</v>
      </c>
      <c r="C151" s="109">
        <f>MAX(C11:O11)</f>
        <v>8.73</v>
      </c>
      <c r="D151" s="109"/>
      <c r="E151" s="109">
        <f>MAX(C51:O51)</f>
        <v>8.73</v>
      </c>
      <c r="F151" s="109"/>
      <c r="G151" s="109">
        <f>MAX(C90:O90)</f>
        <v>8.74</v>
      </c>
      <c r="H151" s="109"/>
      <c r="I151" s="109">
        <f>MAX(C129:O129)</f>
        <v>8.74</v>
      </c>
      <c r="J151" s="109"/>
      <c r="K151" s="135"/>
      <c r="L151" s="120"/>
      <c r="M151" s="120"/>
    </row>
    <row r="152" spans="2:21">
      <c r="B152" s="225" t="s">
        <v>14</v>
      </c>
      <c r="C152" s="109">
        <f>MIN(C11:O11)</f>
        <v>8.1300000000000008</v>
      </c>
      <c r="D152" s="109"/>
      <c r="E152" s="109">
        <f>MIN(C51:O51)</f>
        <v>7.85</v>
      </c>
      <c r="F152" s="109"/>
      <c r="G152" s="109">
        <f>MIN(C90:O90)</f>
        <v>7.81</v>
      </c>
      <c r="H152" s="109"/>
      <c r="I152" s="109">
        <f>MIN(C129:O129)</f>
        <v>7.6</v>
      </c>
      <c r="J152" s="109"/>
      <c r="K152" s="120"/>
      <c r="L152" s="133"/>
      <c r="M152" s="133"/>
      <c r="N152" s="121"/>
      <c r="O152" s="121"/>
      <c r="P152" s="121"/>
      <c r="Q152" s="121"/>
      <c r="R152" s="121"/>
      <c r="S152" s="121"/>
      <c r="T152" s="121"/>
      <c r="U152" s="121"/>
    </row>
    <row r="153" spans="2:21" ht="13.5" thickBot="1">
      <c r="B153" s="226" t="s">
        <v>15</v>
      </c>
      <c r="C153" s="106">
        <f>C151-C152</f>
        <v>0.59999999999999964</v>
      </c>
      <c r="D153" s="106"/>
      <c r="E153" s="106">
        <f>E151-E152</f>
        <v>0.88000000000000078</v>
      </c>
      <c r="F153" s="106"/>
      <c r="G153" s="106">
        <f>G151-G152</f>
        <v>0.9300000000000006</v>
      </c>
      <c r="H153" s="106"/>
      <c r="I153" s="106">
        <f>I151-I152</f>
        <v>1.1400000000000006</v>
      </c>
      <c r="J153" s="106"/>
      <c r="K153" s="120"/>
      <c r="L153" s="133"/>
      <c r="M153" s="133"/>
      <c r="N153" s="121"/>
      <c r="O153" s="121"/>
      <c r="P153" s="121"/>
      <c r="Q153" s="121"/>
      <c r="R153" s="121"/>
      <c r="S153" s="121"/>
      <c r="T153" s="121"/>
      <c r="U153" s="121"/>
    </row>
    <row r="154" spans="2:21">
      <c r="B154" s="225"/>
      <c r="C154" s="224"/>
      <c r="D154" s="224"/>
      <c r="E154" s="224"/>
      <c r="F154" s="224"/>
      <c r="G154" s="224"/>
      <c r="H154" s="224"/>
      <c r="I154" s="120"/>
      <c r="J154" s="120"/>
      <c r="K154" s="120"/>
      <c r="L154" s="133"/>
      <c r="M154" s="133"/>
      <c r="N154" s="121"/>
      <c r="O154" s="121"/>
      <c r="P154" s="121"/>
      <c r="Q154" s="121"/>
      <c r="R154" s="121"/>
      <c r="S154" s="121"/>
      <c r="T154" s="121"/>
      <c r="U154" s="121"/>
    </row>
    <row r="155" spans="2:21">
      <c r="B155" s="225"/>
      <c r="C155" s="224"/>
      <c r="D155" s="224"/>
      <c r="E155" s="224"/>
      <c r="F155" s="224"/>
      <c r="G155" s="224"/>
      <c r="H155" s="224"/>
      <c r="I155" s="120"/>
      <c r="J155" s="120"/>
      <c r="K155" s="120"/>
      <c r="L155" s="133"/>
      <c r="M155" s="133"/>
      <c r="N155" s="121"/>
      <c r="O155" s="121"/>
      <c r="P155" s="121"/>
      <c r="Q155" s="121"/>
      <c r="R155" s="121"/>
      <c r="S155" s="121"/>
      <c r="T155" s="121"/>
      <c r="U155" s="121"/>
    </row>
    <row r="156" spans="2:21">
      <c r="B156" s="225"/>
      <c r="C156" s="224"/>
      <c r="D156" s="224"/>
      <c r="E156" s="224"/>
      <c r="F156" s="224"/>
      <c r="G156" s="224"/>
      <c r="H156" s="224"/>
      <c r="I156" s="120"/>
      <c r="J156" s="120"/>
      <c r="K156" s="120"/>
      <c r="L156" s="133"/>
      <c r="M156" s="133"/>
      <c r="N156" s="121"/>
      <c r="O156" s="121"/>
      <c r="P156" s="121"/>
      <c r="Q156" s="121"/>
      <c r="R156" s="121"/>
      <c r="S156" s="121"/>
      <c r="T156" s="121"/>
      <c r="U156" s="121"/>
    </row>
    <row r="157" spans="2:21">
      <c r="B157" s="225"/>
      <c r="C157" s="224"/>
      <c r="D157" s="224"/>
      <c r="E157" s="224"/>
      <c r="F157" s="224"/>
      <c r="G157" s="224"/>
      <c r="H157" s="224"/>
      <c r="I157" s="120"/>
      <c r="J157" s="120"/>
      <c r="K157" s="120"/>
      <c r="L157" s="133"/>
      <c r="M157" s="133"/>
      <c r="N157" s="121"/>
      <c r="O157" s="121"/>
      <c r="P157" s="121"/>
      <c r="Q157" s="121"/>
      <c r="R157" s="121"/>
      <c r="S157" s="121"/>
      <c r="T157" s="121"/>
      <c r="U157" s="121"/>
    </row>
    <row r="158" spans="2:21" ht="13.5" thickBot="1">
      <c r="B158" s="225"/>
      <c r="C158" s="224"/>
      <c r="D158" s="224"/>
      <c r="E158" s="224"/>
      <c r="F158" s="224"/>
      <c r="G158" s="224"/>
      <c r="H158" s="224"/>
      <c r="I158" s="120"/>
      <c r="J158" s="120"/>
      <c r="K158" s="120"/>
      <c r="L158" s="133"/>
      <c r="M158" s="133"/>
      <c r="N158" s="121"/>
      <c r="O158" s="121"/>
      <c r="P158" s="121"/>
      <c r="Q158" s="121"/>
      <c r="R158" s="121"/>
      <c r="S158" s="121"/>
      <c r="T158" s="121"/>
      <c r="U158" s="121"/>
    </row>
    <row r="159" spans="2:21" ht="13.5" thickBot="1">
      <c r="B159" s="229"/>
      <c r="C159" s="117" t="s">
        <v>120</v>
      </c>
      <c r="D159" s="117"/>
      <c r="E159" s="117"/>
      <c r="F159" s="117"/>
      <c r="G159" s="315"/>
      <c r="H159" s="315"/>
      <c r="I159" s="310"/>
      <c r="J159" s="310"/>
      <c r="K159" s="120"/>
      <c r="L159" s="133"/>
      <c r="M159" s="133"/>
      <c r="N159" s="133"/>
      <c r="O159" s="121"/>
      <c r="P159" s="121"/>
      <c r="Q159" s="121"/>
      <c r="R159" s="121"/>
      <c r="S159" s="121"/>
      <c r="T159" s="121"/>
      <c r="U159" s="121"/>
    </row>
    <row r="160" spans="2:21" ht="13.5" thickBot="1">
      <c r="B160" s="226"/>
      <c r="C160" s="122" t="s">
        <v>25</v>
      </c>
      <c r="D160" s="122"/>
      <c r="E160" s="122" t="s">
        <v>26</v>
      </c>
      <c r="F160" s="122"/>
      <c r="G160" s="122" t="s">
        <v>27</v>
      </c>
      <c r="H160" s="122"/>
      <c r="I160" s="122" t="s">
        <v>69</v>
      </c>
      <c r="J160" s="122"/>
      <c r="K160" s="120"/>
      <c r="L160" s="133"/>
      <c r="M160" s="133"/>
      <c r="N160" s="121"/>
      <c r="O160" s="121"/>
      <c r="P160" s="121"/>
      <c r="Q160" s="121"/>
      <c r="R160" s="121"/>
      <c r="S160" s="121"/>
      <c r="T160" s="121"/>
      <c r="U160" s="121"/>
    </row>
    <row r="161" spans="2:21">
      <c r="B161" s="225" t="s">
        <v>9</v>
      </c>
      <c r="C161" s="113">
        <f>COUNTIF(C12:O12,"&gt;0")</f>
        <v>13</v>
      </c>
      <c r="D161" s="113"/>
      <c r="E161" s="113">
        <f>COUNTIF(C52:O52,"&gt;0")</f>
        <v>13</v>
      </c>
      <c r="F161" s="113"/>
      <c r="G161" s="113">
        <f>COUNTIF(C91:O91,"&gt;0")</f>
        <v>13</v>
      </c>
      <c r="H161" s="113"/>
      <c r="I161" s="113">
        <f>COUNTIF(C130:O130,"&gt;0")</f>
        <v>13</v>
      </c>
      <c r="J161" s="113"/>
      <c r="K161" s="120"/>
      <c r="L161" s="133"/>
      <c r="M161" s="133"/>
      <c r="N161" s="121"/>
      <c r="O161" s="121"/>
      <c r="P161" s="133"/>
      <c r="Q161" s="121"/>
      <c r="R161" s="121"/>
      <c r="S161" s="121"/>
      <c r="T161" s="121"/>
      <c r="U161" s="121"/>
    </row>
    <row r="162" spans="2:21">
      <c r="B162" s="225" t="s">
        <v>10</v>
      </c>
      <c r="C162" s="111">
        <f>AVERAGE(C12:O12)</f>
        <v>25.061538461538461</v>
      </c>
      <c r="D162" s="111"/>
      <c r="E162" s="111">
        <f>AVERAGE(C52:O52)</f>
        <v>25.553846153846152</v>
      </c>
      <c r="F162" s="111"/>
      <c r="G162" s="111">
        <f>AVERAGE(C91:O91)</f>
        <v>25.761538461538461</v>
      </c>
      <c r="H162" s="111"/>
      <c r="I162" s="111">
        <f>AVERAGE(C130:O130)</f>
        <v>27</v>
      </c>
      <c r="J162" s="111"/>
      <c r="K162" s="120"/>
      <c r="L162" s="133"/>
      <c r="M162" s="133"/>
      <c r="N162" s="121"/>
      <c r="O162" s="121"/>
      <c r="P162" s="121"/>
      <c r="Q162" s="121"/>
      <c r="R162" s="121"/>
      <c r="S162" s="121"/>
      <c r="T162" s="121"/>
      <c r="U162" s="121"/>
    </row>
    <row r="163" spans="2:21">
      <c r="B163" s="225" t="s">
        <v>12</v>
      </c>
      <c r="C163" s="111">
        <f>STDEV(C12:O12)</f>
        <v>1.7764845723781102</v>
      </c>
      <c r="D163" s="111"/>
      <c r="E163" s="111">
        <f>STDEV(C52:O52)</f>
        <v>2.2392764399151286</v>
      </c>
      <c r="F163" s="111"/>
      <c r="G163" s="111">
        <f>STDEV(C91:O91)</f>
        <v>2.0802798135260798</v>
      </c>
      <c r="H163" s="111"/>
      <c r="I163" s="111">
        <f>STDEV(C130:O130)</f>
        <v>2.6586337343329811</v>
      </c>
      <c r="J163" s="111"/>
      <c r="K163" s="120"/>
      <c r="L163" s="133"/>
      <c r="M163" s="133"/>
      <c r="N163" s="121"/>
      <c r="O163" s="121"/>
      <c r="P163" s="121"/>
      <c r="Q163" s="121"/>
      <c r="R163" s="121"/>
      <c r="S163" s="121"/>
      <c r="T163" s="121"/>
      <c r="U163" s="121"/>
    </row>
    <row r="164" spans="2:21">
      <c r="B164" s="225" t="s">
        <v>11</v>
      </c>
      <c r="C164" s="111">
        <f>CONFIDENCE(0.05,C163,C161)</f>
        <v>0.96569026896006749</v>
      </c>
      <c r="D164" s="111"/>
      <c r="E164" s="111">
        <f>CONFIDENCE(0.05,E163,E161)</f>
        <v>1.2172621711219249</v>
      </c>
      <c r="F164" s="111"/>
      <c r="G164" s="111">
        <f>CONFIDENCE(0.05,G163,G161)</f>
        <v>1.1308322086619393</v>
      </c>
      <c r="H164" s="111"/>
      <c r="I164" s="111">
        <f>CONFIDENCE(0.05,I163,I161)</f>
        <v>1.4452232042394972</v>
      </c>
      <c r="J164" s="111"/>
      <c r="K164" s="120"/>
      <c r="L164" s="133"/>
      <c r="M164" s="133"/>
      <c r="N164" s="121"/>
      <c r="O164" s="121"/>
      <c r="P164" s="121"/>
      <c r="Q164" s="121"/>
      <c r="R164" s="121"/>
      <c r="S164" s="121"/>
      <c r="T164" s="121"/>
      <c r="U164" s="121"/>
    </row>
    <row r="165" spans="2:21">
      <c r="B165" s="225" t="s">
        <v>13</v>
      </c>
      <c r="C165" s="109">
        <f>MAX(C12:O12)</f>
        <v>27.6</v>
      </c>
      <c r="D165" s="109"/>
      <c r="E165" s="109">
        <f>MAX(C52:O52)</f>
        <v>29</v>
      </c>
      <c r="F165" s="109"/>
      <c r="G165" s="109">
        <f>MAX(C91:O91)</f>
        <v>28.2</v>
      </c>
      <c r="H165" s="109"/>
      <c r="I165" s="109">
        <f>MAX(C130:O130)</f>
        <v>29.8</v>
      </c>
      <c r="J165" s="109"/>
      <c r="K165" s="120"/>
      <c r="L165" s="133"/>
      <c r="M165" s="133"/>
      <c r="N165" s="121"/>
      <c r="O165" s="121"/>
      <c r="P165" s="121"/>
      <c r="Q165" s="121"/>
      <c r="R165" s="121"/>
      <c r="S165" s="121"/>
      <c r="T165" s="121"/>
      <c r="U165" s="121"/>
    </row>
    <row r="166" spans="2:21">
      <c r="B166" s="225" t="s">
        <v>14</v>
      </c>
      <c r="C166" s="109">
        <f>MIN(C12:O12)</f>
        <v>23.1</v>
      </c>
      <c r="D166" s="109"/>
      <c r="E166" s="109">
        <f>MIN(C52:O52)</f>
        <v>22.6</v>
      </c>
      <c r="F166" s="109"/>
      <c r="G166" s="109">
        <f>MIN(C91:O91)</f>
        <v>22.5</v>
      </c>
      <c r="H166" s="109"/>
      <c r="I166" s="109">
        <f>MIN(C130:O130)</f>
        <v>22.5</v>
      </c>
      <c r="J166" s="109"/>
      <c r="K166" s="120"/>
      <c r="L166" s="133"/>
      <c r="M166" s="133"/>
      <c r="N166" s="121"/>
      <c r="O166" s="121"/>
      <c r="P166" s="121"/>
      <c r="Q166" s="121"/>
      <c r="R166" s="121"/>
      <c r="S166" s="121"/>
      <c r="T166" s="121"/>
      <c r="U166" s="121"/>
    </row>
    <row r="167" spans="2:21" ht="13.5" thickBot="1">
      <c r="B167" s="226" t="s">
        <v>15</v>
      </c>
      <c r="C167" s="106">
        <f>C165-C166</f>
        <v>4.5</v>
      </c>
      <c r="D167" s="106"/>
      <c r="E167" s="106">
        <f>E165-E166</f>
        <v>6.3999999999999986</v>
      </c>
      <c r="F167" s="106"/>
      <c r="G167" s="106">
        <f>G165-G166</f>
        <v>5.6999999999999993</v>
      </c>
      <c r="H167" s="106"/>
      <c r="I167" s="106">
        <f>I165-I166</f>
        <v>7.3000000000000007</v>
      </c>
      <c r="J167" s="106"/>
      <c r="K167" s="120"/>
      <c r="L167" s="133"/>
      <c r="M167" s="133"/>
      <c r="N167" s="121"/>
      <c r="O167" s="121"/>
      <c r="P167" s="121"/>
      <c r="Q167" s="121"/>
      <c r="R167" s="121"/>
      <c r="S167" s="121"/>
      <c r="T167" s="121"/>
      <c r="U167" s="121"/>
    </row>
    <row r="168" spans="2:21">
      <c r="B168" s="225"/>
      <c r="C168" s="224"/>
      <c r="D168" s="224"/>
      <c r="E168" s="224"/>
      <c r="F168" s="224"/>
      <c r="G168" s="224"/>
      <c r="H168" s="224"/>
      <c r="I168" s="120"/>
      <c r="J168" s="120"/>
      <c r="K168" s="120"/>
      <c r="L168" s="133"/>
      <c r="M168" s="133"/>
      <c r="N168" s="121"/>
      <c r="O168" s="121"/>
      <c r="P168" s="121"/>
      <c r="Q168" s="121"/>
      <c r="R168" s="121"/>
      <c r="S168" s="121"/>
      <c r="T168" s="121"/>
      <c r="U168" s="121"/>
    </row>
    <row r="169" spans="2:21" ht="13.5" thickBot="1">
      <c r="B169" s="225"/>
      <c r="C169" s="224"/>
      <c r="D169" s="224"/>
      <c r="E169" s="224"/>
      <c r="F169" s="224"/>
      <c r="G169" s="224"/>
      <c r="H169" s="224"/>
      <c r="I169" s="120"/>
      <c r="J169" s="120"/>
      <c r="K169" s="120"/>
      <c r="L169" s="133"/>
      <c r="M169" s="133"/>
      <c r="N169" s="121"/>
      <c r="O169" s="121"/>
      <c r="P169" s="121"/>
      <c r="Q169" s="121"/>
      <c r="R169" s="121"/>
      <c r="S169" s="121"/>
      <c r="T169" s="121"/>
      <c r="U169" s="121"/>
    </row>
    <row r="170" spans="2:21" ht="13.5" thickBot="1">
      <c r="B170" s="229"/>
      <c r="C170" s="288" t="s">
        <v>119</v>
      </c>
      <c r="D170" s="288"/>
      <c r="E170" s="288"/>
      <c r="F170" s="288"/>
      <c r="G170" s="313"/>
      <c r="H170" s="313"/>
      <c r="I170" s="310"/>
      <c r="J170" s="310"/>
      <c r="K170" s="120"/>
      <c r="L170" s="121"/>
      <c r="M170" s="121"/>
      <c r="N170" s="121"/>
      <c r="O170" s="121"/>
      <c r="P170" s="121"/>
      <c r="Q170" s="121"/>
      <c r="R170" s="121"/>
      <c r="S170" s="121"/>
      <c r="T170" s="121"/>
      <c r="U170" s="121"/>
    </row>
    <row r="171" spans="2:21" ht="13.5" customHeight="1" thickBot="1">
      <c r="B171" s="226"/>
      <c r="C171" s="122" t="s">
        <v>25</v>
      </c>
      <c r="D171" s="122"/>
      <c r="E171" s="122" t="s">
        <v>26</v>
      </c>
      <c r="F171" s="122"/>
      <c r="G171" s="122" t="s">
        <v>27</v>
      </c>
      <c r="H171" s="122"/>
      <c r="I171" s="122" t="s">
        <v>69</v>
      </c>
      <c r="J171" s="122"/>
      <c r="L171" s="121"/>
      <c r="M171" s="121"/>
      <c r="N171" s="121"/>
      <c r="O171" s="121"/>
      <c r="P171" s="121"/>
      <c r="Q171" s="121"/>
      <c r="R171" s="121"/>
      <c r="S171" s="121"/>
      <c r="T171" s="121"/>
      <c r="U171" s="121"/>
    </row>
    <row r="172" spans="2:21">
      <c r="B172" s="225" t="s">
        <v>9</v>
      </c>
      <c r="C172" s="113">
        <f>COUNTIF(C13:O13,"&lt;0")</f>
        <v>13</v>
      </c>
      <c r="D172" s="113"/>
      <c r="E172" s="113">
        <f>COUNTIF(C53:O53,"&lt;0")</f>
        <v>13</v>
      </c>
      <c r="F172" s="113"/>
      <c r="G172" s="113">
        <f>COUNTIF(C92:O92,"&lt;0")</f>
        <v>13</v>
      </c>
      <c r="H172" s="113"/>
      <c r="I172" s="113">
        <f>COUNTIF(C131:O131,"&lt;0")</f>
        <v>13</v>
      </c>
      <c r="J172" s="113"/>
      <c r="L172" s="121"/>
      <c r="M172" s="121"/>
      <c r="N172" s="121"/>
      <c r="O172" s="121"/>
      <c r="P172" s="121"/>
      <c r="Q172" s="121"/>
      <c r="R172" s="121"/>
      <c r="S172" s="121"/>
      <c r="T172" s="121"/>
      <c r="U172" s="121"/>
    </row>
    <row r="173" spans="2:21">
      <c r="B173" s="225" t="s">
        <v>10</v>
      </c>
      <c r="C173" s="111">
        <f>AVERAGE(C13:O13)</f>
        <v>-65.007692307692295</v>
      </c>
      <c r="D173" s="111"/>
      <c r="E173" s="111">
        <f>AVERAGE(C53:O53)</f>
        <v>-63.769230769230759</v>
      </c>
      <c r="F173" s="111"/>
      <c r="G173" s="111">
        <f>AVERAGE(C92:O92)</f>
        <v>-60.353846153846156</v>
      </c>
      <c r="H173" s="111"/>
      <c r="I173" s="111">
        <f>AVERAGE(C131:O131)</f>
        <v>-57.330769230769228</v>
      </c>
      <c r="J173" s="111"/>
      <c r="L173" s="246"/>
      <c r="M173" s="121"/>
      <c r="N173" s="121"/>
      <c r="O173" s="121"/>
      <c r="P173" s="121"/>
      <c r="Q173" s="121"/>
      <c r="R173" s="121"/>
      <c r="S173" s="121"/>
      <c r="T173" s="121"/>
      <c r="U173" s="121"/>
    </row>
    <row r="174" spans="2:21">
      <c r="B174" s="225" t="s">
        <v>12</v>
      </c>
      <c r="C174" s="111">
        <f>STDEV(C13:O13)</f>
        <v>13.849095129192946</v>
      </c>
      <c r="D174" s="111"/>
      <c r="E174" s="111">
        <f>STDEV(C53:O53)</f>
        <v>17.086416857423401</v>
      </c>
      <c r="F174" s="111"/>
      <c r="G174" s="111">
        <f>STDEV(C92:O92)</f>
        <v>20.689152366422</v>
      </c>
      <c r="H174" s="111"/>
      <c r="I174" s="111">
        <f>STDEV(C131:O131)</f>
        <v>25.57978969862031</v>
      </c>
      <c r="J174" s="111"/>
      <c r="L174" s="121"/>
      <c r="M174" s="121"/>
      <c r="N174" s="121"/>
      <c r="O174" s="121"/>
      <c r="P174" s="121"/>
      <c r="Q174" s="121"/>
      <c r="R174" s="121"/>
      <c r="S174" s="121"/>
      <c r="T174" s="121"/>
      <c r="U174" s="121"/>
    </row>
    <row r="175" spans="2:21">
      <c r="B175" s="225" t="s">
        <v>11</v>
      </c>
      <c r="C175" s="111">
        <f>CONFIDENCE(0.05,C174,C172)</f>
        <v>7.5283155328845517</v>
      </c>
      <c r="D175" s="111"/>
      <c r="E175" s="111">
        <f>CONFIDENCE(0.05,E174,E172)</f>
        <v>9.2881113335653023</v>
      </c>
      <c r="F175" s="111"/>
      <c r="G175" s="111">
        <f>CONFIDENCE(0.05,G174,G172)</f>
        <v>11.246544678145083</v>
      </c>
      <c r="H175" s="111"/>
      <c r="I175" s="111">
        <f>CONFIDENCE(0.05,I174,I172)</f>
        <v>13.905076564180236</v>
      </c>
      <c r="J175" s="111"/>
      <c r="L175" s="121"/>
      <c r="M175" s="121"/>
      <c r="N175" s="121"/>
      <c r="O175" s="121"/>
      <c r="P175" s="121"/>
      <c r="Q175" s="121"/>
      <c r="R175" s="121"/>
      <c r="S175" s="121"/>
      <c r="T175" s="121"/>
      <c r="U175" s="121"/>
    </row>
    <row r="176" spans="2:21">
      <c r="B176" s="225" t="s">
        <v>13</v>
      </c>
      <c r="C176" s="109">
        <f>MAX(C13:O13)</f>
        <v>-44.2</v>
      </c>
      <c r="D176" s="109"/>
      <c r="E176" s="109">
        <f>MAX(C53:O53)</f>
        <v>-32.5</v>
      </c>
      <c r="F176" s="109"/>
      <c r="G176" s="109">
        <f>MAX(C92:O92)</f>
        <v>-29.6</v>
      </c>
      <c r="H176" s="109"/>
      <c r="I176" s="109">
        <f>MAX(C131:O131)</f>
        <v>-15</v>
      </c>
      <c r="J176" s="109"/>
      <c r="L176" s="121"/>
      <c r="M176" s="121"/>
      <c r="N176" s="121"/>
      <c r="O176" s="121"/>
      <c r="P176" s="121"/>
      <c r="Q176" s="121"/>
      <c r="R176" s="121"/>
      <c r="S176" s="121"/>
      <c r="T176" s="121"/>
      <c r="U176" s="121"/>
    </row>
    <row r="177" spans="2:21">
      <c r="B177" s="225" t="s">
        <v>14</v>
      </c>
      <c r="C177" s="109">
        <f>MIN(C13:O13)</f>
        <v>-85</v>
      </c>
      <c r="D177" s="109"/>
      <c r="E177" s="109">
        <f>MIN(C53:O53)</f>
        <v>-84.5</v>
      </c>
      <c r="F177" s="109"/>
      <c r="G177" s="109">
        <f>MIN(C92:O92)</f>
        <v>-85.1</v>
      </c>
      <c r="H177" s="109"/>
      <c r="I177" s="109">
        <f>MIN(C131:O131)</f>
        <v>-85.4</v>
      </c>
      <c r="J177" s="109"/>
      <c r="L177" s="121"/>
      <c r="M177" s="121"/>
      <c r="N177" s="121"/>
      <c r="O177" s="121"/>
      <c r="P177" s="121"/>
      <c r="Q177" s="121"/>
      <c r="R177" s="121"/>
      <c r="S177" s="121"/>
      <c r="T177" s="121"/>
      <c r="U177" s="121"/>
    </row>
    <row r="178" spans="2:21" ht="13.5" thickBot="1">
      <c r="B178" s="226" t="s">
        <v>15</v>
      </c>
      <c r="C178" s="106">
        <f>C176-C177</f>
        <v>40.799999999999997</v>
      </c>
      <c r="D178" s="106"/>
      <c r="E178" s="106">
        <f>E176-E177</f>
        <v>52</v>
      </c>
      <c r="F178" s="106"/>
      <c r="G178" s="106">
        <f>G176-G177</f>
        <v>55.499999999999993</v>
      </c>
      <c r="H178" s="106"/>
      <c r="I178" s="106">
        <f>I176-I177</f>
        <v>70.400000000000006</v>
      </c>
      <c r="J178" s="106"/>
      <c r="L178" s="121"/>
      <c r="M178" s="121"/>
      <c r="N178" s="121"/>
      <c r="O178" s="121"/>
      <c r="P178" s="121"/>
      <c r="Q178" s="121"/>
      <c r="R178" s="121"/>
      <c r="S178" s="121"/>
      <c r="T178" s="121"/>
      <c r="U178" s="121"/>
    </row>
    <row r="179" spans="2:21" ht="13.5" thickBot="1">
      <c r="C179" s="314"/>
      <c r="D179" s="314"/>
      <c r="E179" s="314"/>
      <c r="F179" s="314"/>
      <c r="G179" s="314"/>
      <c r="H179" s="314"/>
      <c r="L179" s="121"/>
      <c r="M179" s="121"/>
      <c r="N179" s="133"/>
      <c r="O179" s="121"/>
      <c r="P179" s="121"/>
      <c r="Q179" s="121"/>
      <c r="R179" s="121"/>
      <c r="S179" s="121"/>
      <c r="T179" s="121"/>
      <c r="U179" s="121"/>
    </row>
    <row r="180" spans="2:21" ht="13.5" thickBot="1">
      <c r="B180" s="229"/>
      <c r="C180" s="288" t="s">
        <v>118</v>
      </c>
      <c r="D180" s="288"/>
      <c r="E180" s="288"/>
      <c r="F180" s="288"/>
      <c r="G180" s="313"/>
      <c r="H180" s="313"/>
      <c r="I180" s="310"/>
      <c r="J180" s="310"/>
      <c r="K180" s="120"/>
    </row>
    <row r="181" spans="2:21" ht="13.5" customHeight="1" thickBot="1">
      <c r="B181" s="226"/>
      <c r="C181" s="122" t="s">
        <v>25</v>
      </c>
      <c r="D181" s="122"/>
      <c r="E181" s="122" t="s">
        <v>26</v>
      </c>
      <c r="F181" s="122"/>
      <c r="G181" s="122" t="s">
        <v>27</v>
      </c>
      <c r="H181" s="122"/>
      <c r="I181" s="122" t="s">
        <v>69</v>
      </c>
      <c r="J181" s="122"/>
    </row>
    <row r="182" spans="2:21">
      <c r="B182" s="225" t="s">
        <v>9</v>
      </c>
      <c r="C182" s="218">
        <f>COUNTIF(C14:O14,"&gt;0")</f>
        <v>13</v>
      </c>
      <c r="D182" s="218"/>
      <c r="E182" s="218">
        <f>COUNTIF(C54:O54,"&gt;0")</f>
        <v>13</v>
      </c>
      <c r="F182" s="218"/>
      <c r="G182" s="112">
        <f>COUNTIF(C93:O93,"&gt;0")</f>
        <v>13</v>
      </c>
      <c r="H182" s="112"/>
      <c r="I182" s="112">
        <f>COUNTIF(C132:O132,"&gt;0")</f>
        <v>13</v>
      </c>
      <c r="J182" s="112"/>
    </row>
    <row r="183" spans="2:21">
      <c r="B183" s="225" t="s">
        <v>10</v>
      </c>
      <c r="C183" s="217">
        <f>AVERAGE(C14:O14)</f>
        <v>25.030769230769234</v>
      </c>
      <c r="D183" s="217"/>
      <c r="E183" s="217">
        <f>AVERAGE(C54:O54)</f>
        <v>25.54615384615385</v>
      </c>
      <c r="F183" s="217"/>
      <c r="G183" s="108">
        <f>AVERAGE(C93:O93)</f>
        <v>25.753846153846155</v>
      </c>
      <c r="H183" s="108"/>
      <c r="I183" s="108">
        <f>AVERAGE(C132:O132)</f>
        <v>26.984615384615385</v>
      </c>
      <c r="J183" s="108"/>
    </row>
    <row r="184" spans="2:21">
      <c r="B184" s="225" t="s">
        <v>12</v>
      </c>
      <c r="C184" s="217">
        <f>STDEV(C14:O14)</f>
        <v>1.7466084351224878</v>
      </c>
      <c r="D184" s="217"/>
      <c r="E184" s="217">
        <f>STDEV(C54:O54)</f>
        <v>2.2157073304836477</v>
      </c>
      <c r="F184" s="217"/>
      <c r="G184" s="108">
        <f>STDEV(C93:O93)</f>
        <v>2.0686611550369896</v>
      </c>
      <c r="H184" s="108"/>
      <c r="I184" s="108">
        <f>STDEV(C132:O132)</f>
        <v>2.6438123212027715</v>
      </c>
      <c r="J184" s="108"/>
    </row>
    <row r="185" spans="2:21">
      <c r="B185" s="225" t="s">
        <v>11</v>
      </c>
      <c r="C185" s="217">
        <f>CONFIDENCE(0.05,C184,C182)</f>
        <v>0.94944971417537383</v>
      </c>
      <c r="D185" s="217"/>
      <c r="E185" s="217">
        <f>CONFIDENCE(0.05,E184,E182)</f>
        <v>1.2044500927172319</v>
      </c>
      <c r="F185" s="217"/>
      <c r="G185" s="108">
        <f>CONFIDENCE(0.05,G184,G182)</f>
        <v>1.1245163500185598</v>
      </c>
      <c r="H185" s="108"/>
      <c r="I185" s="108">
        <f>CONFIDENCE(0.05,I184,I182)</f>
        <v>1.4371663403327533</v>
      </c>
      <c r="J185" s="108"/>
    </row>
    <row r="186" spans="2:21">
      <c r="B186" s="225" t="s">
        <v>13</v>
      </c>
      <c r="C186" s="216">
        <f>MAX(C14:O14)</f>
        <v>27.5</v>
      </c>
      <c r="D186" s="216"/>
      <c r="E186" s="216">
        <f>MAX(C54:O54)</f>
        <v>28.9</v>
      </c>
      <c r="F186" s="216"/>
      <c r="G186" s="108">
        <f>MAX(C93:O93)</f>
        <v>28.2</v>
      </c>
      <c r="H186" s="108"/>
      <c r="I186" s="108">
        <f>MAX(C132:O132)</f>
        <v>29.8</v>
      </c>
      <c r="J186" s="108"/>
    </row>
    <row r="187" spans="2:21">
      <c r="B187" s="225" t="s">
        <v>14</v>
      </c>
      <c r="C187" s="216">
        <f>MIN(C14:O14)</f>
        <v>23</v>
      </c>
      <c r="D187" s="216"/>
      <c r="E187" s="216">
        <f>MIN(C54:O54)</f>
        <v>22.6</v>
      </c>
      <c r="F187" s="216"/>
      <c r="G187" s="108">
        <f>MIN(C93:O93)</f>
        <v>22.5</v>
      </c>
      <c r="H187" s="108"/>
      <c r="I187" s="108">
        <f>MIN(C132:O132)</f>
        <v>22.6</v>
      </c>
      <c r="J187" s="108"/>
    </row>
    <row r="188" spans="2:21" ht="13.5" thickBot="1">
      <c r="B188" s="226" t="s">
        <v>15</v>
      </c>
      <c r="C188" s="215">
        <f>C186-C187</f>
        <v>4.5</v>
      </c>
      <c r="D188" s="215"/>
      <c r="E188" s="215">
        <f>E186-E187</f>
        <v>6.2999999999999972</v>
      </c>
      <c r="F188" s="215"/>
      <c r="G188" s="105">
        <f>G186-G187</f>
        <v>5.6999999999999993</v>
      </c>
      <c r="H188" s="105"/>
      <c r="I188" s="105">
        <f>I186-I187</f>
        <v>7.1999999999999993</v>
      </c>
      <c r="J188" s="105"/>
    </row>
    <row r="189" spans="2:21">
      <c r="B189" s="225"/>
      <c r="C189" s="243"/>
      <c r="D189" s="243"/>
      <c r="E189" s="243"/>
      <c r="F189" s="243"/>
      <c r="G189" s="242"/>
      <c r="H189" s="242"/>
      <c r="I189" s="121"/>
    </row>
    <row r="190" spans="2:21">
      <c r="B190" s="225"/>
      <c r="C190" s="243"/>
      <c r="D190" s="243"/>
      <c r="E190" s="243"/>
      <c r="F190" s="243"/>
      <c r="G190" s="242"/>
      <c r="H190" s="242"/>
      <c r="I190" s="121"/>
    </row>
    <row r="191" spans="2:21">
      <c r="B191" s="225"/>
      <c r="C191" s="243"/>
      <c r="D191" s="243"/>
      <c r="E191" s="243"/>
      <c r="F191" s="243"/>
      <c r="G191" s="242"/>
      <c r="H191" s="242"/>
      <c r="I191" s="121"/>
    </row>
    <row r="192" spans="2:21">
      <c r="B192" s="225"/>
      <c r="C192" s="243"/>
      <c r="D192" s="243"/>
      <c r="E192" s="243"/>
      <c r="F192" s="243"/>
      <c r="G192" s="242"/>
      <c r="H192" s="242"/>
      <c r="I192" s="121"/>
    </row>
    <row r="193" spans="2:11" ht="13.5" thickBot="1">
      <c r="C193" s="283"/>
      <c r="D193" s="283"/>
      <c r="E193" s="283"/>
      <c r="F193" s="283"/>
      <c r="G193" s="283"/>
      <c r="H193" s="283"/>
    </row>
    <row r="194" spans="2:11" ht="13.5" customHeight="1" thickBot="1">
      <c r="B194" s="229"/>
      <c r="C194" s="239" t="s">
        <v>117</v>
      </c>
      <c r="D194" s="239"/>
      <c r="E194" s="239"/>
      <c r="F194" s="239"/>
      <c r="G194" s="240"/>
      <c r="H194" s="240"/>
      <c r="I194" s="310"/>
      <c r="J194" s="310"/>
      <c r="K194" s="133"/>
    </row>
    <row r="195" spans="2:11" ht="13.5" customHeight="1" thickBot="1">
      <c r="B195" s="226"/>
      <c r="C195" s="122" t="s">
        <v>25</v>
      </c>
      <c r="D195" s="122"/>
      <c r="E195" s="122" t="s">
        <v>26</v>
      </c>
      <c r="F195" s="122"/>
      <c r="G195" s="122" t="s">
        <v>27</v>
      </c>
      <c r="H195" s="122"/>
      <c r="I195" s="122" t="s">
        <v>69</v>
      </c>
      <c r="J195" s="122"/>
      <c r="K195" s="121"/>
    </row>
    <row r="196" spans="2:11">
      <c r="B196" s="225" t="s">
        <v>9</v>
      </c>
      <c r="C196" s="113">
        <f>COUNTIF(C16:O16,"&gt;0")</f>
        <v>13</v>
      </c>
      <c r="D196" s="113"/>
      <c r="E196" s="113">
        <f>COUNTIF(C56:O56,"&gt;0")</f>
        <v>13</v>
      </c>
      <c r="F196" s="113"/>
      <c r="G196" s="112">
        <f>COUNTIF(C95:O95,"&gt;0")</f>
        <v>13</v>
      </c>
      <c r="H196" s="112"/>
      <c r="I196" s="112">
        <f>COUNTIF(C134:O134,"&gt;0")</f>
        <v>13</v>
      </c>
      <c r="J196" s="112"/>
      <c r="K196" s="121"/>
    </row>
    <row r="197" spans="2:11">
      <c r="B197" s="225" t="s">
        <v>10</v>
      </c>
      <c r="C197" s="111">
        <f>AVERAGE(C16:O16)</f>
        <v>31.776923076923079</v>
      </c>
      <c r="D197" s="111"/>
      <c r="E197" s="111">
        <f>AVERAGE(C56:O56)</f>
        <v>28.26923076923077</v>
      </c>
      <c r="F197" s="111"/>
      <c r="G197" s="111">
        <f>AVERAGE(C95:O95)</f>
        <v>17.564615384615387</v>
      </c>
      <c r="H197" s="111"/>
      <c r="I197" s="111">
        <f>AVERAGE(C134:O134)</f>
        <v>27.523076923076925</v>
      </c>
      <c r="J197" s="111"/>
    </row>
    <row r="198" spans="2:11">
      <c r="B198" s="225" t="s">
        <v>12</v>
      </c>
      <c r="C198" s="111">
        <f>STDEV(C16:O16)</f>
        <v>10.89863552974666</v>
      </c>
      <c r="D198" s="111"/>
      <c r="E198" s="111">
        <f>STDEV(C56:O56)</f>
        <v>4.0886804341141119</v>
      </c>
      <c r="F198" s="111"/>
      <c r="G198" s="108">
        <f>STDEV(C95:O95)</f>
        <v>6.5836762974605332</v>
      </c>
      <c r="H198" s="108"/>
      <c r="I198" s="108">
        <f>STDEV(C134:O134)</f>
        <v>3.0022641029046175</v>
      </c>
      <c r="J198" s="108"/>
    </row>
    <row r="199" spans="2:11">
      <c r="B199" s="225" t="s">
        <v>11</v>
      </c>
      <c r="C199" s="111">
        <f>CONFIDENCE(0.05,C198,C196)</f>
        <v>5.9244568963128046</v>
      </c>
      <c r="D199" s="111"/>
      <c r="E199" s="111">
        <f>CONFIDENCE(0.05,E198,E196)</f>
        <v>2.222591160938626</v>
      </c>
      <c r="F199" s="111"/>
      <c r="G199" s="108">
        <f>CONFIDENCE(0.05,G198,G196)</f>
        <v>3.578861439775836</v>
      </c>
      <c r="H199" s="108"/>
      <c r="I199" s="108">
        <f>CONFIDENCE(0.05,I198,I196)</f>
        <v>1.6320193679712027</v>
      </c>
      <c r="J199" s="108"/>
    </row>
    <row r="200" spans="2:11">
      <c r="B200" s="225" t="s">
        <v>13</v>
      </c>
      <c r="C200" s="109">
        <f>MAX(C16:O16)</f>
        <v>54.3</v>
      </c>
      <c r="D200" s="109"/>
      <c r="E200" s="109">
        <f>MAX(C56:O56)</f>
        <v>34.799999999999997</v>
      </c>
      <c r="F200" s="109"/>
      <c r="G200" s="108">
        <f>MAX(C95:O95)</f>
        <v>23.9</v>
      </c>
      <c r="H200" s="108"/>
      <c r="I200" s="108">
        <f>MAX(C134:O134)</f>
        <v>30.7</v>
      </c>
      <c r="J200" s="108"/>
    </row>
    <row r="201" spans="2:11">
      <c r="B201" s="225" t="s">
        <v>14</v>
      </c>
      <c r="C201" s="109">
        <f>MIN(C16:O16)</f>
        <v>22.9</v>
      </c>
      <c r="D201" s="109"/>
      <c r="E201" s="109">
        <f>MIN(C56:O56)</f>
        <v>23.9</v>
      </c>
      <c r="F201" s="109"/>
      <c r="G201" s="108">
        <f>MIN(C95:O95)</f>
        <v>4.74</v>
      </c>
      <c r="H201" s="108"/>
      <c r="I201" s="108">
        <f>MIN(C134:O134)</f>
        <v>22.4</v>
      </c>
      <c r="J201" s="108"/>
    </row>
    <row r="202" spans="2:11" ht="13.5" thickBot="1">
      <c r="B202" s="226" t="s">
        <v>15</v>
      </c>
      <c r="C202" s="106">
        <f>C200-C201</f>
        <v>31.4</v>
      </c>
      <c r="D202" s="106"/>
      <c r="E202" s="106">
        <f>E200-E201</f>
        <v>10.899999999999999</v>
      </c>
      <c r="F202" s="106"/>
      <c r="G202" s="105">
        <f>G200-G201</f>
        <v>19.159999999999997</v>
      </c>
      <c r="H202" s="105"/>
      <c r="I202" s="105">
        <f>I200-I201</f>
        <v>8.3000000000000007</v>
      </c>
      <c r="J202" s="105"/>
    </row>
    <row r="203" spans="2:11" ht="13.5" thickBot="1"/>
    <row r="204" spans="2:11" ht="13.5" customHeight="1" thickBot="1">
      <c r="B204" s="229"/>
      <c r="C204" s="239" t="s">
        <v>116</v>
      </c>
      <c r="D204" s="239"/>
      <c r="E204" s="239"/>
      <c r="F204" s="239"/>
      <c r="G204" s="238"/>
      <c r="H204" s="238"/>
      <c r="I204" s="310"/>
      <c r="J204" s="310"/>
      <c r="K204" s="120"/>
    </row>
    <row r="205" spans="2:11" ht="13.5" thickBot="1">
      <c r="B205" s="226"/>
      <c r="C205" s="114" t="s">
        <v>25</v>
      </c>
      <c r="D205" s="114"/>
      <c r="E205" s="114" t="s">
        <v>26</v>
      </c>
      <c r="F205" s="114"/>
      <c r="G205" s="114" t="s">
        <v>27</v>
      </c>
      <c r="H205" s="114"/>
      <c r="I205" s="114" t="s">
        <v>69</v>
      </c>
      <c r="J205" s="114"/>
    </row>
    <row r="206" spans="2:11">
      <c r="B206" s="225" t="s">
        <v>9</v>
      </c>
      <c r="C206" s="113">
        <f>COUNTIF(C17:O17,"&gt;0")</f>
        <v>13</v>
      </c>
      <c r="D206" s="113"/>
      <c r="E206" s="113">
        <f>COUNTIF(C57:O57,"&gt;0")</f>
        <v>13</v>
      </c>
      <c r="F206" s="113"/>
      <c r="G206" s="112">
        <f>COUNTIF(C96:O96,"&gt;0")</f>
        <v>13</v>
      </c>
      <c r="H206" s="112"/>
      <c r="I206" s="112">
        <f>COUNTIF(C135:O135,"&gt;0")</f>
        <v>13</v>
      </c>
      <c r="J206" s="112"/>
    </row>
    <row r="207" spans="2:11">
      <c r="B207" s="225" t="s">
        <v>10</v>
      </c>
      <c r="C207" s="111">
        <f>AVERAGE(C17:O17)</f>
        <v>25.130769230769229</v>
      </c>
      <c r="D207" s="111"/>
      <c r="E207" s="111">
        <f>AVERAGE(C57:O57)</f>
        <v>25.492307692307694</v>
      </c>
      <c r="F207" s="111"/>
      <c r="G207" s="111">
        <f>AVERAGE(C96:O96)</f>
        <v>25.661538461538463</v>
      </c>
      <c r="H207" s="111"/>
      <c r="I207" s="111">
        <f>AVERAGE(C135:O135)</f>
        <v>26.976923076923079</v>
      </c>
      <c r="J207" s="111"/>
    </row>
    <row r="208" spans="2:11">
      <c r="B208" s="225" t="s">
        <v>12</v>
      </c>
      <c r="C208" s="111">
        <f>STDEV(C17:O17)</f>
        <v>1.8851987584799532</v>
      </c>
      <c r="D208" s="111"/>
      <c r="E208" s="111">
        <f>STDEV(C20:O20)</f>
        <v>7.5909612242253042</v>
      </c>
      <c r="F208" s="111"/>
      <c r="G208" s="108">
        <f>STDEV(C96:O96)</f>
        <v>2.062982655258506</v>
      </c>
      <c r="H208" s="108"/>
      <c r="I208" s="108">
        <f>STDEV(C135:O135)</f>
        <v>2.7052892162557667</v>
      </c>
      <c r="J208" s="108"/>
    </row>
    <row r="209" spans="2:11">
      <c r="B209" s="225" t="s">
        <v>11</v>
      </c>
      <c r="C209" s="111">
        <f>CONFIDENCE(0.05,C208,C206)</f>
        <v>1.0247868877817694</v>
      </c>
      <c r="D209" s="111"/>
      <c r="E209" s="111">
        <f>CONFIDENCE(0.05,E208,E206)</f>
        <v>4.1264177017166555</v>
      </c>
      <c r="F209" s="111"/>
      <c r="G209" s="108">
        <f>CONFIDENCE(0.05,G208,G206)</f>
        <v>1.1214295390979152</v>
      </c>
      <c r="H209" s="108"/>
      <c r="I209" s="108">
        <f>CONFIDENCE(0.05,I208,I206)</f>
        <v>1.470584947080958</v>
      </c>
      <c r="J209" s="108"/>
    </row>
    <row r="210" spans="2:11">
      <c r="B210" s="225" t="s">
        <v>13</v>
      </c>
      <c r="C210" s="109">
        <f>MAX(C17:O17)</f>
        <v>27.4</v>
      </c>
      <c r="D210" s="109"/>
      <c r="E210" s="109">
        <f>MAX(C57:O57)</f>
        <v>28.9</v>
      </c>
      <c r="F210" s="109"/>
      <c r="G210" s="108">
        <f>MAX(C96:O96)</f>
        <v>28.1</v>
      </c>
      <c r="H210" s="108"/>
      <c r="I210" s="108">
        <f>MAX(C135:O135)</f>
        <v>29.9</v>
      </c>
      <c r="J210" s="108"/>
      <c r="K210" s="221"/>
    </row>
    <row r="211" spans="2:11">
      <c r="B211" s="225" t="s">
        <v>14</v>
      </c>
      <c r="C211" s="109">
        <f>MIN(C17:O17)</f>
        <v>23</v>
      </c>
      <c r="D211" s="109"/>
      <c r="E211" s="109">
        <f>MIN(C57:O57)</f>
        <v>22.5</v>
      </c>
      <c r="F211" s="109"/>
      <c r="G211" s="108">
        <f>MIN(C96:O96)</f>
        <v>22.5</v>
      </c>
      <c r="H211" s="108"/>
      <c r="I211" s="108">
        <f>MIN(C135:O135)</f>
        <v>22.5</v>
      </c>
      <c r="J211" s="108"/>
    </row>
    <row r="212" spans="2:11" ht="13.5" thickBot="1">
      <c r="B212" s="226" t="s">
        <v>15</v>
      </c>
      <c r="C212" s="106">
        <f>C210-C211</f>
        <v>4.3999999999999986</v>
      </c>
      <c r="D212" s="106"/>
      <c r="E212" s="106">
        <f>E210-E211</f>
        <v>6.3999999999999986</v>
      </c>
      <c r="F212" s="106"/>
      <c r="G212" s="105">
        <f>G210-G211</f>
        <v>5.6000000000000014</v>
      </c>
      <c r="H212" s="105"/>
      <c r="I212" s="105">
        <f>I210-I211</f>
        <v>7.3999999999999986</v>
      </c>
      <c r="J212" s="105"/>
    </row>
    <row r="213" spans="2:11">
      <c r="B213" s="225"/>
      <c r="C213" s="224"/>
      <c r="D213" s="224"/>
      <c r="E213" s="224"/>
      <c r="F213" s="224"/>
      <c r="G213" s="223"/>
      <c r="H213" s="223"/>
      <c r="I213" s="120"/>
    </row>
    <row r="214" spans="2:11" ht="13.5" thickBot="1">
      <c r="B214" s="225"/>
      <c r="C214" s="224"/>
      <c r="D214" s="224"/>
      <c r="E214" s="224"/>
      <c r="F214" s="224"/>
      <c r="G214" s="223"/>
      <c r="H214" s="223"/>
      <c r="I214" s="120"/>
    </row>
    <row r="215" spans="2:11" ht="13.5" thickBot="1">
      <c r="B215" s="229"/>
      <c r="C215" s="235" t="s">
        <v>115</v>
      </c>
      <c r="D215" s="235"/>
      <c r="E215" s="235"/>
      <c r="F215" s="235"/>
      <c r="G215" s="312"/>
      <c r="H215" s="312"/>
      <c r="I215" s="310"/>
      <c r="J215" s="310"/>
      <c r="K215" s="120"/>
    </row>
    <row r="216" spans="2:11" ht="13.5" thickBot="1">
      <c r="B216" s="226"/>
      <c r="C216" s="122" t="s">
        <v>25</v>
      </c>
      <c r="D216" s="122"/>
      <c r="E216" s="122" t="s">
        <v>26</v>
      </c>
      <c r="F216" s="122"/>
      <c r="G216" s="122" t="s">
        <v>27</v>
      </c>
      <c r="H216" s="122"/>
      <c r="I216" s="122" t="s">
        <v>69</v>
      </c>
      <c r="J216" s="122"/>
    </row>
    <row r="217" spans="2:11">
      <c r="B217" s="225" t="s">
        <v>9</v>
      </c>
      <c r="C217" s="113">
        <f>COUNTIF(C18:O18,"&gt;0")</f>
        <v>13</v>
      </c>
      <c r="D217" s="113"/>
      <c r="E217" s="113">
        <f>COUNTIF(C58:O58,"&gt;0")</f>
        <v>13</v>
      </c>
      <c r="F217" s="113"/>
      <c r="G217" s="112">
        <f>COUNTIF(C97:O97,"&gt;0")</f>
        <v>13</v>
      </c>
      <c r="H217" s="112"/>
      <c r="I217" s="112">
        <f>COUNTIF(C136:O136,"&gt;0")</f>
        <v>13</v>
      </c>
      <c r="J217" s="112"/>
    </row>
    <row r="218" spans="2:11">
      <c r="B218" s="225" t="s">
        <v>10</v>
      </c>
      <c r="C218" s="111">
        <f>AVERAGE(C18:O18)</f>
        <v>31.746153846153845</v>
      </c>
      <c r="D218" s="111"/>
      <c r="E218" s="111">
        <f>AVERAGE(C58:O58)</f>
        <v>28.476923076923079</v>
      </c>
      <c r="F218" s="111"/>
      <c r="G218" s="111">
        <f>AVERAGE(C97:O97)</f>
        <v>17.190000000000001</v>
      </c>
      <c r="H218" s="111"/>
      <c r="I218" s="111">
        <f>AVERAGE(C136:O136)</f>
        <v>28.169230769230772</v>
      </c>
      <c r="J218" s="111"/>
    </row>
    <row r="219" spans="2:11">
      <c r="B219" s="225" t="s">
        <v>12</v>
      </c>
      <c r="C219" s="111">
        <f>STDEV(C18:O18)</f>
        <v>10.834406258506228</v>
      </c>
      <c r="D219" s="111"/>
      <c r="E219" s="111">
        <f>STDEV(C58:O58)</f>
        <v>4.7409833449320198</v>
      </c>
      <c r="F219" s="111"/>
      <c r="G219" s="108">
        <f>STDEV(C97:O97)</f>
        <v>6.5434700274395698</v>
      </c>
      <c r="H219" s="108"/>
      <c r="I219" s="108">
        <f>STDEV(C136:O136)</f>
        <v>2.7644724075866076</v>
      </c>
      <c r="J219" s="108"/>
    </row>
    <row r="220" spans="2:11">
      <c r="B220" s="225" t="s">
        <v>11</v>
      </c>
      <c r="C220" s="111">
        <f>CONFIDENCE(0.05,C219,C217)</f>
        <v>5.8895421083187554</v>
      </c>
      <c r="D220" s="111"/>
      <c r="E220" s="111">
        <f>CONFIDENCE(0.05,E219,E217)</f>
        <v>2.5771805467321247</v>
      </c>
      <c r="F220" s="111"/>
      <c r="G220" s="108">
        <f>CONFIDENCE(0.05,G219,G217)</f>
        <v>3.5570054640391882</v>
      </c>
      <c r="H220" s="108"/>
      <c r="I220" s="108">
        <f>CONFIDENCE(0.05,I219,I217)</f>
        <v>1.5027567051940538</v>
      </c>
      <c r="J220" s="108"/>
    </row>
    <row r="221" spans="2:11">
      <c r="B221" s="225" t="s">
        <v>13</v>
      </c>
      <c r="C221" s="109">
        <f>MAX(C18:O18)</f>
        <v>54.2</v>
      </c>
      <c r="D221" s="109"/>
      <c r="E221" s="109">
        <f>MAX(C58:O58)</f>
        <v>37.1</v>
      </c>
      <c r="F221" s="109"/>
      <c r="G221" s="108">
        <f>MAX(C97:O97)</f>
        <v>23.3</v>
      </c>
      <c r="H221" s="108"/>
      <c r="I221" s="108">
        <f>MAX(C136:O136)</f>
        <v>31</v>
      </c>
      <c r="J221" s="108"/>
    </row>
    <row r="222" spans="2:11">
      <c r="B222" s="225" t="s">
        <v>14</v>
      </c>
      <c r="C222" s="109">
        <f>MIN(C18:O18)</f>
        <v>23</v>
      </c>
      <c r="D222" s="109"/>
      <c r="E222" s="109">
        <f>MIN(C58:O58)</f>
        <v>23.9</v>
      </c>
      <c r="F222" s="109"/>
      <c r="G222" s="108">
        <f>MIN(C97:O97)</f>
        <v>4.32</v>
      </c>
      <c r="H222" s="108"/>
      <c r="I222" s="108">
        <f>MIN(C136:O136)</f>
        <v>23.2</v>
      </c>
      <c r="J222" s="108"/>
    </row>
    <row r="223" spans="2:11" ht="13.5" thickBot="1">
      <c r="B223" s="226" t="s">
        <v>15</v>
      </c>
      <c r="C223" s="106">
        <f>C221-C222</f>
        <v>31.200000000000003</v>
      </c>
      <c r="D223" s="106"/>
      <c r="E223" s="106">
        <f>E221-E222</f>
        <v>13.200000000000003</v>
      </c>
      <c r="F223" s="106"/>
      <c r="G223" s="105">
        <f>G221-G222</f>
        <v>18.98</v>
      </c>
      <c r="H223" s="105"/>
      <c r="I223" s="105">
        <f>I221-I222</f>
        <v>7.8000000000000007</v>
      </c>
      <c r="J223" s="105"/>
    </row>
    <row r="224" spans="2:11">
      <c r="B224" s="225"/>
      <c r="C224" s="224"/>
      <c r="D224" s="224"/>
      <c r="E224" s="224"/>
      <c r="F224" s="224"/>
      <c r="G224" s="223"/>
      <c r="H224" s="223"/>
      <c r="I224" s="120"/>
    </row>
    <row r="225" spans="2:11">
      <c r="B225" s="225"/>
      <c r="C225" s="224"/>
      <c r="D225" s="224"/>
      <c r="E225" s="224"/>
      <c r="F225" s="224"/>
      <c r="G225" s="223"/>
      <c r="H225" s="223"/>
      <c r="I225" s="120"/>
    </row>
    <row r="226" spans="2:11">
      <c r="B226" s="225"/>
      <c r="C226" s="224"/>
      <c r="D226" s="224"/>
      <c r="E226" s="224"/>
      <c r="F226" s="224"/>
      <c r="G226" s="223"/>
      <c r="H226" s="223"/>
      <c r="I226" s="120"/>
    </row>
    <row r="227" spans="2:11">
      <c r="B227" s="225"/>
      <c r="C227" s="224"/>
      <c r="D227" s="224"/>
      <c r="E227" s="224"/>
      <c r="F227" s="224"/>
      <c r="G227" s="223"/>
      <c r="H227" s="223"/>
      <c r="I227" s="120"/>
    </row>
    <row r="228" spans="2:11" ht="13.5" thickBot="1">
      <c r="B228" s="225"/>
      <c r="C228" s="224"/>
      <c r="D228" s="224"/>
      <c r="E228" s="224"/>
      <c r="F228" s="224"/>
      <c r="G228" s="223"/>
      <c r="H228" s="223"/>
      <c r="I228" s="120"/>
    </row>
    <row r="229" spans="2:11" ht="13.5" thickBot="1">
      <c r="B229" s="229"/>
      <c r="C229" s="235" t="s">
        <v>114</v>
      </c>
      <c r="D229" s="235"/>
      <c r="E229" s="235"/>
      <c r="F229" s="235"/>
      <c r="G229" s="234"/>
      <c r="H229" s="234"/>
      <c r="I229" s="310"/>
      <c r="J229" s="310"/>
      <c r="K229" s="120"/>
    </row>
    <row r="230" spans="2:11" ht="13.5" thickBot="1">
      <c r="B230" s="226"/>
      <c r="C230" s="114" t="s">
        <v>25</v>
      </c>
      <c r="D230" s="114"/>
      <c r="E230" s="114" t="s">
        <v>26</v>
      </c>
      <c r="F230" s="114"/>
      <c r="G230" s="114" t="s">
        <v>27</v>
      </c>
      <c r="H230" s="114"/>
      <c r="I230" s="114" t="s">
        <v>69</v>
      </c>
      <c r="J230" s="114"/>
    </row>
    <row r="231" spans="2:11">
      <c r="B231" s="225" t="s">
        <v>9</v>
      </c>
      <c r="C231" s="113">
        <f>COUNTIF(C19:O19,"&gt;0")</f>
        <v>13</v>
      </c>
      <c r="D231" s="113"/>
      <c r="E231" s="113">
        <f>COUNTIF(C59:O59,"&gt;0")</f>
        <v>13</v>
      </c>
      <c r="F231" s="113"/>
      <c r="G231" s="112">
        <f>COUNTIF(C98:O98,"&gt;0")</f>
        <v>13</v>
      </c>
      <c r="H231" s="112"/>
      <c r="I231" s="112">
        <f>COUNTIF(C137:O137,"&gt;0")</f>
        <v>13</v>
      </c>
      <c r="J231" s="112"/>
    </row>
    <row r="232" spans="2:11">
      <c r="B232" s="225" t="s">
        <v>10</v>
      </c>
      <c r="C232" s="111">
        <f>AVERAGE(C19:O19)</f>
        <v>24.930769230769233</v>
      </c>
      <c r="D232" s="111"/>
      <c r="E232" s="111">
        <f>AVERAGE(C59:O59)</f>
        <v>25.407692307692308</v>
      </c>
      <c r="F232" s="111"/>
      <c r="G232" s="111">
        <f>AVERAGE(C98:O98)</f>
        <v>25.669230769230769</v>
      </c>
      <c r="H232" s="111"/>
      <c r="I232" s="111">
        <f>AVERAGE(C137:O137)</f>
        <v>26.969230769230766</v>
      </c>
      <c r="J232" s="111"/>
    </row>
    <row r="233" spans="2:11">
      <c r="B233" s="225" t="s">
        <v>12</v>
      </c>
      <c r="C233" s="111">
        <f>STDEV(C19:O19)</f>
        <v>1.7327168528953858</v>
      </c>
      <c r="D233" s="111"/>
      <c r="E233" s="111">
        <f>STDEV(C59:O59)</f>
        <v>2.2107545990986646</v>
      </c>
      <c r="F233" s="111"/>
      <c r="G233" s="108">
        <f>STDEV(C98:O98)</f>
        <v>2.0592816771003002</v>
      </c>
      <c r="H233" s="108"/>
      <c r="I233" s="108">
        <f>STDEV(C137:O137)</f>
        <v>2.6395658151119648</v>
      </c>
      <c r="J233" s="108"/>
    </row>
    <row r="234" spans="2:11">
      <c r="B234" s="225" t="s">
        <v>11</v>
      </c>
      <c r="C234" s="111">
        <f>CONFIDENCE(0.05,C233,C231)</f>
        <v>0.94189830281737197</v>
      </c>
      <c r="D234" s="111"/>
      <c r="E234" s="111">
        <f>CONFIDENCE(0.05,E233,E231)</f>
        <v>1.2017578067398484</v>
      </c>
      <c r="F234" s="111"/>
      <c r="G234" s="108">
        <f>CONFIDENCE(0.05,G233,G231)</f>
        <v>1.1194177014222135</v>
      </c>
      <c r="H234" s="108"/>
      <c r="I234" s="108">
        <f>CONFIDENCE(0.05,I233,I231)</f>
        <v>1.4348579557440357</v>
      </c>
      <c r="J234" s="108"/>
    </row>
    <row r="235" spans="2:11">
      <c r="B235" s="225" t="s">
        <v>13</v>
      </c>
      <c r="C235" s="109">
        <f>MAX(C19:O19)</f>
        <v>27.4</v>
      </c>
      <c r="D235" s="109"/>
      <c r="E235" s="109">
        <f>MAX(C59:O59)</f>
        <v>28.9</v>
      </c>
      <c r="F235" s="109"/>
      <c r="G235" s="108">
        <f>MAX(C98:O98)</f>
        <v>28</v>
      </c>
      <c r="H235" s="108"/>
      <c r="I235" s="108">
        <f>MAX(C137:O137)</f>
        <v>29.6</v>
      </c>
      <c r="J235" s="108"/>
    </row>
    <row r="236" spans="2:11">
      <c r="B236" s="225" t="s">
        <v>14</v>
      </c>
      <c r="C236" s="109">
        <f>MIN(C19:O19)</f>
        <v>23</v>
      </c>
      <c r="D236" s="109"/>
      <c r="E236" s="109">
        <f>MIN(C59:O59)</f>
        <v>22.4</v>
      </c>
      <c r="F236" s="109"/>
      <c r="G236" s="108">
        <f>MIN(C98:O98)</f>
        <v>22.5</v>
      </c>
      <c r="H236" s="108"/>
      <c r="I236" s="108">
        <f>MIN(C137:O137)</f>
        <v>22.5</v>
      </c>
      <c r="J236" s="108"/>
    </row>
    <row r="237" spans="2:11" ht="13.5" thickBot="1">
      <c r="B237" s="226" t="s">
        <v>15</v>
      </c>
      <c r="C237" s="106">
        <f>C235-C236</f>
        <v>4.3999999999999986</v>
      </c>
      <c r="D237" s="106"/>
      <c r="E237" s="106">
        <f>E235-E236</f>
        <v>6.5</v>
      </c>
      <c r="F237" s="106"/>
      <c r="G237" s="105">
        <f>G235-G236</f>
        <v>5.5</v>
      </c>
      <c r="H237" s="105"/>
      <c r="I237" s="105">
        <f>I235-I236</f>
        <v>7.1000000000000014</v>
      </c>
      <c r="J237" s="105"/>
    </row>
    <row r="238" spans="2:11">
      <c r="B238" s="225"/>
      <c r="C238" s="224"/>
      <c r="D238" s="224"/>
      <c r="E238" s="224"/>
      <c r="F238" s="224"/>
      <c r="G238" s="223"/>
      <c r="H238" s="223"/>
      <c r="I238" s="120"/>
    </row>
    <row r="239" spans="2:11" ht="13.5" thickBot="1">
      <c r="B239" s="225"/>
      <c r="C239" s="224"/>
      <c r="D239" s="224"/>
      <c r="E239" s="224"/>
      <c r="F239" s="224"/>
      <c r="G239" s="223"/>
      <c r="H239" s="223"/>
      <c r="I239" s="120"/>
    </row>
    <row r="240" spans="2:11" ht="13.5" customHeight="1" thickBot="1">
      <c r="B240" s="229"/>
      <c r="C240" s="228" t="s">
        <v>113</v>
      </c>
      <c r="D240" s="228"/>
      <c r="E240" s="228"/>
      <c r="F240" s="228"/>
      <c r="G240" s="228"/>
      <c r="H240" s="228"/>
      <c r="I240" s="310"/>
      <c r="J240" s="310"/>
      <c r="K240" s="311"/>
    </row>
    <row r="241" spans="2:12" ht="13.5" customHeight="1" thickBot="1">
      <c r="B241" s="226"/>
      <c r="C241" s="122" t="s">
        <v>25</v>
      </c>
      <c r="D241" s="122"/>
      <c r="E241" s="122" t="s">
        <v>26</v>
      </c>
      <c r="F241" s="122"/>
      <c r="G241" s="122" t="s">
        <v>27</v>
      </c>
      <c r="H241" s="122"/>
      <c r="I241" s="122" t="s">
        <v>69</v>
      </c>
      <c r="J241" s="122"/>
    </row>
    <row r="242" spans="2:12">
      <c r="B242" s="225" t="s">
        <v>9</v>
      </c>
      <c r="C242" s="113">
        <f>COUNTIF(C20:O20,"&gt;0")</f>
        <v>13</v>
      </c>
      <c r="D242" s="113"/>
      <c r="E242" s="113">
        <f>COUNTIF(C60:O60,"&gt;0")</f>
        <v>13</v>
      </c>
      <c r="F242" s="113"/>
      <c r="G242" s="112">
        <f>COUNTIF(C99:O99,"&gt;0")</f>
        <v>13</v>
      </c>
      <c r="H242" s="112"/>
      <c r="I242" s="112">
        <f>COUNTIF(C138:O138,"&gt;0")</f>
        <v>13</v>
      </c>
      <c r="J242" s="112"/>
    </row>
    <row r="243" spans="2:12">
      <c r="B243" s="225" t="s">
        <v>10</v>
      </c>
      <c r="C243" s="111">
        <f>AVERAGE(C20:O20)</f>
        <v>20.04615384615385</v>
      </c>
      <c r="D243" s="111"/>
      <c r="E243" s="111">
        <f>AVERAGE(C60:O60)</f>
        <v>17.45384615384615</v>
      </c>
      <c r="F243" s="111"/>
      <c r="G243" s="111">
        <f>AVERAGE(C99:O99)</f>
        <v>10.23076923076923</v>
      </c>
      <c r="H243" s="111"/>
      <c r="I243" s="111">
        <f>AVERAGE(C138:O138)</f>
        <v>17.069230769230767</v>
      </c>
      <c r="J243" s="111"/>
    </row>
    <row r="244" spans="2:12">
      <c r="B244" s="225" t="s">
        <v>12</v>
      </c>
      <c r="C244" s="111">
        <f>STDEV(C20:O20)</f>
        <v>7.5909612242253042</v>
      </c>
      <c r="D244" s="111"/>
      <c r="E244" s="111">
        <f>STDEV(C60:O60)</f>
        <v>2.8067226987524707</v>
      </c>
      <c r="F244" s="111"/>
      <c r="G244" s="108">
        <f>STDEV(C99:O99)</f>
        <v>4.1571995011434915</v>
      </c>
      <c r="H244" s="108"/>
      <c r="I244" s="108">
        <f>STDEV(C138:O138)</f>
        <v>1.9892982914353801</v>
      </c>
      <c r="J244" s="108"/>
    </row>
    <row r="245" spans="2:12">
      <c r="B245" s="225" t="s">
        <v>11</v>
      </c>
      <c r="C245" s="111">
        <f>CONFIDENCE(0.05,C244,C242)</f>
        <v>4.1264177017166555</v>
      </c>
      <c r="D245" s="111"/>
      <c r="E245" s="111">
        <f>CONFIDENCE(0.05,E244,E242)</f>
        <v>1.5257238030647577</v>
      </c>
      <c r="F245" s="111"/>
      <c r="G245" s="108">
        <f>CONFIDENCE(0.05,G244,G242)</f>
        <v>2.2598378656369489</v>
      </c>
      <c r="H245" s="108"/>
      <c r="I245" s="108">
        <f>CONFIDENCE(0.05,I244,I242)</f>
        <v>1.0813749986730288</v>
      </c>
      <c r="J245" s="108"/>
      <c r="L245" s="120"/>
    </row>
    <row r="246" spans="2:12">
      <c r="B246" s="225" t="s">
        <v>13</v>
      </c>
      <c r="C246" s="109">
        <f>MAX(C20:O20)</f>
        <v>35.9</v>
      </c>
      <c r="D246" s="109"/>
      <c r="E246" s="109">
        <f>MAX(C60:O60)</f>
        <v>21.6</v>
      </c>
      <c r="F246" s="109"/>
      <c r="G246" s="108">
        <f>MAX(C99:O99)</f>
        <v>14.1</v>
      </c>
      <c r="H246" s="108"/>
      <c r="I246" s="108">
        <f>MAX(C138:O138)</f>
        <v>19.3</v>
      </c>
      <c r="J246" s="108"/>
    </row>
    <row r="247" spans="2:12">
      <c r="B247" s="225" t="s">
        <v>14</v>
      </c>
      <c r="C247" s="109">
        <f>MIN(C20:O20)</f>
        <v>14.4</v>
      </c>
      <c r="D247" s="109"/>
      <c r="E247" s="109">
        <f>MIN(C60:O60)</f>
        <v>14.5</v>
      </c>
      <c r="F247" s="109"/>
      <c r="G247" s="108">
        <f>MIN(C99:O99)</f>
        <v>2.4</v>
      </c>
      <c r="H247" s="108"/>
      <c r="I247" s="108">
        <f>MIN(C138:O138)</f>
        <v>13.7</v>
      </c>
      <c r="J247" s="108"/>
    </row>
    <row r="248" spans="2:12" ht="13.5" thickBot="1">
      <c r="B248" s="226" t="s">
        <v>15</v>
      </c>
      <c r="C248" s="106">
        <f>C246-C247</f>
        <v>21.5</v>
      </c>
      <c r="D248" s="106"/>
      <c r="E248" s="106">
        <f>E246-E247</f>
        <v>7.1000000000000014</v>
      </c>
      <c r="F248" s="106"/>
      <c r="G248" s="105">
        <f>G246-G247</f>
        <v>11.7</v>
      </c>
      <c r="H248" s="105"/>
      <c r="I248" s="105">
        <f>I246-I247</f>
        <v>5.6000000000000014</v>
      </c>
      <c r="J248" s="105"/>
    </row>
    <row r="249" spans="2:12" ht="13.5" thickBot="1"/>
    <row r="250" spans="2:12" ht="13.5" thickBot="1">
      <c r="B250" s="229"/>
      <c r="C250" s="228" t="s">
        <v>112</v>
      </c>
      <c r="D250" s="228"/>
      <c r="E250" s="228"/>
      <c r="F250" s="228"/>
      <c r="G250" s="227"/>
      <c r="H250" s="227"/>
      <c r="I250" s="310"/>
      <c r="J250" s="310"/>
      <c r="K250" s="120"/>
    </row>
    <row r="251" spans="2:12" ht="13.5" customHeight="1" thickBot="1">
      <c r="B251" s="226"/>
      <c r="C251" s="114" t="s">
        <v>25</v>
      </c>
      <c r="D251" s="114"/>
      <c r="E251" s="114" t="s">
        <v>26</v>
      </c>
      <c r="F251" s="114"/>
      <c r="G251" s="114" t="s">
        <v>27</v>
      </c>
      <c r="H251" s="114"/>
      <c r="I251" s="114" t="s">
        <v>69</v>
      </c>
      <c r="J251" s="114"/>
    </row>
    <row r="252" spans="2:12">
      <c r="B252" s="225" t="s">
        <v>9</v>
      </c>
      <c r="C252" s="113">
        <f>COUNTIF(C21:O21,"&gt;0")</f>
        <v>13</v>
      </c>
      <c r="D252" s="113"/>
      <c r="E252" s="113">
        <f>COUNTIF(C61:O61,"&gt;0")</f>
        <v>13</v>
      </c>
      <c r="F252" s="113"/>
      <c r="G252" s="112">
        <f>COUNTIF(C100:O100,"&gt;0")</f>
        <v>13</v>
      </c>
      <c r="H252" s="112"/>
      <c r="I252" s="112">
        <f>COUNTIF(C139:O139,"&gt;0")</f>
        <v>13</v>
      </c>
      <c r="J252" s="112"/>
    </row>
    <row r="253" spans="2:12">
      <c r="B253" s="225" t="s">
        <v>10</v>
      </c>
      <c r="C253" s="111">
        <f>AVERAGE(C21:O21)</f>
        <v>24.923076923076923</v>
      </c>
      <c r="D253" s="111"/>
      <c r="E253" s="111">
        <f>AVERAGE(C61:O61)</f>
        <v>25.46153846153846</v>
      </c>
      <c r="F253" s="111"/>
      <c r="G253" s="111">
        <f>AVERAGE(C100:O100)</f>
        <v>25.669230769230769</v>
      </c>
      <c r="H253" s="111"/>
      <c r="I253" s="111">
        <f>AVERAGE(C139:O139)</f>
        <v>26.992307692307691</v>
      </c>
      <c r="J253" s="111"/>
    </row>
    <row r="254" spans="2:12">
      <c r="B254" s="225" t="s">
        <v>12</v>
      </c>
      <c r="C254" s="111">
        <f>STDEV(C21:O21)</f>
        <v>1.7498351570713953</v>
      </c>
      <c r="D254" s="111"/>
      <c r="E254" s="111">
        <f>STDEV(C61:O61)</f>
        <v>2.2570402675253205</v>
      </c>
      <c r="F254" s="111"/>
      <c r="G254" s="108">
        <f>STDEV(C100:O100)</f>
        <v>2.0495465414674103</v>
      </c>
      <c r="H254" s="108"/>
      <c r="I254" s="108">
        <f>STDEV(C139:O139)</f>
        <v>2.7271662760887714</v>
      </c>
      <c r="J254" s="108"/>
    </row>
    <row r="255" spans="2:12">
      <c r="B255" s="225" t="s">
        <v>11</v>
      </c>
      <c r="C255" s="111">
        <f>CONFIDENCE(0.05,C254,C252)</f>
        <v>0.95120374797625751</v>
      </c>
      <c r="D255" s="111"/>
      <c r="E255" s="111">
        <f>CONFIDENCE(0.05,E254,E252)</f>
        <v>1.226918520368844</v>
      </c>
      <c r="F255" s="111"/>
      <c r="G255" s="108">
        <f>CONFIDENCE(0.05,G254,G252)</f>
        <v>1.1141257186524991</v>
      </c>
      <c r="H255" s="108"/>
      <c r="I255" s="108">
        <f>CONFIDENCE(0.05,I254,I252)</f>
        <v>1.482477233747939</v>
      </c>
      <c r="J255" s="108"/>
    </row>
    <row r="256" spans="2:12">
      <c r="B256" s="225" t="s">
        <v>13</v>
      </c>
      <c r="C256" s="109">
        <f>MAX(C21:O21)</f>
        <v>27.4</v>
      </c>
      <c r="D256" s="109"/>
      <c r="E256" s="109">
        <f>MAX(C61:O61)</f>
        <v>28.9</v>
      </c>
      <c r="F256" s="109"/>
      <c r="G256" s="108">
        <f>MAX(C100:O100)</f>
        <v>28</v>
      </c>
      <c r="H256" s="108"/>
      <c r="I256" s="108">
        <f>MAX(C139:O139)</f>
        <v>29.8</v>
      </c>
      <c r="J256" s="108"/>
    </row>
    <row r="257" spans="2:10">
      <c r="B257" s="225" t="s">
        <v>14</v>
      </c>
      <c r="C257" s="109">
        <f>MIN(C21:O21)</f>
        <v>23</v>
      </c>
      <c r="D257" s="109"/>
      <c r="E257" s="109">
        <f>MIN(C61:O61)</f>
        <v>22.5</v>
      </c>
      <c r="F257" s="109"/>
      <c r="G257" s="108">
        <f>MIN(C100:O100)</f>
        <v>22.6</v>
      </c>
      <c r="H257" s="108"/>
      <c r="I257" s="108">
        <f>MIN(C139:O139)</f>
        <v>22.5</v>
      </c>
      <c r="J257" s="108"/>
    </row>
    <row r="258" spans="2:10" ht="13.5" thickBot="1">
      <c r="B258" s="226" t="s">
        <v>15</v>
      </c>
      <c r="C258" s="106">
        <f>C256-C257</f>
        <v>4.3999999999999986</v>
      </c>
      <c r="D258" s="106"/>
      <c r="E258" s="106">
        <f>E256-E257</f>
        <v>6.3999999999999986</v>
      </c>
      <c r="F258" s="106"/>
      <c r="G258" s="105">
        <f>G256-G257</f>
        <v>5.3999999999999986</v>
      </c>
      <c r="H258" s="105"/>
      <c r="I258" s="105">
        <f>I256-I257</f>
        <v>7.3000000000000007</v>
      </c>
      <c r="J258" s="105"/>
    </row>
    <row r="259" spans="2:10">
      <c r="B259" s="225"/>
      <c r="C259" s="224"/>
      <c r="D259" s="224"/>
      <c r="E259" s="224"/>
      <c r="F259" s="224"/>
      <c r="G259" s="223"/>
      <c r="H259" s="223"/>
    </row>
    <row r="260" spans="2:10">
      <c r="B260" s="225"/>
      <c r="C260" s="224"/>
      <c r="D260" s="224"/>
      <c r="E260" s="224"/>
      <c r="F260" s="224"/>
      <c r="G260" s="223"/>
      <c r="H260" s="223"/>
    </row>
    <row r="261" spans="2:10">
      <c r="B261" s="225"/>
      <c r="C261" s="224"/>
      <c r="D261" s="224"/>
      <c r="E261" s="224"/>
      <c r="F261" s="224"/>
      <c r="G261" s="223"/>
      <c r="H261" s="223"/>
    </row>
    <row r="262" spans="2:10">
      <c r="B262" s="225"/>
      <c r="C262" s="224"/>
      <c r="D262" s="224"/>
      <c r="E262" s="224"/>
      <c r="F262" s="224"/>
      <c r="G262" s="223"/>
      <c r="H262" s="223"/>
    </row>
    <row r="263" spans="2:10" ht="13.5" thickBot="1">
      <c r="B263" s="225"/>
      <c r="C263" s="224"/>
      <c r="D263" s="224"/>
      <c r="E263" s="224"/>
      <c r="F263" s="224"/>
      <c r="G263" s="223"/>
      <c r="H263" s="223"/>
    </row>
    <row r="264" spans="2:10" ht="13.5" thickBot="1">
      <c r="B264" s="229"/>
      <c r="C264" s="309" t="s">
        <v>111</v>
      </c>
      <c r="D264" s="309"/>
      <c r="E264" s="309"/>
      <c r="F264" s="309"/>
      <c r="G264" s="309"/>
      <c r="H264" s="309"/>
      <c r="I264" s="307"/>
      <c r="J264" s="307"/>
    </row>
    <row r="265" spans="2:10" ht="13.5" thickBot="1">
      <c r="B265" s="226"/>
      <c r="C265" s="122" t="s">
        <v>25</v>
      </c>
      <c r="D265" s="122"/>
      <c r="E265" s="122" t="s">
        <v>26</v>
      </c>
      <c r="F265" s="122"/>
      <c r="G265" s="122" t="s">
        <v>27</v>
      </c>
      <c r="H265" s="122"/>
      <c r="I265" s="122" t="s">
        <v>69</v>
      </c>
      <c r="J265" s="122"/>
    </row>
    <row r="266" spans="2:10">
      <c r="B266" s="225" t="s">
        <v>9</v>
      </c>
      <c r="C266" s="113">
        <f>COUNTIF(C23:O23,"&gt;0")</f>
        <v>13</v>
      </c>
      <c r="D266" s="113"/>
      <c r="E266" s="113">
        <f>COUNTIF(C63:O63,"&gt;0")</f>
        <v>13</v>
      </c>
      <c r="F266" s="113"/>
      <c r="G266" s="112">
        <f>COUNTIF(C102:O102,"&gt;0")</f>
        <v>13</v>
      </c>
      <c r="H266" s="112"/>
      <c r="I266" s="112">
        <f>COUNTIF(C141:O141,"&gt;0")</f>
        <v>13</v>
      </c>
      <c r="J266" s="112"/>
    </row>
    <row r="267" spans="2:10">
      <c r="B267" s="225" t="s">
        <v>10</v>
      </c>
      <c r="C267" s="111">
        <f>AVERAGE(C23:O23)</f>
        <v>6.203846153846154</v>
      </c>
      <c r="D267" s="111"/>
      <c r="E267" s="111">
        <f>AVERAGE(C63:O63)</f>
        <v>7.2961538461538469</v>
      </c>
      <c r="F267" s="111"/>
      <c r="G267" s="111">
        <f>AVERAGE(C102:O102)</f>
        <v>7.8330769230769217</v>
      </c>
      <c r="H267" s="111"/>
      <c r="I267" s="111">
        <f>AVERAGE(C141:O141)</f>
        <v>8.6923076923076916</v>
      </c>
      <c r="J267" s="111"/>
    </row>
    <row r="268" spans="2:10">
      <c r="B268" s="225" t="s">
        <v>12</v>
      </c>
      <c r="C268" s="111">
        <f>STDEV(C23:O23)</f>
        <v>1.3070101916303642</v>
      </c>
      <c r="D268" s="111"/>
      <c r="E268" s="111">
        <f>STDEV(C63:O63)</f>
        <v>0.76865183342371957</v>
      </c>
      <c r="F268" s="111"/>
      <c r="G268" s="108">
        <f>STDEV(C102:O102)</f>
        <v>0.82364418506402126</v>
      </c>
      <c r="H268" s="108"/>
      <c r="I268" s="108">
        <f>STDEV(C141:O141)</f>
        <v>0.90813135839622017</v>
      </c>
      <c r="J268" s="108"/>
    </row>
    <row r="269" spans="2:10">
      <c r="B269" s="225" t="s">
        <v>11</v>
      </c>
      <c r="C269" s="111">
        <f>CONFIDENCE(0.05,C268,C266)</f>
        <v>0.71048577798762547</v>
      </c>
      <c r="D269" s="111"/>
      <c r="E269" s="111">
        <f>CONFIDENCE(0.05,E268,E266)</f>
        <v>0.41783621839278917</v>
      </c>
      <c r="F269" s="111"/>
      <c r="G269" s="108">
        <f>CONFIDENCE(0.05,G268,G266)</f>
        <v>0.44772985196101051</v>
      </c>
      <c r="H269" s="108"/>
      <c r="I269" s="108">
        <f>CONFIDENCE(0.05,I268,I266)</f>
        <v>0.49365675862118358</v>
      </c>
      <c r="J269" s="108"/>
    </row>
    <row r="270" spans="2:10">
      <c r="B270" s="225" t="s">
        <v>13</v>
      </c>
      <c r="C270" s="109">
        <f>MAX(C23:O23)</f>
        <v>8.5399999999999991</v>
      </c>
      <c r="D270" s="109"/>
      <c r="E270" s="109">
        <f>MAX(C63:O63)</f>
        <v>9.2100000000000009</v>
      </c>
      <c r="F270" s="109"/>
      <c r="G270" s="108">
        <f>MAX(C102:O102)</f>
        <v>8.8800000000000008</v>
      </c>
      <c r="H270" s="108"/>
      <c r="I270" s="108">
        <f>MAX(C141:O141)</f>
        <v>11.05</v>
      </c>
      <c r="J270" s="108"/>
    </row>
    <row r="271" spans="2:10">
      <c r="B271" s="225" t="s">
        <v>14</v>
      </c>
      <c r="C271" s="109">
        <f>MIN(C23:O23)</f>
        <v>4.3600000000000003</v>
      </c>
      <c r="D271" s="109"/>
      <c r="E271" s="109">
        <f>MIN(C63:O63)</f>
        <v>6.24</v>
      </c>
      <c r="F271" s="109"/>
      <c r="G271" s="108">
        <f>MIN(C102:O102)</f>
        <v>5.94</v>
      </c>
      <c r="H271" s="108"/>
      <c r="I271" s="108">
        <f>MIN(C141:O141)</f>
        <v>7.46</v>
      </c>
      <c r="J271" s="108"/>
    </row>
    <row r="272" spans="2:10" ht="13.5" thickBot="1">
      <c r="B272" s="226" t="s">
        <v>15</v>
      </c>
      <c r="C272" s="106">
        <f>C270-C271</f>
        <v>4.1799999999999988</v>
      </c>
      <c r="D272" s="106"/>
      <c r="E272" s="106">
        <f>E270-E271</f>
        <v>2.9700000000000006</v>
      </c>
      <c r="F272" s="106"/>
      <c r="G272" s="105">
        <f>G270-G271</f>
        <v>2.9400000000000004</v>
      </c>
      <c r="H272" s="105"/>
      <c r="I272" s="105">
        <f>I270-I271</f>
        <v>3.5900000000000007</v>
      </c>
      <c r="J272" s="105"/>
    </row>
    <row r="273" spans="2:10" ht="13.5" thickBot="1"/>
    <row r="274" spans="2:10" ht="13.5" thickBot="1">
      <c r="B274" s="229"/>
      <c r="C274" s="309" t="s">
        <v>110</v>
      </c>
      <c r="D274" s="309"/>
      <c r="E274" s="309"/>
      <c r="F274" s="309"/>
      <c r="G274" s="308"/>
      <c r="H274" s="308"/>
      <c r="I274" s="307"/>
      <c r="J274" s="307"/>
    </row>
    <row r="275" spans="2:10" ht="13.5" thickBot="1">
      <c r="B275" s="226"/>
      <c r="C275" s="114" t="s">
        <v>25</v>
      </c>
      <c r="D275" s="114"/>
      <c r="E275" s="114" t="s">
        <v>26</v>
      </c>
      <c r="F275" s="114"/>
      <c r="G275" s="114" t="s">
        <v>27</v>
      </c>
      <c r="H275" s="114"/>
      <c r="I275" s="114" t="s">
        <v>69</v>
      </c>
      <c r="J275" s="114"/>
    </row>
    <row r="276" spans="2:10">
      <c r="B276" s="225" t="s">
        <v>9</v>
      </c>
      <c r="C276" s="113">
        <f>COUNTIF(C24:O24,"&gt;0")</f>
        <v>13</v>
      </c>
      <c r="D276" s="113"/>
      <c r="E276" s="113">
        <f>COUNTIF(C64:O64,"&gt;0")</f>
        <v>13</v>
      </c>
      <c r="F276" s="113"/>
      <c r="G276" s="112">
        <f>COUNTIF(C103:O103,"&gt;0")</f>
        <v>13</v>
      </c>
      <c r="H276" s="112"/>
      <c r="I276" s="112">
        <f>COUNTIF(C142:O142,"&gt;0")</f>
        <v>13</v>
      </c>
      <c r="J276" s="112"/>
    </row>
    <row r="277" spans="2:10">
      <c r="B277" s="225" t="s">
        <v>10</v>
      </c>
      <c r="C277" s="111">
        <f>AVERAGE(C24:O24)</f>
        <v>24.930769230769229</v>
      </c>
      <c r="D277" s="111"/>
      <c r="E277" s="111">
        <f>AVERAGE(C64:O64)</f>
        <v>25.223076923076921</v>
      </c>
      <c r="F277" s="111"/>
      <c r="G277" s="111">
        <f>AVERAGE(C103:O103)</f>
        <v>25.599999999999998</v>
      </c>
      <c r="H277" s="111"/>
      <c r="I277" s="111">
        <f>AVERAGE(C142:O142)</f>
        <v>26.6076923076923</v>
      </c>
      <c r="J277" s="111"/>
    </row>
    <row r="278" spans="2:10">
      <c r="B278" s="225" t="s">
        <v>12</v>
      </c>
      <c r="C278" s="111">
        <f>STDEV(C24:O24)</f>
        <v>1.7006785975920582</v>
      </c>
      <c r="D278" s="111"/>
      <c r="E278" s="111">
        <f>STDEV(C64:O64)</f>
        <v>2.0793243478567129</v>
      </c>
      <c r="F278" s="111"/>
      <c r="G278" s="108">
        <f>STDEV(C103:O103)</f>
        <v>2.0391991892243713</v>
      </c>
      <c r="H278" s="108"/>
      <c r="I278" s="108">
        <f>STDEV(C142:O142)</f>
        <v>2.6237573371221967</v>
      </c>
      <c r="J278" s="108"/>
    </row>
    <row r="279" spans="2:10">
      <c r="B279" s="225" t="s">
        <v>11</v>
      </c>
      <c r="C279" s="111">
        <f>CONFIDENCE(0.05,C278,C276)</f>
        <v>0.92448242887062282</v>
      </c>
      <c r="D279" s="111"/>
      <c r="E279" s="111">
        <f>CONFIDENCE(0.05,E278,E276)</f>
        <v>1.1303128211515834</v>
      </c>
      <c r="F279" s="111"/>
      <c r="G279" s="108">
        <f>CONFIDENCE(0.05,G278,G276)</f>
        <v>1.1085009372578436</v>
      </c>
      <c r="H279" s="108"/>
      <c r="I279" s="108">
        <f>CONFIDENCE(0.05,I278,I276)</f>
        <v>1.4262645271271175</v>
      </c>
      <c r="J279" s="108"/>
    </row>
    <row r="280" spans="2:10">
      <c r="B280" s="225" t="s">
        <v>13</v>
      </c>
      <c r="C280" s="109">
        <f>MAX(C24:O24)</f>
        <v>27.4</v>
      </c>
      <c r="D280" s="109"/>
      <c r="E280" s="109">
        <f>MAX(C64:O64)</f>
        <v>28.8</v>
      </c>
      <c r="F280" s="109"/>
      <c r="G280" s="108">
        <f>MAX(C103:O103)</f>
        <v>27.8</v>
      </c>
      <c r="H280" s="108"/>
      <c r="I280" s="108">
        <f>MAX(C142:O142)</f>
        <v>29.4</v>
      </c>
      <c r="J280" s="108"/>
    </row>
    <row r="281" spans="2:10">
      <c r="B281" s="225" t="s">
        <v>14</v>
      </c>
      <c r="C281" s="109">
        <f>MIN(C24:O24)</f>
        <v>23.1</v>
      </c>
      <c r="D281" s="109"/>
      <c r="E281" s="109">
        <f>MIN(C64:O64)</f>
        <v>22.5</v>
      </c>
      <c r="F281" s="109"/>
      <c r="G281" s="108">
        <f>MIN(C103:O103)</f>
        <v>22.5</v>
      </c>
      <c r="H281" s="108"/>
      <c r="I281" s="108">
        <f>MIN(C142:O142)</f>
        <v>22.1</v>
      </c>
      <c r="J281" s="108"/>
    </row>
    <row r="282" spans="2:10" ht="13.5" thickBot="1">
      <c r="B282" s="226" t="s">
        <v>15</v>
      </c>
      <c r="C282" s="106">
        <f>C280-C281</f>
        <v>4.2999999999999972</v>
      </c>
      <c r="D282" s="106"/>
      <c r="E282" s="106">
        <f>E280-E281</f>
        <v>6.3000000000000007</v>
      </c>
      <c r="F282" s="106"/>
      <c r="G282" s="105">
        <f>G280-G281</f>
        <v>5.3000000000000007</v>
      </c>
      <c r="H282" s="105"/>
      <c r="I282" s="105">
        <f>I280-I281</f>
        <v>7.2999999999999972</v>
      </c>
      <c r="J282" s="105"/>
    </row>
  </sheetData>
  <mergeCells count="416">
    <mergeCell ref="B81:C82"/>
    <mergeCell ref="C147:D147"/>
    <mergeCell ref="E147:F147"/>
    <mergeCell ref="B2:C3"/>
    <mergeCell ref="B42:C43"/>
    <mergeCell ref="J42:K43"/>
    <mergeCell ref="G146:H146"/>
    <mergeCell ref="J2:K3"/>
    <mergeCell ref="B120:C121"/>
    <mergeCell ref="D120:I121"/>
    <mergeCell ref="C146:D146"/>
    <mergeCell ref="E146:F146"/>
    <mergeCell ref="C148:D148"/>
    <mergeCell ref="C149:D149"/>
    <mergeCell ref="E149:F149"/>
    <mergeCell ref="E150:F150"/>
    <mergeCell ref="E148:F148"/>
    <mergeCell ref="C172:D172"/>
    <mergeCell ref="E172:F172"/>
    <mergeCell ref="C152:D152"/>
    <mergeCell ref="C153:D153"/>
    <mergeCell ref="E153:F153"/>
    <mergeCell ref="C160:D160"/>
    <mergeCell ref="E160:F160"/>
    <mergeCell ref="C162:D162"/>
    <mergeCell ref="E162:F162"/>
    <mergeCell ref="C171:D171"/>
    <mergeCell ref="C176:D176"/>
    <mergeCell ref="E176:F176"/>
    <mergeCell ref="C173:D173"/>
    <mergeCell ref="E173:F173"/>
    <mergeCell ref="C174:D174"/>
    <mergeCell ref="E174:F174"/>
    <mergeCell ref="E175:F175"/>
    <mergeCell ref="C175:D175"/>
    <mergeCell ref="C177:D177"/>
    <mergeCell ref="E177:F177"/>
    <mergeCell ref="C178:D178"/>
    <mergeCell ref="E178:F178"/>
    <mergeCell ref="C181:D181"/>
    <mergeCell ref="E181:F181"/>
    <mergeCell ref="C180:J180"/>
    <mergeCell ref="G181:H181"/>
    <mergeCell ref="I178:J178"/>
    <mergeCell ref="I181:J181"/>
    <mergeCell ref="G188:H188"/>
    <mergeCell ref="C182:D182"/>
    <mergeCell ref="E182:F182"/>
    <mergeCell ref="C183:D183"/>
    <mergeCell ref="E183:F183"/>
    <mergeCell ref="C184:D184"/>
    <mergeCell ref="E184:F184"/>
    <mergeCell ref="C185:D185"/>
    <mergeCell ref="E185:F185"/>
    <mergeCell ref="C186:D186"/>
    <mergeCell ref="E186:F186"/>
    <mergeCell ref="C187:D187"/>
    <mergeCell ref="E187:F187"/>
    <mergeCell ref="C195:D195"/>
    <mergeCell ref="E195:F195"/>
    <mergeCell ref="C188:D188"/>
    <mergeCell ref="E188:F188"/>
    <mergeCell ref="C196:D196"/>
    <mergeCell ref="E196:F196"/>
    <mergeCell ref="C197:D197"/>
    <mergeCell ref="E197:F197"/>
    <mergeCell ref="G201:H201"/>
    <mergeCell ref="G202:H202"/>
    <mergeCell ref="E202:F202"/>
    <mergeCell ref="G198:H198"/>
    <mergeCell ref="G199:H199"/>
    <mergeCell ref="G200:H200"/>
    <mergeCell ref="G241:H241"/>
    <mergeCell ref="C198:D198"/>
    <mergeCell ref="E198:F198"/>
    <mergeCell ref="C199:D199"/>
    <mergeCell ref="E199:F199"/>
    <mergeCell ref="C200:D200"/>
    <mergeCell ref="E200:F200"/>
    <mergeCell ref="C201:D201"/>
    <mergeCell ref="E201:F201"/>
    <mergeCell ref="C202:D202"/>
    <mergeCell ref="C241:D241"/>
    <mergeCell ref="E241:F241"/>
    <mergeCell ref="C248:D248"/>
    <mergeCell ref="E248:F248"/>
    <mergeCell ref="G248:H248"/>
    <mergeCell ref="C242:D242"/>
    <mergeCell ref="E242:F242"/>
    <mergeCell ref="C243:D243"/>
    <mergeCell ref="E243:F243"/>
    <mergeCell ref="C244:D244"/>
    <mergeCell ref="E244:F244"/>
    <mergeCell ref="C245:D245"/>
    <mergeCell ref="E245:F245"/>
    <mergeCell ref="C246:D246"/>
    <mergeCell ref="E246:F246"/>
    <mergeCell ref="C247:D247"/>
    <mergeCell ref="E247:F247"/>
    <mergeCell ref="C251:D251"/>
    <mergeCell ref="E251:F251"/>
    <mergeCell ref="C252:D252"/>
    <mergeCell ref="E252:F252"/>
    <mergeCell ref="C253:D253"/>
    <mergeCell ref="E253:F253"/>
    <mergeCell ref="C254:D254"/>
    <mergeCell ref="E254:F254"/>
    <mergeCell ref="C255:D255"/>
    <mergeCell ref="E255:F255"/>
    <mergeCell ref="C256:D256"/>
    <mergeCell ref="E256:F256"/>
    <mergeCell ref="C257:D257"/>
    <mergeCell ref="E257:F257"/>
    <mergeCell ref="C258:D258"/>
    <mergeCell ref="E258:F258"/>
    <mergeCell ref="L2:O2"/>
    <mergeCell ref="L3:O3"/>
    <mergeCell ref="G147:H147"/>
    <mergeCell ref="G148:H148"/>
    <mergeCell ref="D2:I3"/>
    <mergeCell ref="D42:I43"/>
    <mergeCell ref="I146:J146"/>
    <mergeCell ref="L42:O42"/>
    <mergeCell ref="L43:O43"/>
    <mergeCell ref="D81:I82"/>
    <mergeCell ref="J81:K82"/>
    <mergeCell ref="L81:O81"/>
    <mergeCell ref="L82:O82"/>
    <mergeCell ref="L120:O120"/>
    <mergeCell ref="L121:O121"/>
    <mergeCell ref="C145:J145"/>
    <mergeCell ref="G175:H175"/>
    <mergeCell ref="J120:K121"/>
    <mergeCell ref="G152:H152"/>
    <mergeCell ref="G153:H153"/>
    <mergeCell ref="G171:H171"/>
    <mergeCell ref="G149:H149"/>
    <mergeCell ref="G150:H150"/>
    <mergeCell ref="G151:H151"/>
    <mergeCell ref="G162:H162"/>
    <mergeCell ref="I162:J162"/>
    <mergeCell ref="G185:H185"/>
    <mergeCell ref="G186:H186"/>
    <mergeCell ref="G187:H187"/>
    <mergeCell ref="E171:F171"/>
    <mergeCell ref="G176:H176"/>
    <mergeCell ref="G177:H177"/>
    <mergeCell ref="G178:H178"/>
    <mergeCell ref="G172:H172"/>
    <mergeCell ref="G173:H173"/>
    <mergeCell ref="G174:H174"/>
    <mergeCell ref="G253:H253"/>
    <mergeCell ref="G254:H254"/>
    <mergeCell ref="G255:H255"/>
    <mergeCell ref="G256:H256"/>
    <mergeCell ref="G242:H242"/>
    <mergeCell ref="G243:H243"/>
    <mergeCell ref="G244:H244"/>
    <mergeCell ref="G245:H245"/>
    <mergeCell ref="G246:H246"/>
    <mergeCell ref="G247:H247"/>
    <mergeCell ref="C163:D163"/>
    <mergeCell ref="E163:F163"/>
    <mergeCell ref="G163:H163"/>
    <mergeCell ref="C164:D164"/>
    <mergeCell ref="E164:F164"/>
    <mergeCell ref="G164:H164"/>
    <mergeCell ref="G206:H206"/>
    <mergeCell ref="C166:D166"/>
    <mergeCell ref="E166:F166"/>
    <mergeCell ref="G166:H166"/>
    <mergeCell ref="C167:D167"/>
    <mergeCell ref="E167:F167"/>
    <mergeCell ref="G167:H167"/>
    <mergeCell ref="G182:H182"/>
    <mergeCell ref="G183:H183"/>
    <mergeCell ref="G184:H184"/>
    <mergeCell ref="G208:H208"/>
    <mergeCell ref="G217:H217"/>
    <mergeCell ref="C218:D218"/>
    <mergeCell ref="E218:F218"/>
    <mergeCell ref="G218:H218"/>
    <mergeCell ref="G195:H195"/>
    <mergeCell ref="G196:H196"/>
    <mergeCell ref="G197:H197"/>
    <mergeCell ref="C206:D206"/>
    <mergeCell ref="E206:F206"/>
    <mergeCell ref="I265:J265"/>
    <mergeCell ref="C209:D209"/>
    <mergeCell ref="E209:F209"/>
    <mergeCell ref="G209:H209"/>
    <mergeCell ref="G216:H216"/>
    <mergeCell ref="C217:D217"/>
    <mergeCell ref="E217:F217"/>
    <mergeCell ref="C210:D210"/>
    <mergeCell ref="E210:F210"/>
    <mergeCell ref="G210:H210"/>
    <mergeCell ref="C265:D265"/>
    <mergeCell ref="E265:F265"/>
    <mergeCell ref="G265:H265"/>
    <mergeCell ref="E211:F211"/>
    <mergeCell ref="G211:H211"/>
    <mergeCell ref="C205:D205"/>
    <mergeCell ref="E205:F205"/>
    <mergeCell ref="G205:H205"/>
    <mergeCell ref="C211:D211"/>
    <mergeCell ref="C207:D207"/>
    <mergeCell ref="C216:D216"/>
    <mergeCell ref="E216:F216"/>
    <mergeCell ref="C212:D212"/>
    <mergeCell ref="E212:F212"/>
    <mergeCell ref="G212:H212"/>
    <mergeCell ref="C215:J215"/>
    <mergeCell ref="G222:H222"/>
    <mergeCell ref="C219:D219"/>
    <mergeCell ref="E219:F219"/>
    <mergeCell ref="G219:H219"/>
    <mergeCell ref="C220:D220"/>
    <mergeCell ref="E220:F220"/>
    <mergeCell ref="G220:H220"/>
    <mergeCell ref="C232:D232"/>
    <mergeCell ref="E232:F232"/>
    <mergeCell ref="G232:H232"/>
    <mergeCell ref="C223:D223"/>
    <mergeCell ref="E223:F223"/>
    <mergeCell ref="G223:H223"/>
    <mergeCell ref="C230:D230"/>
    <mergeCell ref="E230:F230"/>
    <mergeCell ref="G230:H230"/>
    <mergeCell ref="E236:F236"/>
    <mergeCell ref="G236:H236"/>
    <mergeCell ref="C233:D233"/>
    <mergeCell ref="E233:F233"/>
    <mergeCell ref="G233:H233"/>
    <mergeCell ref="C234:D234"/>
    <mergeCell ref="E234:F234"/>
    <mergeCell ref="G234:H234"/>
    <mergeCell ref="C161:D161"/>
    <mergeCell ref="I153:J153"/>
    <mergeCell ref="C150:D150"/>
    <mergeCell ref="C237:D237"/>
    <mergeCell ref="E237:F237"/>
    <mergeCell ref="G237:H237"/>
    <mergeCell ref="C235:D235"/>
    <mergeCell ref="E235:F235"/>
    <mergeCell ref="G235:H235"/>
    <mergeCell ref="C236:D236"/>
    <mergeCell ref="I147:J147"/>
    <mergeCell ref="I148:J148"/>
    <mergeCell ref="I149:J149"/>
    <mergeCell ref="I150:J150"/>
    <mergeCell ref="I151:J151"/>
    <mergeCell ref="C159:J159"/>
    <mergeCell ref="C151:D151"/>
    <mergeCell ref="E152:F152"/>
    <mergeCell ref="I164:J164"/>
    <mergeCell ref="I165:J165"/>
    <mergeCell ref="I166:J166"/>
    <mergeCell ref="I160:J160"/>
    <mergeCell ref="I161:J161"/>
    <mergeCell ref="E151:F151"/>
    <mergeCell ref="G160:H160"/>
    <mergeCell ref="G161:H161"/>
    <mergeCell ref="I152:J152"/>
    <mergeCell ref="E161:F161"/>
    <mergeCell ref="I167:J167"/>
    <mergeCell ref="I171:J171"/>
    <mergeCell ref="C170:J170"/>
    <mergeCell ref="C165:D165"/>
    <mergeCell ref="E165:F165"/>
    <mergeCell ref="G165:H165"/>
    <mergeCell ref="I163:J163"/>
    <mergeCell ref="I182:J182"/>
    <mergeCell ref="I183:J183"/>
    <mergeCell ref="I184:J184"/>
    <mergeCell ref="I172:J172"/>
    <mergeCell ref="I173:J173"/>
    <mergeCell ref="I174:J174"/>
    <mergeCell ref="I175:J175"/>
    <mergeCell ref="I176:J176"/>
    <mergeCell ref="I177:J177"/>
    <mergeCell ref="I200:J200"/>
    <mergeCell ref="I201:J201"/>
    <mergeCell ref="I185:J185"/>
    <mergeCell ref="I186:J186"/>
    <mergeCell ref="I187:J187"/>
    <mergeCell ref="I188:J188"/>
    <mergeCell ref="I195:J195"/>
    <mergeCell ref="I202:J202"/>
    <mergeCell ref="C194:J194"/>
    <mergeCell ref="I205:J205"/>
    <mergeCell ref="I206:J206"/>
    <mergeCell ref="I207:J207"/>
    <mergeCell ref="C264:J264"/>
    <mergeCell ref="I196:J196"/>
    <mergeCell ref="I197:J197"/>
    <mergeCell ref="I198:J198"/>
    <mergeCell ref="I199:J199"/>
    <mergeCell ref="I208:J208"/>
    <mergeCell ref="I209:J209"/>
    <mergeCell ref="I210:J210"/>
    <mergeCell ref="I211:J211"/>
    <mergeCell ref="I212:J212"/>
    <mergeCell ref="C204:J204"/>
    <mergeCell ref="E207:F207"/>
    <mergeCell ref="G207:H207"/>
    <mergeCell ref="C208:D208"/>
    <mergeCell ref="E208:F208"/>
    <mergeCell ref="I232:J232"/>
    <mergeCell ref="I216:J216"/>
    <mergeCell ref="I217:J217"/>
    <mergeCell ref="I218:J218"/>
    <mergeCell ref="I219:J219"/>
    <mergeCell ref="I220:J220"/>
    <mergeCell ref="I221:J221"/>
    <mergeCell ref="C229:J229"/>
    <mergeCell ref="I222:J222"/>
    <mergeCell ref="I223:J223"/>
    <mergeCell ref="I230:J230"/>
    <mergeCell ref="I231:J231"/>
    <mergeCell ref="C231:D231"/>
    <mergeCell ref="E231:F231"/>
    <mergeCell ref="G231:H231"/>
    <mergeCell ref="C221:D221"/>
    <mergeCell ref="E221:F221"/>
    <mergeCell ref="G221:H221"/>
    <mergeCell ref="C222:D222"/>
    <mergeCell ref="E222:F222"/>
    <mergeCell ref="I245:J245"/>
    <mergeCell ref="I246:J246"/>
    <mergeCell ref="I233:J233"/>
    <mergeCell ref="I234:J234"/>
    <mergeCell ref="I235:J235"/>
    <mergeCell ref="I236:J236"/>
    <mergeCell ref="I237:J237"/>
    <mergeCell ref="I247:J247"/>
    <mergeCell ref="I248:J248"/>
    <mergeCell ref="C240:J240"/>
    <mergeCell ref="I251:J251"/>
    <mergeCell ref="I252:J252"/>
    <mergeCell ref="I253:J253"/>
    <mergeCell ref="I241:J241"/>
    <mergeCell ref="I242:J242"/>
    <mergeCell ref="I243:J243"/>
    <mergeCell ref="I244:J244"/>
    <mergeCell ref="I254:J254"/>
    <mergeCell ref="I255:J255"/>
    <mergeCell ref="I256:J256"/>
    <mergeCell ref="I257:J257"/>
    <mergeCell ref="I258:J258"/>
    <mergeCell ref="C250:J250"/>
    <mergeCell ref="G257:H257"/>
    <mergeCell ref="G258:H258"/>
    <mergeCell ref="G251:H251"/>
    <mergeCell ref="G252:H252"/>
    <mergeCell ref="C266:D266"/>
    <mergeCell ref="E266:F266"/>
    <mergeCell ref="G266:H266"/>
    <mergeCell ref="I266:J266"/>
    <mergeCell ref="C267:D267"/>
    <mergeCell ref="E267:F267"/>
    <mergeCell ref="G267:H267"/>
    <mergeCell ref="I267:J267"/>
    <mergeCell ref="C268:D268"/>
    <mergeCell ref="E268:F268"/>
    <mergeCell ref="G268:H268"/>
    <mergeCell ref="I268:J268"/>
    <mergeCell ref="C269:D269"/>
    <mergeCell ref="E269:F269"/>
    <mergeCell ref="G269:H269"/>
    <mergeCell ref="I269:J269"/>
    <mergeCell ref="C270:D270"/>
    <mergeCell ref="E270:F270"/>
    <mergeCell ref="G270:H270"/>
    <mergeCell ref="I270:J270"/>
    <mergeCell ref="C271:D271"/>
    <mergeCell ref="E271:F271"/>
    <mergeCell ref="G271:H271"/>
    <mergeCell ref="I271:J271"/>
    <mergeCell ref="C272:D272"/>
    <mergeCell ref="E272:F272"/>
    <mergeCell ref="G272:H272"/>
    <mergeCell ref="I272:J272"/>
    <mergeCell ref="C274:J274"/>
    <mergeCell ref="C275:D275"/>
    <mergeCell ref="E275:F275"/>
    <mergeCell ref="G275:H275"/>
    <mergeCell ref="I275:J275"/>
    <mergeCell ref="C276:D276"/>
    <mergeCell ref="E276:F276"/>
    <mergeCell ref="G276:H276"/>
    <mergeCell ref="I276:J276"/>
    <mergeCell ref="C277:D277"/>
    <mergeCell ref="E277:F277"/>
    <mergeCell ref="G277:H277"/>
    <mergeCell ref="I277:J277"/>
    <mergeCell ref="G281:H281"/>
    <mergeCell ref="I281:J281"/>
    <mergeCell ref="C278:D278"/>
    <mergeCell ref="E278:F278"/>
    <mergeCell ref="G278:H278"/>
    <mergeCell ref="I278:J278"/>
    <mergeCell ref="C279:D279"/>
    <mergeCell ref="E279:F279"/>
    <mergeCell ref="G279:H279"/>
    <mergeCell ref="I279:J279"/>
    <mergeCell ref="C282:D282"/>
    <mergeCell ref="E282:F282"/>
    <mergeCell ref="G282:H282"/>
    <mergeCell ref="I282:J282"/>
    <mergeCell ref="C280:D280"/>
    <mergeCell ref="E280:F280"/>
    <mergeCell ref="G280:H280"/>
    <mergeCell ref="I280:J280"/>
    <mergeCell ref="C281:D281"/>
    <mergeCell ref="E281:F281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89"/>
  <sheetViews>
    <sheetView zoomScale="98" zoomScaleNormal="98" workbookViewId="0">
      <selection activeCell="A2" sqref="A2"/>
    </sheetView>
  </sheetViews>
  <sheetFormatPr defaultRowHeight="12.75"/>
  <cols>
    <col min="1" max="1" width="3.85546875" style="104" customWidth="1"/>
    <col min="2" max="2" width="15.7109375" style="222" customWidth="1"/>
    <col min="3" max="15" width="7.7109375" style="104" customWidth="1"/>
    <col min="16" max="16384" width="9.140625" style="104"/>
  </cols>
  <sheetData>
    <row r="1" spans="2:18" ht="1.5" customHeight="1" thickBot="1">
      <c r="R1" s="199"/>
    </row>
    <row r="2" spans="2:18" ht="13.5" customHeight="1" thickBot="1">
      <c r="B2" s="188"/>
      <c r="C2" s="185"/>
      <c r="D2" s="186" t="s">
        <v>6</v>
      </c>
      <c r="E2" s="187"/>
      <c r="F2" s="187"/>
      <c r="G2" s="187"/>
      <c r="H2" s="187"/>
      <c r="I2" s="185"/>
      <c r="J2" s="319" t="s">
        <v>7</v>
      </c>
      <c r="K2" s="318"/>
      <c r="L2" s="184" t="s">
        <v>91</v>
      </c>
      <c r="M2" s="116"/>
      <c r="N2" s="116"/>
      <c r="O2" s="180"/>
    </row>
    <row r="3" spans="2:18" ht="13.5" customHeight="1" thickBot="1">
      <c r="B3" s="183"/>
      <c r="C3" s="182"/>
      <c r="D3" s="183"/>
      <c r="E3" s="123"/>
      <c r="F3" s="123"/>
      <c r="G3" s="123"/>
      <c r="H3" s="123"/>
      <c r="I3" s="182"/>
      <c r="J3" s="317"/>
      <c r="K3" s="316"/>
      <c r="L3" s="181" t="s">
        <v>122</v>
      </c>
      <c r="M3" s="116"/>
      <c r="N3" s="116"/>
      <c r="O3" s="180"/>
    </row>
    <row r="4" spans="2:18" ht="5.25" customHeight="1" thickBot="1">
      <c r="B4" s="257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7"/>
      <c r="N4" s="197"/>
      <c r="O4" s="196"/>
    </row>
    <row r="5" spans="2:18" ht="13.5" thickBot="1">
      <c r="B5" s="259" t="s">
        <v>28</v>
      </c>
      <c r="C5" s="195">
        <v>1.5989100000000001</v>
      </c>
      <c r="D5" s="194">
        <v>1.5983099999999999</v>
      </c>
      <c r="E5" s="194">
        <v>0.39999899999999999</v>
      </c>
      <c r="F5" s="194">
        <v>0.39998299999999998</v>
      </c>
      <c r="G5" s="194">
        <v>0.39993499999999998</v>
      </c>
      <c r="H5" s="194">
        <v>0.39985399999999999</v>
      </c>
      <c r="I5" s="194">
        <v>0.39974199999999999</v>
      </c>
      <c r="J5" s="194">
        <v>0.39959800000000001</v>
      </c>
      <c r="K5" s="194">
        <v>0.399422</v>
      </c>
      <c r="L5" s="274">
        <v>1.6999839999999999</v>
      </c>
      <c r="M5" s="274">
        <v>1.6998519999999999</v>
      </c>
      <c r="N5" s="274">
        <v>1.699584</v>
      </c>
      <c r="O5" s="273">
        <v>1.699584</v>
      </c>
    </row>
    <row r="6" spans="2:18" ht="5.25" customHeight="1" thickBot="1">
      <c r="B6" s="257"/>
      <c r="C6" s="172"/>
      <c r="D6" s="171"/>
      <c r="E6" s="171"/>
      <c r="F6" s="171"/>
      <c r="G6" s="171"/>
      <c r="H6" s="171"/>
      <c r="I6" s="171"/>
      <c r="J6" s="171"/>
      <c r="K6" s="171"/>
      <c r="L6" s="171"/>
      <c r="M6" s="170"/>
      <c r="N6" s="170">
        <v>0.1</v>
      </c>
      <c r="O6" s="169"/>
    </row>
    <row r="7" spans="2:18" ht="13.5" thickBot="1">
      <c r="B7" s="256" t="s">
        <v>0</v>
      </c>
      <c r="C7" s="167">
        <v>0.29166666666666669</v>
      </c>
      <c r="D7" s="166">
        <v>0.33333333333333331</v>
      </c>
      <c r="E7" s="166">
        <v>0.375</v>
      </c>
      <c r="F7" s="166">
        <v>0.41666666666666669</v>
      </c>
      <c r="G7" s="166">
        <v>0.45833333333333331</v>
      </c>
      <c r="H7" s="166">
        <v>0.5</v>
      </c>
      <c r="I7" s="166">
        <v>0.54166666666666663</v>
      </c>
      <c r="J7" s="166">
        <v>0.58333333333333337</v>
      </c>
      <c r="K7" s="166">
        <v>0.625</v>
      </c>
      <c r="L7" s="166">
        <v>0.66666666666666663</v>
      </c>
      <c r="M7" s="166">
        <v>0.70833333333333337</v>
      </c>
      <c r="N7" s="166">
        <v>0.75</v>
      </c>
      <c r="O7" s="165">
        <v>0.79166666666666663</v>
      </c>
    </row>
    <row r="8" spans="2:18" ht="4.5" customHeight="1" thickBot="1">
      <c r="B8" s="252"/>
      <c r="C8" s="160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8"/>
    </row>
    <row r="9" spans="2:18" ht="12.75" customHeight="1" thickBot="1">
      <c r="B9" s="272" t="s">
        <v>65</v>
      </c>
      <c r="C9" s="306" t="s">
        <v>2</v>
      </c>
      <c r="D9" s="298" t="s">
        <v>2</v>
      </c>
      <c r="E9" s="298" t="s">
        <v>2</v>
      </c>
      <c r="F9" s="298" t="s">
        <v>2</v>
      </c>
      <c r="G9" s="298" t="s">
        <v>2</v>
      </c>
      <c r="H9" s="306" t="s">
        <v>2</v>
      </c>
      <c r="I9" s="298" t="s">
        <v>2</v>
      </c>
      <c r="J9" s="298" t="s">
        <v>2</v>
      </c>
      <c r="K9" s="298" t="s">
        <v>2</v>
      </c>
      <c r="L9" s="298" t="s">
        <v>2</v>
      </c>
      <c r="M9" s="298" t="s">
        <v>2</v>
      </c>
      <c r="N9" s="298" t="s">
        <v>2</v>
      </c>
      <c r="O9" s="298" t="s">
        <v>2</v>
      </c>
    </row>
    <row r="10" spans="2:18" ht="5.25" customHeight="1" thickBot="1">
      <c r="B10" s="252"/>
      <c r="C10" s="160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8"/>
    </row>
    <row r="11" spans="2:18" ht="12.75" customHeight="1">
      <c r="B11" s="251" t="s">
        <v>3</v>
      </c>
      <c r="C11" s="149">
        <v>8.58</v>
      </c>
      <c r="D11" s="148">
        <v>8.52</v>
      </c>
      <c r="E11" s="148">
        <v>8.58</v>
      </c>
      <c r="F11" s="148">
        <v>8.66</v>
      </c>
      <c r="G11" s="148">
        <v>8.57</v>
      </c>
      <c r="H11" s="148">
        <v>8.57</v>
      </c>
      <c r="I11" s="148">
        <v>8.5500000000000007</v>
      </c>
      <c r="J11" s="148">
        <v>8.4499999999999993</v>
      </c>
      <c r="K11" s="148">
        <v>8.42</v>
      </c>
      <c r="L11" s="148">
        <v>8.2899999999999991</v>
      </c>
      <c r="M11" s="148">
        <v>8.31</v>
      </c>
      <c r="N11" s="148">
        <v>8.24</v>
      </c>
      <c r="O11" s="147">
        <v>8.24</v>
      </c>
    </row>
    <row r="12" spans="2:18" ht="12.75" customHeight="1">
      <c r="B12" s="250" t="s">
        <v>5</v>
      </c>
      <c r="C12" s="145">
        <v>24.5</v>
      </c>
      <c r="D12" s="144">
        <v>24.4</v>
      </c>
      <c r="E12" s="144">
        <v>24.9</v>
      </c>
      <c r="F12" s="144">
        <v>25.4</v>
      </c>
      <c r="G12" s="144">
        <v>26.3</v>
      </c>
      <c r="H12" s="144">
        <v>26.7</v>
      </c>
      <c r="I12" s="144">
        <v>26.8</v>
      </c>
      <c r="J12" s="144">
        <v>27.3</v>
      </c>
      <c r="K12" s="144">
        <v>27</v>
      </c>
      <c r="L12" s="144">
        <v>27.3</v>
      </c>
      <c r="M12" s="144">
        <v>26.9</v>
      </c>
      <c r="N12" s="144">
        <v>27.3</v>
      </c>
      <c r="O12" s="143">
        <v>27.2</v>
      </c>
    </row>
    <row r="13" spans="2:18">
      <c r="B13" s="250" t="s">
        <v>4</v>
      </c>
      <c r="C13" s="145">
        <v>-75</v>
      </c>
      <c r="D13" s="144">
        <v>-71.3</v>
      </c>
      <c r="E13" s="144">
        <v>-75.5</v>
      </c>
      <c r="F13" s="144">
        <v>-80.599999999999994</v>
      </c>
      <c r="G13" s="144">
        <v>-75.3</v>
      </c>
      <c r="H13" s="144">
        <v>-75.2</v>
      </c>
      <c r="I13" s="144">
        <v>-74.5</v>
      </c>
      <c r="J13" s="144">
        <v>-67.900000000000006</v>
      </c>
      <c r="K13" s="144">
        <v>-65.900000000000006</v>
      </c>
      <c r="L13" s="270">
        <v>-58.4</v>
      </c>
      <c r="M13" s="144">
        <v>-59.5</v>
      </c>
      <c r="N13" s="144">
        <v>-55.2</v>
      </c>
      <c r="O13" s="143">
        <v>-55.4</v>
      </c>
    </row>
    <row r="14" spans="2:18" s="221" customFormat="1" ht="13.5" thickBot="1">
      <c r="B14" s="249" t="s">
        <v>5</v>
      </c>
      <c r="C14" s="141">
        <v>24.5</v>
      </c>
      <c r="D14" s="140">
        <v>24.4</v>
      </c>
      <c r="E14" s="140">
        <v>24.9</v>
      </c>
      <c r="F14" s="140">
        <v>25.4</v>
      </c>
      <c r="G14" s="140">
        <v>26.4</v>
      </c>
      <c r="H14" s="140">
        <v>26.7</v>
      </c>
      <c r="I14" s="140">
        <v>26.8</v>
      </c>
      <c r="J14" s="140">
        <v>27.3</v>
      </c>
      <c r="K14" s="140">
        <v>27</v>
      </c>
      <c r="L14" s="140">
        <v>27.3</v>
      </c>
      <c r="M14" s="140">
        <v>26.9</v>
      </c>
      <c r="N14" s="140">
        <v>27.3</v>
      </c>
      <c r="O14" s="139">
        <v>27.2</v>
      </c>
    </row>
    <row r="15" spans="2:18" ht="5.25" customHeight="1" thickBot="1">
      <c r="B15" s="252"/>
      <c r="C15" s="153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1"/>
    </row>
    <row r="16" spans="2:18" ht="12.75" customHeight="1">
      <c r="B16" s="251" t="s">
        <v>19</v>
      </c>
      <c r="C16" s="149">
        <v>4.75</v>
      </c>
      <c r="D16" s="148">
        <v>4.78</v>
      </c>
      <c r="E16" s="148">
        <v>4.7699999999999996</v>
      </c>
      <c r="F16" s="148">
        <v>4.76</v>
      </c>
      <c r="G16" s="148">
        <v>4.74</v>
      </c>
      <c r="H16" s="148">
        <v>4.75</v>
      </c>
      <c r="I16" s="148">
        <v>4.7699999999999996</v>
      </c>
      <c r="J16" s="148">
        <v>4.76</v>
      </c>
      <c r="K16" s="148">
        <v>4.74</v>
      </c>
      <c r="L16" s="148">
        <v>4.76</v>
      </c>
      <c r="M16" s="148">
        <v>4.7699999999999996</v>
      </c>
      <c r="N16" s="148">
        <v>4.76</v>
      </c>
      <c r="O16" s="147">
        <v>4.78</v>
      </c>
    </row>
    <row r="17" spans="2:16" ht="12.75" customHeight="1">
      <c r="B17" s="250" t="s">
        <v>5</v>
      </c>
      <c r="C17" s="145">
        <v>24.3</v>
      </c>
      <c r="D17" s="144">
        <v>24.3</v>
      </c>
      <c r="E17" s="144">
        <v>24.8</v>
      </c>
      <c r="F17" s="144">
        <v>25.3</v>
      </c>
      <c r="G17" s="144">
        <v>26.2</v>
      </c>
      <c r="H17" s="144">
        <v>26.9</v>
      </c>
      <c r="I17" s="144">
        <v>26.7</v>
      </c>
      <c r="J17" s="144">
        <v>27.1</v>
      </c>
      <c r="K17" s="144">
        <v>27</v>
      </c>
      <c r="L17" s="144">
        <v>27.1</v>
      </c>
      <c r="M17" s="144">
        <v>26.9</v>
      </c>
      <c r="N17" s="144">
        <v>27.2</v>
      </c>
      <c r="O17" s="143">
        <v>27.2</v>
      </c>
    </row>
    <row r="18" spans="2:16" ht="12.75" customHeight="1">
      <c r="B18" s="250" t="s">
        <v>59</v>
      </c>
      <c r="C18" s="145">
        <v>4.79</v>
      </c>
      <c r="D18" s="144">
        <v>4.8</v>
      </c>
      <c r="E18" s="144">
        <v>4.7699999999999996</v>
      </c>
      <c r="F18" s="144">
        <v>4.76</v>
      </c>
      <c r="G18" s="144">
        <v>4.71</v>
      </c>
      <c r="H18" s="144">
        <v>4.72</v>
      </c>
      <c r="I18" s="144">
        <v>4.7699999999999996</v>
      </c>
      <c r="J18" s="144">
        <v>4.75</v>
      </c>
      <c r="K18" s="144">
        <v>4.7699999999999996</v>
      </c>
      <c r="L18" s="144">
        <v>4.76</v>
      </c>
      <c r="M18" s="144">
        <v>4.7699999999999996</v>
      </c>
      <c r="N18" s="144">
        <v>4.7699999999999996</v>
      </c>
      <c r="O18" s="143">
        <v>4.78</v>
      </c>
    </row>
    <row r="19" spans="2:16" ht="12.75" customHeight="1">
      <c r="B19" s="250" t="s">
        <v>5</v>
      </c>
      <c r="C19" s="145">
        <v>24.3</v>
      </c>
      <c r="D19" s="144">
        <v>24.2</v>
      </c>
      <c r="E19" s="144">
        <v>24.8</v>
      </c>
      <c r="F19" s="144">
        <v>25.2</v>
      </c>
      <c r="G19" s="144">
        <v>26.7</v>
      </c>
      <c r="H19" s="144">
        <v>26.9</v>
      </c>
      <c r="I19" s="144">
        <v>26.7</v>
      </c>
      <c r="J19" s="144">
        <v>27.1</v>
      </c>
      <c r="K19" s="144">
        <v>27</v>
      </c>
      <c r="L19" s="144">
        <v>27.1</v>
      </c>
      <c r="M19" s="144">
        <v>26.9</v>
      </c>
      <c r="N19" s="144">
        <v>27.2</v>
      </c>
      <c r="O19" s="143">
        <v>27.2</v>
      </c>
    </row>
    <row r="20" spans="2:16">
      <c r="B20" s="250" t="s">
        <v>20</v>
      </c>
      <c r="C20" s="145">
        <v>2.6</v>
      </c>
      <c r="D20" s="144">
        <v>2.6</v>
      </c>
      <c r="E20" s="144">
        <v>2.6</v>
      </c>
      <c r="F20" s="144">
        <v>2.6</v>
      </c>
      <c r="G20" s="144">
        <v>2.5</v>
      </c>
      <c r="H20" s="144">
        <v>2.6</v>
      </c>
      <c r="I20" s="144">
        <v>2.6</v>
      </c>
      <c r="J20" s="144">
        <v>2.6</v>
      </c>
      <c r="K20" s="144">
        <v>2.6</v>
      </c>
      <c r="L20" s="144">
        <v>2.6</v>
      </c>
      <c r="M20" s="144">
        <v>2.6</v>
      </c>
      <c r="N20" s="144">
        <v>2.6</v>
      </c>
      <c r="O20" s="143">
        <v>2.6</v>
      </c>
    </row>
    <row r="21" spans="2:16" ht="13.5" thickBot="1">
      <c r="B21" s="249" t="s">
        <v>5</v>
      </c>
      <c r="C21" s="141">
        <v>24.3</v>
      </c>
      <c r="D21" s="140">
        <v>24.3</v>
      </c>
      <c r="E21" s="140">
        <v>24.8</v>
      </c>
      <c r="F21" s="140">
        <v>25.2</v>
      </c>
      <c r="G21" s="140">
        <v>26.3</v>
      </c>
      <c r="H21" s="140">
        <v>26.9</v>
      </c>
      <c r="I21" s="140">
        <v>26.7</v>
      </c>
      <c r="J21" s="140">
        <v>27.1</v>
      </c>
      <c r="K21" s="140">
        <v>27</v>
      </c>
      <c r="L21" s="140">
        <v>27.1</v>
      </c>
      <c r="M21" s="140">
        <v>26.9</v>
      </c>
      <c r="N21" s="140">
        <v>27.2</v>
      </c>
      <c r="O21" s="139">
        <v>27.2</v>
      </c>
      <c r="P21" s="269"/>
    </row>
    <row r="22" spans="2:16" ht="5.25" customHeight="1" thickBot="1">
      <c r="B22" s="252"/>
      <c r="C22" s="160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8"/>
      <c r="P22" s="269"/>
    </row>
    <row r="23" spans="2:16">
      <c r="B23" s="251" t="s">
        <v>82</v>
      </c>
      <c r="C23" s="149">
        <v>7.7</v>
      </c>
      <c r="D23" s="148">
        <v>7.85</v>
      </c>
      <c r="E23" s="148">
        <v>7.11</v>
      </c>
      <c r="F23" s="148">
        <v>7.06</v>
      </c>
      <c r="G23" s="148">
        <v>7.64</v>
      </c>
      <c r="H23" s="148">
        <v>7.86</v>
      </c>
      <c r="I23" s="148">
        <v>7.78</v>
      </c>
      <c r="J23" s="148">
        <v>6.35</v>
      </c>
      <c r="K23" s="148">
        <v>7.46</v>
      </c>
      <c r="L23" s="148">
        <v>9.25</v>
      </c>
      <c r="M23" s="148">
        <v>8.7899999999999991</v>
      </c>
      <c r="N23" s="148">
        <v>11.02</v>
      </c>
      <c r="O23" s="147">
        <v>10.91</v>
      </c>
      <c r="P23" s="269"/>
    </row>
    <row r="24" spans="2:16" ht="13.5" thickBot="1">
      <c r="B24" s="249" t="s">
        <v>5</v>
      </c>
      <c r="C24" s="141">
        <v>23.9</v>
      </c>
      <c r="D24" s="140">
        <v>24</v>
      </c>
      <c r="E24" s="140">
        <v>24.7</v>
      </c>
      <c r="F24" s="140">
        <v>25.2</v>
      </c>
      <c r="G24" s="140">
        <v>27.1</v>
      </c>
      <c r="H24" s="140">
        <v>27</v>
      </c>
      <c r="I24" s="140">
        <v>26.8</v>
      </c>
      <c r="J24" s="140">
        <v>27</v>
      </c>
      <c r="K24" s="140">
        <v>27</v>
      </c>
      <c r="L24" s="140">
        <v>27.2</v>
      </c>
      <c r="M24" s="140">
        <v>26.7</v>
      </c>
      <c r="N24" s="140">
        <v>27.8</v>
      </c>
      <c r="O24" s="139">
        <v>27.1</v>
      </c>
      <c r="P24" s="269"/>
    </row>
    <row r="25" spans="2:16">
      <c r="B25" s="248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269"/>
    </row>
    <row r="26" spans="2:16" ht="13.5" thickBot="1">
      <c r="B26" s="248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269"/>
    </row>
    <row r="27" spans="2:16" ht="13.5" thickBot="1">
      <c r="B27" s="118"/>
      <c r="C27" s="117" t="s">
        <v>121</v>
      </c>
      <c r="D27" s="117"/>
      <c r="E27" s="117"/>
      <c r="F27" s="117"/>
      <c r="G27" s="137"/>
      <c r="H27" s="137"/>
      <c r="I27" s="137"/>
      <c r="J27" s="137"/>
      <c r="K27" s="137"/>
      <c r="L27" s="137"/>
      <c r="M27" s="137"/>
      <c r="N27" s="137"/>
      <c r="O27" s="137"/>
      <c r="P27" s="269"/>
    </row>
    <row r="28" spans="2:16" ht="13.5" thickBot="1">
      <c r="B28" s="115"/>
      <c r="C28" s="122" t="s">
        <v>17</v>
      </c>
      <c r="D28" s="122"/>
      <c r="E28" s="116"/>
      <c r="F28" s="116"/>
      <c r="G28" s="137"/>
      <c r="H28" s="137"/>
      <c r="I28" s="137"/>
      <c r="J28" s="137"/>
      <c r="K28" s="137"/>
      <c r="L28" s="137"/>
      <c r="M28" s="137"/>
      <c r="N28" s="137"/>
      <c r="O28" s="137"/>
      <c r="P28" s="269"/>
    </row>
    <row r="29" spans="2:16">
      <c r="B29" s="201" t="s">
        <v>9</v>
      </c>
      <c r="C29" s="113">
        <f>COUNTIF(C11:O11,"&gt;0")</f>
        <v>13</v>
      </c>
      <c r="D29" s="113"/>
      <c r="E29" s="187"/>
      <c r="F29" s="187"/>
      <c r="G29" s="137"/>
      <c r="H29" s="137"/>
      <c r="I29" s="137"/>
      <c r="J29" s="137"/>
      <c r="K29" s="137"/>
      <c r="L29" s="137"/>
      <c r="M29" s="137"/>
      <c r="N29" s="137"/>
      <c r="O29" s="137"/>
      <c r="P29" s="269"/>
    </row>
    <row r="30" spans="2:16">
      <c r="B30" s="201" t="s">
        <v>10</v>
      </c>
      <c r="C30" s="111">
        <f>AVERAGE(D11:O11)</f>
        <v>8.4500000000000011</v>
      </c>
      <c r="D30" s="111"/>
      <c r="E30" s="327"/>
      <c r="F30" s="327"/>
      <c r="G30" s="137"/>
      <c r="H30" s="137"/>
      <c r="I30" s="137"/>
      <c r="J30" s="137"/>
      <c r="K30" s="137"/>
      <c r="L30" s="137"/>
      <c r="M30" s="137"/>
      <c r="N30" s="137"/>
      <c r="O30" s="137"/>
      <c r="P30" s="269"/>
    </row>
    <row r="31" spans="2:16">
      <c r="B31" s="201" t="s">
        <v>12</v>
      </c>
      <c r="C31" s="111">
        <f>STDEV(C11:O11)</f>
        <v>0.14565942010960597</v>
      </c>
      <c r="D31" s="111"/>
      <c r="E31" s="327"/>
      <c r="F31" s="327"/>
      <c r="G31" s="137"/>
      <c r="H31" s="137"/>
      <c r="I31" s="137"/>
      <c r="J31" s="137"/>
      <c r="K31" s="137"/>
      <c r="L31" s="137"/>
      <c r="M31" s="137"/>
      <c r="N31" s="137"/>
      <c r="O31" s="137"/>
      <c r="P31" s="269"/>
    </row>
    <row r="32" spans="2:16">
      <c r="B32" s="201" t="s">
        <v>11</v>
      </c>
      <c r="C32" s="111">
        <f>CONFIDENCE(0.05,C31,C29)</f>
        <v>7.9179907762392962E-2</v>
      </c>
      <c r="D32" s="111"/>
      <c r="E32" s="327"/>
      <c r="F32" s="327"/>
      <c r="G32" s="137"/>
      <c r="H32" s="137"/>
      <c r="I32" s="137"/>
      <c r="J32" s="137"/>
      <c r="K32" s="137"/>
      <c r="L32" s="137"/>
      <c r="M32" s="137"/>
      <c r="N32" s="137"/>
      <c r="O32" s="137"/>
      <c r="P32" s="269"/>
    </row>
    <row r="33" spans="2:17">
      <c r="B33" s="201" t="s">
        <v>13</v>
      </c>
      <c r="C33" s="109">
        <f>MAX(C11:O11)</f>
        <v>8.66</v>
      </c>
      <c r="D33" s="109"/>
      <c r="E33" s="327"/>
      <c r="F33" s="327"/>
      <c r="G33" s="137"/>
      <c r="H33" s="137"/>
      <c r="I33" s="137"/>
      <c r="J33" s="137"/>
      <c r="K33" s="137"/>
      <c r="L33" s="137"/>
      <c r="M33" s="137"/>
      <c r="N33" s="137"/>
      <c r="O33" s="137"/>
      <c r="P33" s="269"/>
    </row>
    <row r="34" spans="2:17">
      <c r="B34" s="201" t="s">
        <v>14</v>
      </c>
      <c r="C34" s="109">
        <f>MIN(C11:O11)</f>
        <v>8.24</v>
      </c>
      <c r="D34" s="109"/>
      <c r="E34" s="327"/>
      <c r="F34" s="327"/>
      <c r="G34" s="137"/>
      <c r="H34" s="137"/>
      <c r="I34" s="137"/>
      <c r="J34" s="137"/>
      <c r="K34" s="137"/>
      <c r="L34" s="137"/>
      <c r="M34" s="137"/>
      <c r="N34" s="137"/>
      <c r="O34" s="137"/>
      <c r="P34" s="269"/>
    </row>
    <row r="35" spans="2:17" ht="13.5" thickBot="1">
      <c r="B35" s="200" t="s">
        <v>15</v>
      </c>
      <c r="C35" s="106">
        <f>C33-C34</f>
        <v>0.41999999999999993</v>
      </c>
      <c r="D35" s="106"/>
      <c r="E35" s="123"/>
      <c r="F35" s="123"/>
      <c r="G35" s="137"/>
      <c r="H35" s="137"/>
      <c r="I35" s="137"/>
      <c r="J35" s="137"/>
      <c r="K35" s="137"/>
      <c r="L35" s="137"/>
      <c r="M35" s="137"/>
      <c r="N35" s="137"/>
      <c r="O35" s="137"/>
      <c r="P35" s="269"/>
    </row>
    <row r="36" spans="2:17">
      <c r="B36" s="248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269"/>
    </row>
    <row r="37" spans="2:17">
      <c r="B37" s="248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269"/>
    </row>
    <row r="38" spans="2:17">
      <c r="B38" s="248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269"/>
    </row>
    <row r="39" spans="2:17">
      <c r="B39" s="276"/>
      <c r="C39" s="269"/>
      <c r="D39" s="269"/>
      <c r="E39" s="269"/>
      <c r="F39" s="269"/>
      <c r="G39" s="269"/>
      <c r="H39" s="269"/>
      <c r="I39" s="269"/>
      <c r="J39" s="269"/>
      <c r="K39" s="269"/>
      <c r="L39" s="269"/>
      <c r="M39" s="269"/>
      <c r="N39" s="269"/>
      <c r="O39" s="269"/>
      <c r="P39" s="269"/>
    </row>
    <row r="40" spans="2:17" ht="12.75" customHeight="1" thickBot="1">
      <c r="B40" s="331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</row>
    <row r="41" spans="2:17" ht="12.75" customHeight="1" thickBot="1">
      <c r="B41" s="118"/>
      <c r="C41" s="117" t="s">
        <v>120</v>
      </c>
      <c r="D41" s="117"/>
      <c r="E41" s="117"/>
      <c r="F41" s="117"/>
      <c r="G41" s="281"/>
      <c r="H41" s="281"/>
      <c r="I41" s="281"/>
      <c r="J41" s="295"/>
      <c r="K41" s="281"/>
      <c r="L41" s="295"/>
      <c r="M41" s="281"/>
      <c r="N41" s="281"/>
      <c r="O41" s="281"/>
    </row>
    <row r="42" spans="2:17" ht="12.75" customHeight="1" thickBot="1">
      <c r="B42" s="115"/>
      <c r="C42" s="122" t="s">
        <v>17</v>
      </c>
      <c r="D42" s="122"/>
      <c r="E42" s="116"/>
      <c r="F42" s="116"/>
      <c r="G42" s="281"/>
      <c r="H42" s="281"/>
      <c r="I42" s="281"/>
      <c r="J42" s="281"/>
      <c r="K42" s="281"/>
      <c r="L42" s="286"/>
      <c r="M42" s="281"/>
      <c r="N42" s="281"/>
      <c r="O42" s="281"/>
      <c r="Q42" s="136"/>
    </row>
    <row r="43" spans="2:17" ht="12.75" customHeight="1">
      <c r="B43" s="201" t="s">
        <v>9</v>
      </c>
      <c r="C43" s="113">
        <f>COUNTIF(C12:O12,"&gt;0")</f>
        <v>13</v>
      </c>
      <c r="D43" s="113"/>
      <c r="E43" s="187"/>
      <c r="F43" s="187"/>
      <c r="G43" s="294"/>
      <c r="H43" s="294"/>
      <c r="I43" s="294"/>
      <c r="J43" s="294"/>
      <c r="K43" s="294"/>
      <c r="L43" s="294"/>
      <c r="M43" s="293"/>
      <c r="N43" s="293"/>
      <c r="O43" s="293"/>
    </row>
    <row r="44" spans="2:17" ht="12.75" customHeight="1">
      <c r="B44" s="201" t="s">
        <v>10</v>
      </c>
      <c r="C44" s="111">
        <f>AVERAGE(C12:O12)</f>
        <v>26.307692307692307</v>
      </c>
      <c r="D44" s="111"/>
      <c r="E44" s="327"/>
      <c r="F44" s="327"/>
      <c r="G44" s="330"/>
      <c r="H44" s="330"/>
      <c r="I44" s="330"/>
      <c r="J44" s="330"/>
      <c r="K44" s="330"/>
      <c r="L44" s="330"/>
      <c r="M44" s="330"/>
      <c r="N44" s="330"/>
      <c r="O44" s="330"/>
    </row>
    <row r="45" spans="2:17" ht="12.75" customHeight="1">
      <c r="B45" s="201" t="s">
        <v>12</v>
      </c>
      <c r="C45" s="111">
        <f>STDEV(C12:O12)</f>
        <v>1.1063916865660934</v>
      </c>
      <c r="D45" s="111"/>
      <c r="E45" s="327"/>
      <c r="F45" s="327"/>
      <c r="G45" s="243"/>
      <c r="H45" s="243"/>
      <c r="I45" s="243"/>
      <c r="J45" s="243"/>
      <c r="K45" s="243"/>
      <c r="L45" s="243"/>
      <c r="M45" s="293"/>
      <c r="N45" s="293"/>
      <c r="O45" s="293"/>
    </row>
    <row r="46" spans="2:17" ht="12.75" customHeight="1">
      <c r="B46" s="201" t="s">
        <v>11</v>
      </c>
      <c r="C46" s="111">
        <f>CONFIDENCE(0.05,C45,C43)</f>
        <v>0.60143032030102339</v>
      </c>
      <c r="D46" s="111"/>
      <c r="E46" s="327"/>
      <c r="F46" s="327"/>
      <c r="G46" s="329"/>
      <c r="H46" s="329"/>
      <c r="I46" s="329"/>
      <c r="J46" s="329"/>
      <c r="K46" s="329"/>
      <c r="L46" s="329"/>
      <c r="M46" s="329"/>
      <c r="N46" s="329"/>
      <c r="O46" s="329"/>
    </row>
    <row r="47" spans="2:17" ht="12.75" customHeight="1">
      <c r="B47" s="201" t="s">
        <v>13</v>
      </c>
      <c r="C47" s="109">
        <f>MAX(C12:O12)</f>
        <v>27.3</v>
      </c>
      <c r="D47" s="109"/>
      <c r="E47" s="327"/>
      <c r="F47" s="327"/>
      <c r="G47" s="290"/>
      <c r="H47" s="290"/>
      <c r="I47" s="290"/>
      <c r="J47" s="290"/>
      <c r="K47" s="290"/>
      <c r="L47" s="290"/>
      <c r="M47" s="290"/>
      <c r="N47" s="290"/>
      <c r="O47" s="290"/>
    </row>
    <row r="48" spans="2:17" ht="12.75" customHeight="1">
      <c r="B48" s="201" t="s">
        <v>14</v>
      </c>
      <c r="C48" s="109">
        <f>MIN(C12:O12)</f>
        <v>24.4</v>
      </c>
      <c r="D48" s="109"/>
      <c r="E48" s="327"/>
      <c r="F48" s="327"/>
      <c r="G48" s="328"/>
      <c r="H48" s="328"/>
      <c r="I48" s="328"/>
      <c r="J48" s="328"/>
      <c r="K48" s="328"/>
      <c r="L48" s="328"/>
      <c r="M48" s="328"/>
      <c r="N48" s="328"/>
      <c r="O48" s="328"/>
    </row>
    <row r="49" spans="2:15" ht="12.75" customHeight="1" thickBot="1">
      <c r="B49" s="200" t="s">
        <v>15</v>
      </c>
      <c r="C49" s="106">
        <f>C47-C48</f>
        <v>2.9000000000000021</v>
      </c>
      <c r="D49" s="106"/>
      <c r="E49" s="123"/>
      <c r="F49" s="123"/>
      <c r="G49" s="290"/>
      <c r="H49" s="290"/>
      <c r="I49" s="290"/>
      <c r="J49" s="290"/>
      <c r="K49" s="290"/>
      <c r="L49" s="290"/>
      <c r="M49" s="290"/>
      <c r="N49" s="290"/>
      <c r="O49" s="290"/>
    </row>
    <row r="50" spans="2:15" ht="12.75" customHeight="1" thickBot="1">
      <c r="B50" s="276"/>
      <c r="C50" s="269"/>
      <c r="D50" s="269"/>
      <c r="E50" s="269"/>
      <c r="F50" s="269"/>
      <c r="G50" s="269"/>
      <c r="H50" s="269"/>
      <c r="I50" s="269"/>
      <c r="J50" s="269"/>
      <c r="K50" s="269"/>
      <c r="L50" s="269"/>
      <c r="M50" s="269"/>
      <c r="N50" s="269"/>
      <c r="O50" s="269"/>
    </row>
    <row r="51" spans="2:15" ht="12.75" customHeight="1" thickBot="1">
      <c r="B51" s="118"/>
      <c r="C51" s="288" t="s">
        <v>126</v>
      </c>
      <c r="D51" s="288"/>
      <c r="E51" s="288"/>
      <c r="F51" s="288"/>
      <c r="G51" s="269"/>
      <c r="H51" s="269"/>
      <c r="I51" s="269"/>
      <c r="J51" s="269"/>
      <c r="K51" s="269"/>
      <c r="L51" s="269"/>
      <c r="M51" s="269"/>
      <c r="N51" s="269"/>
      <c r="O51" s="269"/>
    </row>
    <row r="52" spans="2:15" ht="12.75" customHeight="1" thickBot="1">
      <c r="B52" s="115"/>
      <c r="C52" s="122" t="s">
        <v>17</v>
      </c>
      <c r="D52" s="122"/>
      <c r="E52" s="116"/>
      <c r="F52" s="116"/>
      <c r="G52" s="269"/>
      <c r="H52" s="269"/>
      <c r="I52" s="269"/>
      <c r="J52" s="269"/>
      <c r="K52" s="269"/>
      <c r="L52" s="269"/>
      <c r="M52" s="269"/>
      <c r="N52" s="269"/>
      <c r="O52" s="269"/>
    </row>
    <row r="53" spans="2:15" ht="12.75" customHeight="1">
      <c r="B53" s="201" t="s">
        <v>9</v>
      </c>
      <c r="C53" s="113">
        <f>COUNTIF(C13:O13,"&gt;0")</f>
        <v>0</v>
      </c>
      <c r="D53" s="113"/>
      <c r="E53" s="187"/>
      <c r="F53" s="187"/>
      <c r="G53" s="269"/>
      <c r="H53" s="269"/>
      <c r="I53" s="269"/>
      <c r="J53" s="269"/>
      <c r="K53" s="269"/>
      <c r="L53" s="269"/>
      <c r="M53" s="269"/>
      <c r="N53" s="269"/>
      <c r="O53" s="269"/>
    </row>
    <row r="54" spans="2:15" ht="12.75" customHeight="1">
      <c r="B54" s="201" t="s">
        <v>10</v>
      </c>
      <c r="C54" s="111">
        <f>AVERAGE(C13:O13)</f>
        <v>-68.438461538461539</v>
      </c>
      <c r="D54" s="111"/>
      <c r="E54" s="327"/>
      <c r="F54" s="327"/>
      <c r="G54" s="269"/>
      <c r="H54" s="269"/>
      <c r="I54" s="269"/>
      <c r="J54" s="269"/>
      <c r="K54" s="269"/>
      <c r="L54" s="269"/>
      <c r="M54" s="269"/>
      <c r="N54" s="269"/>
      <c r="O54" s="269"/>
    </row>
    <row r="55" spans="2:15" ht="12.75" customHeight="1">
      <c r="B55" s="201" t="s">
        <v>12</v>
      </c>
      <c r="C55" s="111">
        <f>STDEV(C13:O13)</f>
        <v>8.714024946557748</v>
      </c>
      <c r="D55" s="111"/>
      <c r="E55" s="327"/>
      <c r="F55" s="327"/>
      <c r="G55" s="269"/>
      <c r="H55" s="269"/>
      <c r="I55" s="269"/>
      <c r="J55" s="269"/>
      <c r="K55" s="269"/>
      <c r="L55" s="269"/>
      <c r="M55" s="269"/>
      <c r="N55" s="269"/>
      <c r="O55" s="269"/>
    </row>
    <row r="56" spans="2:15" ht="12.75" customHeight="1">
      <c r="B56" s="201" t="s">
        <v>11</v>
      </c>
      <c r="C56" s="111" t="e">
        <f>CONFIDENCE(0.05,C55,C53)</f>
        <v>#NUM!</v>
      </c>
      <c r="D56" s="111"/>
      <c r="E56" s="327"/>
      <c r="F56" s="327"/>
      <c r="G56" s="269"/>
      <c r="H56" s="269"/>
      <c r="I56" s="269"/>
      <c r="J56" s="269"/>
      <c r="K56" s="269"/>
      <c r="L56" s="269"/>
      <c r="M56" s="269"/>
      <c r="N56" s="269"/>
      <c r="O56" s="269"/>
    </row>
    <row r="57" spans="2:15" ht="12.75" customHeight="1">
      <c r="B57" s="201" t="s">
        <v>13</v>
      </c>
      <c r="C57" s="109">
        <f>MAX(C13:O13)</f>
        <v>-55.2</v>
      </c>
      <c r="D57" s="109"/>
      <c r="E57" s="327"/>
      <c r="F57" s="327"/>
      <c r="G57" s="269"/>
      <c r="H57" s="269"/>
      <c r="I57" s="269"/>
      <c r="J57" s="269"/>
      <c r="K57" s="269"/>
      <c r="L57" s="269"/>
      <c r="M57" s="269"/>
      <c r="N57" s="269"/>
      <c r="O57" s="269"/>
    </row>
    <row r="58" spans="2:15" ht="12.75" customHeight="1">
      <c r="B58" s="201" t="s">
        <v>14</v>
      </c>
      <c r="C58" s="109">
        <f>MIN(C13:O13)</f>
        <v>-80.599999999999994</v>
      </c>
      <c r="D58" s="109"/>
      <c r="E58" s="327"/>
      <c r="F58" s="327"/>
      <c r="G58" s="269"/>
      <c r="H58" s="269"/>
      <c r="I58" s="269"/>
      <c r="J58" s="269"/>
      <c r="K58" s="269"/>
      <c r="L58" s="269"/>
      <c r="M58" s="269"/>
      <c r="N58" s="269"/>
      <c r="O58" s="269"/>
    </row>
    <row r="59" spans="2:15" ht="12.75" customHeight="1" thickBot="1">
      <c r="B59" s="200" t="s">
        <v>15</v>
      </c>
      <c r="C59" s="106">
        <f>C57-C58</f>
        <v>25.399999999999991</v>
      </c>
      <c r="D59" s="106"/>
      <c r="E59" s="123"/>
      <c r="F59" s="123"/>
      <c r="G59" s="269"/>
      <c r="H59" s="269"/>
      <c r="I59" s="269"/>
      <c r="J59" s="269"/>
      <c r="K59" s="269"/>
      <c r="L59" s="269"/>
      <c r="M59" s="269"/>
      <c r="N59" s="269"/>
      <c r="O59" s="269"/>
    </row>
    <row r="60" spans="2:15" ht="12.75" customHeight="1" thickBot="1">
      <c r="B60" s="225"/>
      <c r="C60" s="278"/>
      <c r="D60" s="278"/>
      <c r="E60" s="278"/>
      <c r="F60" s="278"/>
      <c r="G60" s="269"/>
      <c r="H60" s="269"/>
      <c r="I60" s="269"/>
      <c r="J60" s="269"/>
      <c r="K60" s="269"/>
      <c r="L60" s="269"/>
      <c r="M60" s="269"/>
      <c r="N60" s="269"/>
      <c r="O60" s="269"/>
    </row>
    <row r="61" spans="2:15" ht="12.75" customHeight="1" thickBot="1">
      <c r="B61" s="118"/>
      <c r="C61" s="288" t="s">
        <v>125</v>
      </c>
      <c r="D61" s="288"/>
      <c r="E61" s="288"/>
      <c r="F61" s="288"/>
      <c r="G61" s="290"/>
      <c r="H61" s="290"/>
      <c r="I61" s="290"/>
      <c r="J61" s="290"/>
      <c r="K61" s="290"/>
      <c r="L61" s="290"/>
      <c r="M61" s="290"/>
      <c r="N61" s="290"/>
      <c r="O61" s="290"/>
    </row>
    <row r="62" spans="2:15" ht="12.75" customHeight="1" thickBot="1">
      <c r="B62" s="115"/>
      <c r="C62" s="122" t="s">
        <v>17</v>
      </c>
      <c r="D62" s="122"/>
      <c r="E62" s="116"/>
      <c r="F62" s="116"/>
      <c r="G62" s="269"/>
      <c r="H62" s="269"/>
      <c r="I62" s="269"/>
      <c r="J62" s="269"/>
      <c r="K62" s="269"/>
      <c r="L62" s="269"/>
      <c r="M62" s="269"/>
      <c r="N62" s="269"/>
      <c r="O62" s="269"/>
    </row>
    <row r="63" spans="2:15">
      <c r="B63" s="201" t="s">
        <v>9</v>
      </c>
      <c r="C63" s="113">
        <f>COUNTIF(C14:O14,"&gt;0")</f>
        <v>13</v>
      </c>
      <c r="D63" s="113"/>
      <c r="E63" s="187"/>
      <c r="F63" s="187"/>
      <c r="G63" s="269"/>
      <c r="H63" s="269"/>
      <c r="I63" s="269"/>
      <c r="J63" s="269"/>
      <c r="K63" s="269"/>
      <c r="L63" s="269"/>
      <c r="M63" s="269"/>
      <c r="N63" s="269"/>
      <c r="O63" s="269"/>
    </row>
    <row r="64" spans="2:15">
      <c r="B64" s="201" t="s">
        <v>10</v>
      </c>
      <c r="C64" s="111">
        <f>AVERAGE(C14:O14)</f>
        <v>26.315384615384612</v>
      </c>
      <c r="D64" s="111"/>
      <c r="E64" s="327"/>
      <c r="F64" s="327"/>
      <c r="G64" s="269"/>
      <c r="H64" s="269"/>
      <c r="I64" s="269"/>
      <c r="J64" s="269"/>
      <c r="K64" s="269"/>
      <c r="L64" s="269"/>
      <c r="M64" s="269"/>
      <c r="N64" s="269"/>
      <c r="O64" s="269"/>
    </row>
    <row r="65" spans="2:24">
      <c r="B65" s="201" t="s">
        <v>12</v>
      </c>
      <c r="C65" s="111">
        <f>STDEV(C14:O14)</f>
        <v>1.1066813406503204</v>
      </c>
      <c r="D65" s="111"/>
      <c r="E65" s="327"/>
      <c r="F65" s="327"/>
      <c r="G65" s="137"/>
      <c r="H65" s="137"/>
      <c r="I65" s="137"/>
      <c r="J65" s="137"/>
      <c r="K65" s="137"/>
      <c r="L65" s="137"/>
      <c r="M65" s="137"/>
      <c r="N65" s="137"/>
      <c r="O65" s="137"/>
    </row>
    <row r="66" spans="2:24">
      <c r="B66" s="201" t="s">
        <v>11</v>
      </c>
      <c r="C66" s="111">
        <f>CONFIDENCE(0.05,C65,C63)</f>
        <v>0.60158777516151118</v>
      </c>
      <c r="D66" s="111"/>
      <c r="E66" s="327"/>
      <c r="F66" s="327"/>
      <c r="G66" s="137"/>
      <c r="H66" s="137"/>
      <c r="I66" s="137"/>
      <c r="J66" s="137"/>
      <c r="K66" s="137"/>
      <c r="L66" s="137"/>
      <c r="M66" s="137"/>
      <c r="N66" s="137"/>
      <c r="O66" s="137"/>
    </row>
    <row r="67" spans="2:24">
      <c r="B67" s="201" t="s">
        <v>13</v>
      </c>
      <c r="C67" s="109">
        <f>MAX(C14:O14)</f>
        <v>27.3</v>
      </c>
      <c r="D67" s="109"/>
      <c r="E67" s="327"/>
      <c r="F67" s="327"/>
      <c r="G67" s="269"/>
      <c r="H67" s="269"/>
      <c r="I67" s="269"/>
      <c r="J67" s="269"/>
      <c r="K67" s="269"/>
      <c r="L67" s="269"/>
      <c r="M67" s="269"/>
      <c r="N67" s="269"/>
      <c r="O67" s="269"/>
      <c r="P67" s="133"/>
    </row>
    <row r="68" spans="2:24">
      <c r="B68" s="201" t="s">
        <v>14</v>
      </c>
      <c r="C68" s="109">
        <f>MIN(C14:O14)</f>
        <v>24.4</v>
      </c>
      <c r="D68" s="109"/>
      <c r="E68" s="327"/>
      <c r="F68" s="327"/>
      <c r="G68" s="295"/>
      <c r="H68" s="295"/>
      <c r="I68" s="295"/>
      <c r="J68" s="295"/>
      <c r="K68" s="295"/>
      <c r="L68" s="296"/>
      <c r="M68" s="296"/>
      <c r="N68" s="296"/>
      <c r="O68" s="296"/>
      <c r="P68" s="133"/>
    </row>
    <row r="69" spans="2:24" ht="13.5" thickBot="1">
      <c r="B69" s="200" t="s">
        <v>15</v>
      </c>
      <c r="C69" s="106">
        <f>C67-C68</f>
        <v>2.9000000000000021</v>
      </c>
      <c r="D69" s="106"/>
      <c r="E69" s="123"/>
      <c r="F69" s="123"/>
      <c r="G69" s="295"/>
      <c r="H69" s="295"/>
      <c r="I69" s="295"/>
      <c r="J69" s="295"/>
      <c r="X69" s="290"/>
    </row>
    <row r="70" spans="2:24">
      <c r="G70" s="294"/>
      <c r="H70" s="294"/>
      <c r="I70" s="294"/>
      <c r="J70" s="294"/>
      <c r="X70" s="269"/>
    </row>
    <row r="71" spans="2:24">
      <c r="G71" s="293"/>
      <c r="H71" s="293"/>
      <c r="I71" s="293"/>
      <c r="J71" s="293"/>
      <c r="X71" s="269"/>
    </row>
    <row r="72" spans="2:24">
      <c r="G72" s="243"/>
      <c r="H72" s="243"/>
      <c r="I72" s="243"/>
      <c r="J72" s="243"/>
      <c r="K72" s="243"/>
      <c r="L72" s="243"/>
      <c r="M72" s="293"/>
      <c r="N72" s="293"/>
      <c r="O72" s="293"/>
      <c r="P72" s="133"/>
    </row>
    <row r="73" spans="2:24">
      <c r="G73" s="291"/>
      <c r="H73" s="292"/>
      <c r="I73" s="291"/>
      <c r="J73" s="291"/>
      <c r="K73" s="291"/>
      <c r="L73" s="291"/>
      <c r="M73" s="291"/>
      <c r="N73" s="291"/>
      <c r="O73" s="291"/>
      <c r="P73" s="133"/>
    </row>
    <row r="74" spans="2:24">
      <c r="G74" s="290"/>
      <c r="H74" s="290"/>
      <c r="I74" s="290"/>
      <c r="J74" s="290"/>
      <c r="K74" s="290"/>
      <c r="L74" s="290"/>
      <c r="M74" s="290"/>
      <c r="N74" s="290"/>
      <c r="O74" s="290"/>
      <c r="P74" s="133"/>
    </row>
    <row r="75" spans="2:24">
      <c r="B75" s="201"/>
      <c r="C75" s="224"/>
      <c r="D75" s="224"/>
      <c r="E75" s="224"/>
      <c r="F75" s="224"/>
      <c r="G75" s="290"/>
      <c r="H75" s="290"/>
      <c r="I75" s="290"/>
      <c r="J75" s="290"/>
      <c r="K75" s="290"/>
      <c r="L75" s="290"/>
      <c r="M75" s="290"/>
      <c r="N75" s="290"/>
      <c r="O75" s="290"/>
      <c r="P75" s="133"/>
    </row>
    <row r="76" spans="2:24">
      <c r="B76" s="201"/>
      <c r="C76" s="224"/>
      <c r="D76" s="224"/>
      <c r="E76" s="224"/>
      <c r="F76" s="224"/>
      <c r="G76" s="290"/>
      <c r="H76" s="290"/>
      <c r="I76" s="290"/>
      <c r="J76" s="290"/>
      <c r="K76" s="290"/>
      <c r="L76" s="290"/>
      <c r="M76" s="290"/>
      <c r="N76" s="290"/>
      <c r="O76" s="290"/>
      <c r="P76" s="133"/>
    </row>
    <row r="77" spans="2:24" ht="13.5" thickBot="1">
      <c r="B77" s="201"/>
      <c r="C77" s="224"/>
      <c r="D77" s="224"/>
      <c r="E77" s="224"/>
      <c r="F77" s="224"/>
      <c r="G77" s="290"/>
      <c r="H77" s="290"/>
      <c r="I77" s="290"/>
      <c r="J77" s="290"/>
      <c r="K77" s="290"/>
      <c r="L77" s="290"/>
      <c r="M77" s="290"/>
      <c r="N77" s="290"/>
      <c r="O77" s="290"/>
      <c r="P77" s="133"/>
    </row>
    <row r="78" spans="2:24" ht="13.5" thickBot="1">
      <c r="B78" s="118"/>
      <c r="C78" s="239" t="s">
        <v>117</v>
      </c>
      <c r="D78" s="239"/>
      <c r="E78" s="239"/>
      <c r="F78" s="239"/>
      <c r="G78" s="290"/>
      <c r="H78" s="290"/>
      <c r="I78" s="290"/>
      <c r="J78" s="290"/>
      <c r="K78" s="290"/>
      <c r="L78" s="290"/>
      <c r="M78" s="290"/>
      <c r="N78" s="290"/>
      <c r="O78" s="290"/>
      <c r="P78" s="133"/>
    </row>
    <row r="79" spans="2:24" ht="13.5" thickBot="1">
      <c r="B79" s="115"/>
      <c r="C79" s="122" t="s">
        <v>17</v>
      </c>
      <c r="D79" s="122"/>
      <c r="E79" s="116"/>
      <c r="F79" s="116"/>
      <c r="G79" s="275"/>
      <c r="H79" s="275"/>
      <c r="I79" s="275"/>
      <c r="J79" s="275"/>
      <c r="K79" s="275"/>
      <c r="L79" s="275"/>
      <c r="M79" s="275"/>
      <c r="N79" s="275"/>
      <c r="O79" s="275"/>
      <c r="P79" s="133"/>
    </row>
    <row r="80" spans="2:24" ht="13.5" customHeight="1">
      <c r="B80" s="201" t="s">
        <v>9</v>
      </c>
      <c r="C80" s="113">
        <f>COUNTIF(C16:O16,"&gt;0")</f>
        <v>13</v>
      </c>
      <c r="D80" s="113"/>
      <c r="E80" s="187"/>
      <c r="F80" s="187"/>
      <c r="G80" s="290"/>
      <c r="H80" s="290"/>
      <c r="I80" s="290"/>
      <c r="J80" s="290"/>
      <c r="K80" s="290"/>
      <c r="L80" s="290"/>
      <c r="M80" s="290"/>
      <c r="N80" s="290"/>
      <c r="O80" s="290"/>
      <c r="P80" s="133"/>
    </row>
    <row r="81" spans="2:16" ht="13.5" customHeight="1">
      <c r="B81" s="201" t="s">
        <v>10</v>
      </c>
      <c r="C81" s="111">
        <f>AVERAGE(C16:O16)</f>
        <v>4.7607692307692311</v>
      </c>
      <c r="D81" s="111"/>
      <c r="E81" s="327"/>
      <c r="F81" s="327"/>
      <c r="G81" s="269"/>
      <c r="H81" s="269"/>
      <c r="I81" s="269"/>
      <c r="J81" s="269"/>
      <c r="K81" s="269"/>
      <c r="L81" s="269"/>
      <c r="M81" s="269"/>
      <c r="N81" s="269"/>
      <c r="O81" s="269"/>
      <c r="P81" s="133"/>
    </row>
    <row r="82" spans="2:16">
      <c r="B82" s="201" t="s">
        <v>12</v>
      </c>
      <c r="C82" s="111">
        <f>STDEV(C16:O16)</f>
        <v>1.3204505835470429E-2</v>
      </c>
      <c r="D82" s="111"/>
      <c r="E82" s="327"/>
      <c r="F82" s="327"/>
      <c r="G82" s="269"/>
      <c r="H82" s="269"/>
      <c r="I82" s="269"/>
      <c r="J82" s="269"/>
      <c r="K82" s="269"/>
      <c r="L82" s="269"/>
      <c r="M82" s="269"/>
      <c r="N82" s="269"/>
      <c r="O82" s="269"/>
      <c r="P82" s="133"/>
    </row>
    <row r="83" spans="2:16">
      <c r="B83" s="201" t="s">
        <v>11</v>
      </c>
      <c r="C83" s="111">
        <f>CONFIDENCE(0.05,C82,C80)</f>
        <v>7.1779192400586601E-3</v>
      </c>
      <c r="D83" s="111"/>
      <c r="E83" s="327"/>
      <c r="F83" s="327"/>
      <c r="G83" s="269"/>
      <c r="H83" s="269"/>
      <c r="I83" s="269"/>
      <c r="J83" s="269"/>
      <c r="K83" s="269"/>
      <c r="L83" s="269"/>
      <c r="M83" s="269"/>
      <c r="N83" s="269"/>
      <c r="O83" s="269"/>
      <c r="P83" s="133"/>
    </row>
    <row r="84" spans="2:16">
      <c r="B84" s="201" t="s">
        <v>13</v>
      </c>
      <c r="C84" s="109">
        <f>MAX(C16:O16)</f>
        <v>4.78</v>
      </c>
      <c r="D84" s="109"/>
      <c r="E84" s="327"/>
      <c r="F84" s="327"/>
      <c r="G84" s="269"/>
      <c r="H84" s="269"/>
      <c r="I84" s="269"/>
      <c r="J84" s="269"/>
      <c r="K84" s="269"/>
      <c r="L84" s="269"/>
      <c r="M84" s="269"/>
      <c r="N84" s="269"/>
      <c r="O84" s="269"/>
      <c r="P84" s="133"/>
    </row>
    <row r="85" spans="2:16">
      <c r="B85" s="201" t="s">
        <v>14</v>
      </c>
      <c r="C85" s="109">
        <f>MIN(C16:O16)</f>
        <v>4.74</v>
      </c>
      <c r="D85" s="109"/>
      <c r="E85" s="327"/>
      <c r="F85" s="327"/>
      <c r="G85" s="269"/>
      <c r="H85" s="269"/>
      <c r="I85" s="269"/>
      <c r="J85" s="269"/>
      <c r="K85" s="269"/>
      <c r="L85" s="269"/>
      <c r="M85" s="269"/>
      <c r="N85" s="269"/>
      <c r="O85" s="269"/>
      <c r="P85" s="133"/>
    </row>
    <row r="86" spans="2:16" ht="13.5" thickBot="1">
      <c r="B86" s="200" t="s">
        <v>15</v>
      </c>
      <c r="C86" s="106">
        <f>C84-C85</f>
        <v>4.0000000000000036E-2</v>
      </c>
      <c r="D86" s="106"/>
      <c r="E86" s="123"/>
      <c r="F86" s="123"/>
      <c r="G86" s="269"/>
      <c r="H86" s="269"/>
      <c r="I86" s="269"/>
      <c r="J86" s="269"/>
      <c r="K86" s="269"/>
      <c r="L86" s="269"/>
      <c r="M86" s="269"/>
      <c r="N86" s="269"/>
      <c r="O86" s="269"/>
      <c r="P86" s="133"/>
    </row>
    <row r="87" spans="2:16" ht="13.5" thickBot="1">
      <c r="B87" s="276"/>
      <c r="C87" s="275"/>
      <c r="D87" s="275"/>
      <c r="E87" s="275"/>
      <c r="F87" s="275"/>
      <c r="G87" s="269"/>
      <c r="H87" s="269"/>
      <c r="I87" s="269"/>
      <c r="J87" s="269"/>
      <c r="K87" s="269"/>
      <c r="L87" s="269"/>
      <c r="M87" s="269"/>
      <c r="N87" s="269"/>
      <c r="O87" s="269"/>
      <c r="P87" s="133"/>
    </row>
    <row r="88" spans="2:16" ht="13.5" thickBot="1">
      <c r="B88" s="118"/>
      <c r="C88" s="239" t="s">
        <v>124</v>
      </c>
      <c r="D88" s="239"/>
      <c r="E88" s="239"/>
      <c r="F88" s="239"/>
      <c r="G88" s="269"/>
      <c r="H88" s="269"/>
      <c r="I88" s="269"/>
      <c r="J88" s="269"/>
      <c r="K88" s="269"/>
      <c r="L88" s="269"/>
      <c r="M88" s="269"/>
      <c r="N88" s="269"/>
      <c r="O88" s="269"/>
      <c r="P88" s="133"/>
    </row>
    <row r="89" spans="2:16" ht="13.5" thickBot="1">
      <c r="B89" s="115"/>
      <c r="C89" s="122" t="s">
        <v>17</v>
      </c>
      <c r="D89" s="122"/>
      <c r="E89" s="116"/>
      <c r="F89" s="116"/>
      <c r="G89" s="269"/>
      <c r="H89" s="269"/>
      <c r="I89" s="269"/>
      <c r="J89" s="269"/>
      <c r="K89" s="269"/>
      <c r="L89" s="269"/>
      <c r="M89" s="269"/>
      <c r="N89" s="269"/>
      <c r="O89" s="269"/>
      <c r="P89" s="133"/>
    </row>
    <row r="90" spans="2:16" ht="13.5" customHeight="1">
      <c r="B90" s="201" t="s">
        <v>9</v>
      </c>
      <c r="C90" s="113">
        <f>COUNTIF(C17:O17,"&gt;0")</f>
        <v>13</v>
      </c>
      <c r="D90" s="113"/>
      <c r="E90" s="187"/>
      <c r="F90" s="187"/>
      <c r="G90" s="269"/>
      <c r="H90" s="269"/>
      <c r="I90" s="269"/>
      <c r="J90" s="269"/>
      <c r="K90" s="269"/>
      <c r="L90" s="269"/>
      <c r="M90" s="269"/>
      <c r="N90" s="269"/>
      <c r="O90" s="269"/>
      <c r="P90" s="133"/>
    </row>
    <row r="91" spans="2:16">
      <c r="B91" s="201" t="s">
        <v>10</v>
      </c>
      <c r="C91" s="111">
        <f>AVERAGE(C17:O17)</f>
        <v>26.230769230769226</v>
      </c>
      <c r="D91" s="111"/>
      <c r="E91" s="327"/>
      <c r="F91" s="327"/>
      <c r="G91" s="289"/>
      <c r="H91" s="289"/>
      <c r="I91" s="269"/>
      <c r="J91" s="269"/>
      <c r="K91" s="269"/>
      <c r="L91" s="269"/>
      <c r="M91" s="269"/>
      <c r="N91" s="269"/>
      <c r="O91" s="269"/>
      <c r="P91" s="133"/>
    </row>
    <row r="92" spans="2:16">
      <c r="B92" s="201" t="s">
        <v>12</v>
      </c>
      <c r="C92" s="111">
        <f>STDEV(C17:O17)</f>
        <v>1.1353300660928338</v>
      </c>
      <c r="D92" s="111"/>
      <c r="E92" s="327"/>
      <c r="F92" s="327"/>
      <c r="G92" s="282"/>
      <c r="H92" s="282"/>
    </row>
    <row r="93" spans="2:16" ht="13.5" customHeight="1">
      <c r="B93" s="201" t="s">
        <v>11</v>
      </c>
      <c r="C93" s="111">
        <f>CONFIDENCE(0.05,C92,C90)</f>
        <v>0.61716111354457914</v>
      </c>
      <c r="D93" s="111"/>
      <c r="E93" s="327"/>
      <c r="F93" s="327"/>
      <c r="G93" s="281"/>
      <c r="H93" s="281"/>
    </row>
    <row r="94" spans="2:16" ht="13.5" customHeight="1">
      <c r="B94" s="201" t="s">
        <v>13</v>
      </c>
      <c r="C94" s="109">
        <f>MAX(C17:O17)</f>
        <v>27.2</v>
      </c>
      <c r="D94" s="109"/>
      <c r="E94" s="327"/>
      <c r="F94" s="327"/>
      <c r="G94" s="280"/>
      <c r="H94" s="280"/>
    </row>
    <row r="95" spans="2:16">
      <c r="B95" s="201" t="s">
        <v>14</v>
      </c>
      <c r="C95" s="109">
        <f>MIN(C17:O17)</f>
        <v>24.3</v>
      </c>
      <c r="D95" s="109"/>
      <c r="E95" s="327"/>
      <c r="F95" s="327"/>
      <c r="G95" s="278"/>
      <c r="H95" s="278"/>
      <c r="M95" s="136"/>
    </row>
    <row r="96" spans="2:16" ht="14.25" customHeight="1" thickBot="1">
      <c r="B96" s="200" t="s">
        <v>15</v>
      </c>
      <c r="C96" s="106">
        <f>C94-C95</f>
        <v>2.8999999999999986</v>
      </c>
      <c r="D96" s="106"/>
      <c r="E96" s="123"/>
      <c r="F96" s="123"/>
      <c r="G96" s="279"/>
      <c r="H96" s="279"/>
      <c r="I96" s="136"/>
    </row>
    <row r="97" spans="2:21">
      <c r="B97" s="225"/>
      <c r="C97" s="286"/>
      <c r="D97" s="286"/>
      <c r="E97" s="286"/>
      <c r="F97" s="286"/>
      <c r="G97" s="279"/>
      <c r="H97" s="279"/>
      <c r="I97" s="120"/>
      <c r="J97" s="120"/>
      <c r="K97" s="120"/>
      <c r="L97" s="120"/>
      <c r="M97" s="120"/>
    </row>
    <row r="98" spans="2:21" ht="13.5" thickBot="1">
      <c r="B98" s="225"/>
      <c r="C98" s="286"/>
      <c r="D98" s="286"/>
      <c r="E98" s="286"/>
      <c r="F98" s="286"/>
      <c r="G98" s="279"/>
      <c r="H98" s="279"/>
      <c r="I98" s="120"/>
      <c r="J98" s="120"/>
      <c r="K98" s="120"/>
      <c r="L98" s="120"/>
      <c r="M98" s="120"/>
    </row>
    <row r="99" spans="2:21" ht="13.5" thickBot="1">
      <c r="B99" s="118"/>
      <c r="C99" s="235" t="s">
        <v>115</v>
      </c>
      <c r="D99" s="235"/>
      <c r="E99" s="235"/>
      <c r="F99" s="235"/>
      <c r="G99" s="278"/>
      <c r="H99" s="278"/>
      <c r="I99" s="135"/>
      <c r="J99" s="135"/>
      <c r="K99" s="135"/>
      <c r="L99" s="120"/>
      <c r="M99" s="120"/>
    </row>
    <row r="100" spans="2:21" ht="13.5" customHeight="1" thickBot="1">
      <c r="B100" s="115"/>
      <c r="C100" s="122" t="s">
        <v>17</v>
      </c>
      <c r="D100" s="122"/>
      <c r="E100" s="116"/>
      <c r="F100" s="116"/>
      <c r="G100" s="278"/>
      <c r="H100" s="278"/>
      <c r="I100" s="120"/>
      <c r="J100" s="120"/>
      <c r="K100" s="120"/>
      <c r="L100" s="133"/>
      <c r="M100" s="133"/>
      <c r="N100" s="121"/>
      <c r="O100" s="121"/>
      <c r="P100" s="121"/>
      <c r="Q100" s="121"/>
      <c r="R100" s="121"/>
      <c r="S100" s="121"/>
      <c r="T100" s="121"/>
      <c r="U100" s="121"/>
    </row>
    <row r="101" spans="2:21">
      <c r="B101" s="201" t="s">
        <v>9</v>
      </c>
      <c r="C101" s="113">
        <f>COUNTIF(C18:O18,"&gt;0")</f>
        <v>13</v>
      </c>
      <c r="D101" s="113"/>
      <c r="E101" s="187"/>
      <c r="F101" s="187"/>
      <c r="G101" s="278"/>
      <c r="H101" s="278"/>
      <c r="I101" s="120"/>
      <c r="J101" s="120"/>
      <c r="K101" s="120"/>
      <c r="L101" s="133"/>
      <c r="M101" s="133"/>
      <c r="N101" s="121"/>
      <c r="O101" s="121"/>
      <c r="P101" s="121"/>
      <c r="Q101" s="121"/>
      <c r="R101" s="121"/>
      <c r="S101" s="121"/>
      <c r="T101" s="121"/>
      <c r="U101" s="121"/>
    </row>
    <row r="102" spans="2:21">
      <c r="B102" s="201" t="s">
        <v>10</v>
      </c>
      <c r="C102" s="111">
        <f>AVERAGE(C18:O18)</f>
        <v>4.7630769230769223</v>
      </c>
      <c r="D102" s="111"/>
      <c r="E102" s="327"/>
      <c r="F102" s="327"/>
      <c r="G102" s="278"/>
      <c r="H102" s="278"/>
      <c r="I102" s="120"/>
      <c r="J102" s="120"/>
      <c r="K102" s="120"/>
      <c r="L102" s="133"/>
      <c r="M102" s="133"/>
      <c r="N102" s="121"/>
      <c r="O102" s="121"/>
      <c r="P102" s="121"/>
      <c r="Q102" s="121"/>
      <c r="R102" s="121"/>
      <c r="S102" s="121"/>
      <c r="T102" s="121"/>
      <c r="U102" s="121"/>
    </row>
    <row r="103" spans="2:21">
      <c r="B103" s="201" t="s">
        <v>12</v>
      </c>
      <c r="C103" s="111">
        <f>STDEV(C18:O18)</f>
        <v>2.4961508830135305E-2</v>
      </c>
      <c r="D103" s="111"/>
      <c r="E103" s="327"/>
      <c r="F103" s="327"/>
      <c r="G103" s="287"/>
      <c r="H103" s="287"/>
      <c r="I103" s="120"/>
      <c r="J103" s="120"/>
      <c r="K103" s="120"/>
      <c r="L103" s="133"/>
      <c r="M103" s="133"/>
      <c r="N103" s="121"/>
      <c r="O103" s="121"/>
      <c r="P103" s="121"/>
      <c r="Q103" s="121"/>
      <c r="R103" s="121"/>
      <c r="S103" s="121"/>
      <c r="T103" s="121"/>
      <c r="U103" s="121"/>
    </row>
    <row r="104" spans="2:21">
      <c r="B104" s="201" t="s">
        <v>11</v>
      </c>
      <c r="C104" s="111">
        <f>CONFIDENCE(0.05,C103,C101)</f>
        <v>1.3568981431431138E-2</v>
      </c>
      <c r="D104" s="111"/>
      <c r="E104" s="327"/>
      <c r="F104" s="327"/>
      <c r="G104" s="280"/>
      <c r="H104" s="280"/>
      <c r="I104" s="120"/>
      <c r="J104" s="120"/>
      <c r="K104" s="120"/>
      <c r="L104" s="133"/>
      <c r="M104" s="133"/>
      <c r="N104" s="121"/>
      <c r="O104" s="121"/>
      <c r="P104" s="121"/>
      <c r="Q104" s="121"/>
      <c r="R104" s="121"/>
      <c r="S104" s="121"/>
      <c r="T104" s="121"/>
      <c r="U104" s="121"/>
    </row>
    <row r="105" spans="2:21">
      <c r="B105" s="201" t="s">
        <v>13</v>
      </c>
      <c r="C105" s="109">
        <f>MAX(C18:O18)</f>
        <v>4.8</v>
      </c>
      <c r="D105" s="109"/>
      <c r="E105" s="327"/>
      <c r="F105" s="327"/>
      <c r="G105" s="278"/>
      <c r="H105" s="278"/>
      <c r="I105" s="120"/>
      <c r="J105" s="120"/>
      <c r="K105" s="120"/>
      <c r="L105" s="133"/>
      <c r="M105" s="133"/>
      <c r="N105" s="121"/>
      <c r="O105" s="121"/>
      <c r="P105" s="121"/>
      <c r="Q105" s="121"/>
      <c r="R105" s="121"/>
      <c r="S105" s="121"/>
      <c r="T105" s="121"/>
      <c r="U105" s="121"/>
    </row>
    <row r="106" spans="2:21">
      <c r="B106" s="201" t="s">
        <v>14</v>
      </c>
      <c r="C106" s="109">
        <f>MIN(C18:O18)</f>
        <v>4.71</v>
      </c>
      <c r="D106" s="109"/>
      <c r="E106" s="327"/>
      <c r="F106" s="327"/>
      <c r="G106" s="279"/>
      <c r="H106" s="279"/>
      <c r="I106" s="120"/>
      <c r="J106" s="120"/>
      <c r="K106" s="120"/>
      <c r="L106" s="133"/>
      <c r="M106" s="133"/>
      <c r="N106" s="121"/>
      <c r="O106" s="121"/>
      <c r="P106" s="121"/>
      <c r="Q106" s="121"/>
      <c r="R106" s="121"/>
      <c r="S106" s="121"/>
      <c r="T106" s="121"/>
      <c r="U106" s="121"/>
    </row>
    <row r="107" spans="2:21" ht="13.5" thickBot="1">
      <c r="B107" s="200" t="s">
        <v>15</v>
      </c>
      <c r="C107" s="106">
        <f>C105-C106</f>
        <v>8.9999999999999858E-2</v>
      </c>
      <c r="D107" s="106"/>
      <c r="E107" s="123"/>
      <c r="F107" s="123"/>
      <c r="G107" s="279"/>
      <c r="H107" s="279"/>
      <c r="I107" s="120"/>
      <c r="J107" s="120"/>
      <c r="K107" s="120"/>
      <c r="L107" s="133"/>
      <c r="M107" s="133"/>
      <c r="N107" s="121"/>
      <c r="O107" s="121"/>
      <c r="P107" s="121"/>
      <c r="Q107" s="121"/>
      <c r="R107" s="121"/>
      <c r="S107" s="121"/>
      <c r="T107" s="121"/>
      <c r="U107" s="121"/>
    </row>
    <row r="108" spans="2:21">
      <c r="G108" s="279"/>
      <c r="H108" s="279"/>
      <c r="I108" s="120"/>
      <c r="J108" s="120"/>
      <c r="K108" s="120"/>
      <c r="L108" s="133"/>
      <c r="M108" s="133"/>
      <c r="N108" s="121"/>
      <c r="O108" s="121"/>
      <c r="P108" s="121"/>
      <c r="Q108" s="121"/>
      <c r="R108" s="121"/>
      <c r="S108" s="121"/>
      <c r="T108" s="121"/>
      <c r="U108" s="121"/>
    </row>
    <row r="109" spans="2:21">
      <c r="B109" s="225"/>
      <c r="C109" s="278"/>
      <c r="D109" s="278"/>
      <c r="E109" s="278"/>
      <c r="F109" s="278"/>
      <c r="G109" s="278"/>
      <c r="H109" s="278"/>
      <c r="I109" s="120"/>
      <c r="J109" s="120"/>
      <c r="K109" s="120"/>
      <c r="L109" s="133"/>
      <c r="M109" s="133"/>
      <c r="N109" s="121"/>
      <c r="O109" s="121"/>
      <c r="P109" s="121"/>
      <c r="Q109" s="121"/>
      <c r="R109" s="121"/>
      <c r="S109" s="121"/>
      <c r="T109" s="121"/>
      <c r="U109" s="121"/>
    </row>
    <row r="110" spans="2:21">
      <c r="B110" s="225"/>
      <c r="C110" s="278"/>
      <c r="D110" s="278"/>
      <c r="E110" s="278"/>
      <c r="F110" s="278"/>
      <c r="G110" s="278"/>
      <c r="H110" s="278"/>
      <c r="I110" s="120"/>
      <c r="J110" s="120"/>
      <c r="K110" s="120"/>
      <c r="L110" s="133"/>
      <c r="M110" s="133"/>
      <c r="N110" s="121"/>
      <c r="O110" s="121"/>
      <c r="P110" s="121"/>
      <c r="Q110" s="121"/>
      <c r="R110" s="121"/>
      <c r="S110" s="121"/>
      <c r="T110" s="121"/>
      <c r="U110" s="121"/>
    </row>
    <row r="111" spans="2:21">
      <c r="B111" s="225"/>
      <c r="C111" s="278"/>
      <c r="D111" s="278"/>
      <c r="E111" s="278"/>
      <c r="F111" s="278"/>
      <c r="G111" s="278"/>
      <c r="H111" s="278"/>
      <c r="I111" s="120"/>
      <c r="J111" s="120"/>
      <c r="K111" s="120"/>
      <c r="L111" s="133"/>
      <c r="M111" s="133"/>
      <c r="N111" s="121"/>
      <c r="O111" s="121"/>
      <c r="P111" s="121"/>
      <c r="Q111" s="121"/>
      <c r="R111" s="121"/>
      <c r="S111" s="121"/>
      <c r="T111" s="121"/>
      <c r="U111" s="121"/>
    </row>
    <row r="112" spans="2:21" ht="13.5" thickBot="1">
      <c r="B112" s="225"/>
      <c r="C112" s="278"/>
      <c r="D112" s="278"/>
      <c r="E112" s="278"/>
      <c r="F112" s="278"/>
      <c r="G112" s="278"/>
      <c r="H112" s="278"/>
      <c r="I112" s="120"/>
      <c r="J112" s="120"/>
      <c r="K112" s="120"/>
      <c r="L112" s="133"/>
      <c r="M112" s="133"/>
      <c r="N112" s="121"/>
      <c r="O112" s="121"/>
      <c r="P112" s="121"/>
      <c r="Q112" s="121"/>
      <c r="R112" s="121"/>
      <c r="S112" s="121"/>
      <c r="T112" s="121"/>
      <c r="U112" s="121"/>
    </row>
    <row r="113" spans="2:21" ht="13.5" customHeight="1" thickBot="1">
      <c r="B113" s="118"/>
      <c r="C113" s="235" t="s">
        <v>123</v>
      </c>
      <c r="D113" s="235"/>
      <c r="E113" s="235"/>
      <c r="F113" s="235"/>
      <c r="G113" s="278"/>
      <c r="H113" s="278"/>
      <c r="I113" s="120"/>
      <c r="J113" s="120"/>
      <c r="K113" s="120"/>
      <c r="L113" s="133"/>
      <c r="M113" s="133"/>
      <c r="N113" s="121"/>
      <c r="O113" s="121"/>
      <c r="P113" s="121"/>
      <c r="Q113" s="121"/>
      <c r="R113" s="121"/>
      <c r="S113" s="121"/>
      <c r="T113" s="121"/>
      <c r="U113" s="121"/>
    </row>
    <row r="114" spans="2:21" ht="13.5" thickBot="1">
      <c r="B114" s="115"/>
      <c r="C114" s="122" t="s">
        <v>17</v>
      </c>
      <c r="D114" s="122"/>
      <c r="E114" s="116"/>
      <c r="F114" s="116"/>
      <c r="G114" s="224"/>
      <c r="H114" s="224"/>
      <c r="I114" s="120"/>
      <c r="J114" s="120"/>
      <c r="K114" s="120"/>
      <c r="L114" s="133"/>
      <c r="M114" s="133"/>
      <c r="N114" s="121"/>
      <c r="O114" s="121"/>
      <c r="P114" s="121"/>
      <c r="Q114" s="121"/>
      <c r="R114" s="121"/>
      <c r="S114" s="121"/>
      <c r="T114" s="121"/>
      <c r="U114" s="121"/>
    </row>
    <row r="115" spans="2:21">
      <c r="B115" s="201" t="s">
        <v>9</v>
      </c>
      <c r="C115" s="113">
        <f>COUNTIF(C19:O19,"&gt;0")</f>
        <v>13</v>
      </c>
      <c r="D115" s="113"/>
      <c r="E115" s="187"/>
      <c r="F115" s="187"/>
      <c r="G115" s="278"/>
      <c r="H115" s="278"/>
      <c r="I115" s="285"/>
      <c r="J115" s="120"/>
      <c r="K115" s="120"/>
      <c r="L115" s="133"/>
      <c r="M115" s="133"/>
      <c r="N115" s="121"/>
      <c r="O115" s="121"/>
      <c r="P115" s="121"/>
      <c r="Q115" s="121"/>
      <c r="R115" s="121"/>
      <c r="S115" s="121"/>
      <c r="T115" s="121"/>
      <c r="U115" s="121"/>
    </row>
    <row r="116" spans="2:21">
      <c r="B116" s="201" t="s">
        <v>10</v>
      </c>
      <c r="C116" s="111">
        <f>AVERAGE(C19:O19)</f>
        <v>26.253846153846151</v>
      </c>
      <c r="D116" s="111"/>
      <c r="E116" s="327"/>
      <c r="F116" s="327"/>
      <c r="G116" s="281"/>
      <c r="H116" s="281"/>
      <c r="I116" s="285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</row>
    <row r="117" spans="2:21" ht="13.5" customHeight="1">
      <c r="B117" s="201" t="s">
        <v>12</v>
      </c>
      <c r="C117" s="111">
        <f>STDEV(C19:O19)</f>
        <v>1.1644851398904328</v>
      </c>
      <c r="D117" s="111"/>
      <c r="E117" s="327"/>
      <c r="F117" s="327"/>
      <c r="G117" s="280"/>
      <c r="H117" s="280"/>
      <c r="I117" s="285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</row>
    <row r="118" spans="2:21">
      <c r="B118" s="201" t="s">
        <v>11</v>
      </c>
      <c r="C118" s="111">
        <f>CONFIDENCE(0.05,C117,C115)</f>
        <v>0.63300970097107401</v>
      </c>
      <c r="D118" s="111"/>
      <c r="E118" s="327"/>
      <c r="F118" s="327"/>
      <c r="G118" s="278"/>
      <c r="H118" s="278"/>
      <c r="I118" s="285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</row>
    <row r="119" spans="2:21">
      <c r="B119" s="201" t="s">
        <v>13</v>
      </c>
      <c r="C119" s="109">
        <f>MAX(C19:O19)</f>
        <v>27.2</v>
      </c>
      <c r="D119" s="109"/>
      <c r="E119" s="327"/>
      <c r="F119" s="327"/>
      <c r="G119" s="279"/>
      <c r="H119" s="279"/>
      <c r="I119" s="285"/>
      <c r="L119" s="246"/>
      <c r="M119" s="121"/>
      <c r="N119" s="121"/>
      <c r="O119" s="121"/>
      <c r="P119" s="121"/>
      <c r="Q119" s="121"/>
      <c r="R119" s="121"/>
      <c r="S119" s="121"/>
      <c r="T119" s="121"/>
      <c r="U119" s="121"/>
    </row>
    <row r="120" spans="2:21">
      <c r="B120" s="201" t="s">
        <v>14</v>
      </c>
      <c r="C120" s="109">
        <f>MIN(C19:O19)</f>
        <v>24.2</v>
      </c>
      <c r="D120" s="109"/>
      <c r="E120" s="327"/>
      <c r="F120" s="327"/>
      <c r="G120" s="279"/>
      <c r="H120" s="279"/>
      <c r="I120" s="285"/>
      <c r="L120" s="121"/>
      <c r="M120" s="121"/>
      <c r="N120" s="121"/>
      <c r="O120" s="121"/>
      <c r="P120" s="121"/>
      <c r="Q120" s="121"/>
      <c r="R120" s="121"/>
      <c r="S120" s="121"/>
      <c r="T120" s="121"/>
      <c r="U120" s="121"/>
    </row>
    <row r="121" spans="2:21" ht="13.5" thickBot="1">
      <c r="B121" s="200" t="s">
        <v>15</v>
      </c>
      <c r="C121" s="106">
        <f>C119-C120</f>
        <v>3</v>
      </c>
      <c r="D121" s="106"/>
      <c r="E121" s="123"/>
      <c r="F121" s="123"/>
      <c r="G121" s="279"/>
      <c r="H121" s="279"/>
      <c r="I121" s="285"/>
      <c r="L121" s="121"/>
      <c r="M121" s="121"/>
      <c r="N121" s="121"/>
      <c r="O121" s="121"/>
      <c r="P121" s="121"/>
      <c r="Q121" s="121"/>
      <c r="R121" s="121"/>
      <c r="S121" s="121"/>
      <c r="T121" s="121"/>
      <c r="U121" s="121"/>
    </row>
    <row r="122" spans="2:21">
      <c r="B122" s="225"/>
      <c r="C122" s="278"/>
      <c r="D122" s="278"/>
      <c r="E122" s="278"/>
      <c r="F122" s="278"/>
      <c r="G122" s="278"/>
      <c r="H122" s="278"/>
      <c r="I122" s="285"/>
      <c r="L122" s="121"/>
      <c r="M122" s="121"/>
      <c r="N122" s="121"/>
      <c r="O122" s="121"/>
      <c r="P122" s="121"/>
      <c r="Q122" s="121"/>
      <c r="R122" s="121"/>
      <c r="S122" s="121"/>
      <c r="T122" s="121"/>
      <c r="U122" s="121"/>
    </row>
    <row r="123" spans="2:21" ht="22.5" customHeight="1" thickBot="1">
      <c r="B123" s="225"/>
      <c r="C123" s="278"/>
      <c r="D123" s="278"/>
      <c r="E123" s="278"/>
      <c r="F123" s="278"/>
      <c r="G123" s="278"/>
      <c r="H123" s="278"/>
      <c r="I123" s="285"/>
      <c r="L123" s="121"/>
      <c r="M123" s="121"/>
      <c r="N123" s="121"/>
      <c r="O123" s="121"/>
      <c r="P123" s="121"/>
      <c r="Q123" s="121"/>
      <c r="R123" s="121"/>
      <c r="S123" s="121"/>
      <c r="T123" s="121"/>
      <c r="U123" s="121"/>
    </row>
    <row r="124" spans="2:21" ht="13.5" thickBot="1">
      <c r="B124" s="118"/>
      <c r="C124" s="228" t="s">
        <v>113</v>
      </c>
      <c r="D124" s="228"/>
      <c r="E124" s="228"/>
      <c r="F124" s="228"/>
      <c r="G124" s="278"/>
      <c r="H124" s="278"/>
      <c r="I124" s="285"/>
      <c r="L124" s="121"/>
      <c r="M124" s="121"/>
      <c r="N124" s="121"/>
      <c r="O124" s="121"/>
      <c r="P124" s="121"/>
      <c r="Q124" s="121"/>
      <c r="R124" s="121"/>
      <c r="S124" s="121"/>
      <c r="T124" s="121"/>
      <c r="U124" s="121"/>
    </row>
    <row r="125" spans="2:21" ht="13.5" thickBot="1">
      <c r="B125" s="115"/>
      <c r="C125" s="122" t="s">
        <v>17</v>
      </c>
      <c r="D125" s="122"/>
      <c r="E125" s="116"/>
      <c r="F125" s="116"/>
      <c r="G125" s="282"/>
      <c r="H125" s="282"/>
      <c r="I125" s="285"/>
      <c r="L125" s="121"/>
      <c r="M125" s="121"/>
      <c r="N125" s="121"/>
      <c r="O125" s="121"/>
      <c r="P125" s="121"/>
      <c r="Q125" s="121"/>
      <c r="R125" s="121"/>
      <c r="S125" s="121"/>
      <c r="T125" s="121"/>
      <c r="U125" s="121"/>
    </row>
    <row r="126" spans="2:21">
      <c r="B126" s="201" t="s">
        <v>9</v>
      </c>
      <c r="C126" s="113">
        <f>COUNTIF(C20:O20,"&gt;0")</f>
        <v>13</v>
      </c>
      <c r="D126" s="113"/>
      <c r="E126" s="187"/>
      <c r="F126" s="187"/>
      <c r="G126" s="281"/>
      <c r="H126" s="281"/>
      <c r="I126" s="285"/>
    </row>
    <row r="127" spans="2:21" ht="13.5" customHeight="1">
      <c r="B127" s="201" t="s">
        <v>10</v>
      </c>
      <c r="C127" s="111">
        <f>AVERAGE(C20:O20)</f>
        <v>2.5923076923076929</v>
      </c>
      <c r="D127" s="111"/>
      <c r="E127" s="327"/>
      <c r="F127" s="327"/>
      <c r="G127" s="280"/>
      <c r="H127" s="280"/>
      <c r="I127" s="285"/>
    </row>
    <row r="128" spans="2:21">
      <c r="B128" s="201" t="s">
        <v>12</v>
      </c>
      <c r="C128" s="111">
        <f>STDEV(C20:O20)</f>
        <v>2.7735009811261483E-2</v>
      </c>
      <c r="D128" s="111"/>
      <c r="E128" s="327"/>
      <c r="F128" s="327"/>
      <c r="G128" s="277"/>
      <c r="H128" s="277"/>
      <c r="I128" s="285"/>
    </row>
    <row r="129" spans="2:11">
      <c r="B129" s="201" t="s">
        <v>11</v>
      </c>
      <c r="C129" s="111">
        <f>CONFIDENCE(0.05,C128,C126)</f>
        <v>1.5076646034923506E-2</v>
      </c>
      <c r="D129" s="111"/>
      <c r="E129" s="327"/>
      <c r="F129" s="327"/>
      <c r="G129" s="277"/>
      <c r="H129" s="277"/>
      <c r="I129" s="285"/>
    </row>
    <row r="130" spans="2:11">
      <c r="B130" s="201" t="s">
        <v>13</v>
      </c>
      <c r="C130" s="109">
        <f>MAX(C20:O20)</f>
        <v>2.6</v>
      </c>
      <c r="D130" s="109"/>
      <c r="E130" s="327"/>
      <c r="F130" s="327"/>
      <c r="G130" s="277"/>
      <c r="H130" s="277"/>
      <c r="I130" s="285"/>
    </row>
    <row r="131" spans="2:11">
      <c r="B131" s="201" t="s">
        <v>14</v>
      </c>
      <c r="C131" s="109">
        <f>MIN(C20:O20)</f>
        <v>2.5</v>
      </c>
      <c r="D131" s="109"/>
      <c r="E131" s="327"/>
      <c r="F131" s="327"/>
      <c r="G131" s="277"/>
      <c r="H131" s="277"/>
      <c r="I131" s="285"/>
    </row>
    <row r="132" spans="2:11" ht="13.5" thickBot="1">
      <c r="B132" s="200" t="s">
        <v>15</v>
      </c>
      <c r="C132" s="106">
        <f>C130-C131</f>
        <v>0.10000000000000009</v>
      </c>
      <c r="D132" s="106"/>
      <c r="E132" s="123"/>
      <c r="F132" s="123"/>
      <c r="G132" s="277"/>
      <c r="H132" s="277"/>
      <c r="I132" s="285"/>
    </row>
    <row r="133" spans="2:11">
      <c r="B133" s="201"/>
      <c r="C133" s="224"/>
      <c r="D133" s="224"/>
      <c r="E133" s="224"/>
      <c r="F133" s="224"/>
      <c r="G133" s="277"/>
      <c r="H133" s="277"/>
      <c r="I133" s="285"/>
    </row>
    <row r="134" spans="2:11" ht="22.5" customHeight="1">
      <c r="B134" s="201"/>
      <c r="C134" s="224"/>
      <c r="D134" s="224"/>
      <c r="E134" s="224"/>
      <c r="F134" s="224"/>
      <c r="G134" s="277"/>
      <c r="H134" s="277"/>
      <c r="I134" s="282"/>
    </row>
    <row r="135" spans="2:11" ht="13.5" thickBot="1">
      <c r="B135" s="276"/>
      <c r="C135" s="275"/>
      <c r="D135" s="275"/>
      <c r="E135" s="275"/>
      <c r="F135" s="275"/>
      <c r="G135" s="284"/>
      <c r="H135" s="284"/>
      <c r="I135" s="282"/>
    </row>
    <row r="136" spans="2:11" ht="13.5" thickBot="1">
      <c r="B136" s="118"/>
      <c r="C136" s="228" t="s">
        <v>112</v>
      </c>
      <c r="D136" s="228"/>
      <c r="E136" s="228"/>
      <c r="F136" s="228"/>
      <c r="G136" s="283"/>
      <c r="H136" s="283"/>
    </row>
    <row r="137" spans="2:11" ht="13.5" customHeight="1" thickBot="1">
      <c r="B137" s="115"/>
      <c r="C137" s="122" t="s">
        <v>17</v>
      </c>
      <c r="D137" s="122"/>
      <c r="E137" s="116"/>
      <c r="F137" s="116"/>
      <c r="G137" s="282"/>
      <c r="H137" s="282"/>
      <c r="K137" s="121"/>
    </row>
    <row r="138" spans="2:11" ht="13.5" customHeight="1">
      <c r="B138" s="201" t="s">
        <v>9</v>
      </c>
      <c r="C138" s="113">
        <f>COUNTIF(C21:O21,"&gt;0")</f>
        <v>13</v>
      </c>
      <c r="D138" s="113"/>
      <c r="E138" s="187"/>
      <c r="F138" s="187"/>
      <c r="G138" s="280"/>
      <c r="H138" s="280"/>
      <c r="K138" s="121"/>
    </row>
    <row r="139" spans="2:11">
      <c r="B139" s="201" t="s">
        <v>10</v>
      </c>
      <c r="C139" s="111">
        <f>AVERAGE(C21:O21)</f>
        <v>26.230769230769226</v>
      </c>
      <c r="D139" s="111"/>
      <c r="E139" s="327"/>
      <c r="F139" s="327"/>
      <c r="G139" s="277"/>
      <c r="H139" s="277"/>
      <c r="K139" s="121"/>
    </row>
    <row r="140" spans="2:11">
      <c r="B140" s="201" t="s">
        <v>12</v>
      </c>
      <c r="C140" s="111">
        <f>STDEV(C21:O21)</f>
        <v>1.1426465007345996</v>
      </c>
      <c r="D140" s="111"/>
      <c r="E140" s="327"/>
      <c r="F140" s="327"/>
      <c r="G140" s="279"/>
      <c r="H140" s="279"/>
    </row>
    <row r="141" spans="2:11">
      <c r="B141" s="201" t="s">
        <v>11</v>
      </c>
      <c r="C141" s="111">
        <f>CONFIDENCE(0.05,C140,C138)</f>
        <v>0.62113829963833589</v>
      </c>
      <c r="D141" s="111"/>
      <c r="E141" s="327"/>
      <c r="F141" s="327"/>
      <c r="G141" s="277"/>
      <c r="H141" s="277"/>
    </row>
    <row r="142" spans="2:11">
      <c r="B142" s="201" t="s">
        <v>13</v>
      </c>
      <c r="C142" s="109">
        <f>MAX(C21:O21)</f>
        <v>27.2</v>
      </c>
      <c r="D142" s="109"/>
      <c r="E142" s="327"/>
      <c r="F142" s="327"/>
      <c r="G142" s="277"/>
      <c r="H142" s="277"/>
    </row>
    <row r="143" spans="2:11">
      <c r="B143" s="201" t="s">
        <v>14</v>
      </c>
      <c r="C143" s="109">
        <f>MIN(C21:O21)</f>
        <v>24.3</v>
      </c>
      <c r="D143" s="109"/>
      <c r="E143" s="327"/>
      <c r="F143" s="327"/>
      <c r="G143" s="277"/>
      <c r="H143" s="277"/>
    </row>
    <row r="144" spans="2:11" ht="13.5" thickBot="1">
      <c r="B144" s="200" t="s">
        <v>15</v>
      </c>
      <c r="C144" s="106">
        <f>C142-C143</f>
        <v>2.8999999999999986</v>
      </c>
      <c r="D144" s="106"/>
      <c r="E144" s="123"/>
      <c r="F144" s="123"/>
      <c r="G144" s="277"/>
      <c r="H144" s="277"/>
    </row>
    <row r="145" spans="2:11" ht="22.5" customHeight="1" thickBot="1">
      <c r="G145" s="277"/>
      <c r="H145" s="277"/>
    </row>
    <row r="146" spans="2:11" ht="13.5" thickBot="1">
      <c r="B146" s="118"/>
      <c r="C146" s="309" t="s">
        <v>111</v>
      </c>
      <c r="D146" s="309"/>
      <c r="E146" s="309"/>
      <c r="F146" s="309"/>
      <c r="G146" s="277"/>
      <c r="H146" s="277"/>
      <c r="I146" s="121"/>
    </row>
    <row r="147" spans="2:11" ht="13.5" thickBot="1">
      <c r="B147" s="115"/>
      <c r="C147" s="122" t="s">
        <v>17</v>
      </c>
      <c r="D147" s="122"/>
      <c r="E147" s="116"/>
      <c r="F147" s="116"/>
      <c r="G147" s="282"/>
      <c r="H147" s="282"/>
    </row>
    <row r="148" spans="2:11" ht="13.5" customHeight="1">
      <c r="B148" s="201" t="s">
        <v>9</v>
      </c>
      <c r="C148" s="113">
        <f>COUNTIF(C23:O23,"&gt;0")</f>
        <v>13</v>
      </c>
      <c r="D148" s="113"/>
      <c r="E148" s="187"/>
      <c r="F148" s="187"/>
      <c r="G148" s="281"/>
      <c r="H148" s="281"/>
    </row>
    <row r="149" spans="2:11">
      <c r="B149" s="201" t="s">
        <v>10</v>
      </c>
      <c r="C149" s="111">
        <f>AVERAGE(C23:O23)</f>
        <v>8.213846153846152</v>
      </c>
      <c r="D149" s="111"/>
      <c r="E149" s="327"/>
      <c r="F149" s="327"/>
      <c r="G149" s="280"/>
      <c r="H149" s="280"/>
    </row>
    <row r="150" spans="2:11">
      <c r="B150" s="201" t="s">
        <v>12</v>
      </c>
      <c r="C150" s="111">
        <f>STDEV(C23:O23)</f>
        <v>1.4195218588286413</v>
      </c>
      <c r="D150" s="111"/>
      <c r="E150" s="327"/>
      <c r="F150" s="327"/>
      <c r="G150" s="277"/>
      <c r="H150" s="277"/>
    </row>
    <row r="151" spans="2:11">
      <c r="B151" s="201" t="s">
        <v>11</v>
      </c>
      <c r="C151" s="111">
        <f>CONFIDENCE(0.05,C150,C148)</f>
        <v>0.77164669311586809</v>
      </c>
      <c r="D151" s="111"/>
      <c r="E151" s="327"/>
      <c r="F151" s="327"/>
      <c r="G151" s="279"/>
      <c r="H151" s="279"/>
    </row>
    <row r="152" spans="2:11">
      <c r="B152" s="201" t="s">
        <v>13</v>
      </c>
      <c r="C152" s="109">
        <f>MAX(C23:O23)</f>
        <v>11.02</v>
      </c>
      <c r="D152" s="109"/>
      <c r="E152" s="327"/>
      <c r="F152" s="327"/>
      <c r="G152" s="277"/>
      <c r="H152" s="277"/>
    </row>
    <row r="153" spans="2:11">
      <c r="B153" s="201" t="s">
        <v>14</v>
      </c>
      <c r="C153" s="109">
        <f>MIN(C23:O23)</f>
        <v>6.35</v>
      </c>
      <c r="D153" s="109"/>
      <c r="E153" s="327"/>
      <c r="F153" s="327"/>
      <c r="G153" s="277"/>
      <c r="H153" s="277"/>
    </row>
    <row r="154" spans="2:11" ht="13.5" thickBot="1">
      <c r="B154" s="200" t="s">
        <v>15</v>
      </c>
      <c r="C154" s="106">
        <f>C152-C153</f>
        <v>4.67</v>
      </c>
      <c r="D154" s="106"/>
      <c r="E154" s="123"/>
      <c r="F154" s="123"/>
      <c r="G154" s="277"/>
      <c r="H154" s="277"/>
      <c r="K154" s="221"/>
    </row>
    <row r="155" spans="2:11">
      <c r="B155" s="201"/>
      <c r="C155" s="224"/>
      <c r="D155" s="224"/>
      <c r="E155" s="224"/>
      <c r="F155" s="224"/>
      <c r="G155" s="277"/>
      <c r="H155" s="277"/>
    </row>
    <row r="156" spans="2:11" ht="13.5" thickBot="1">
      <c r="B156" s="276"/>
      <c r="C156" s="275"/>
      <c r="D156" s="275"/>
      <c r="E156" s="275"/>
      <c r="F156" s="275"/>
      <c r="G156" s="223"/>
      <c r="H156" s="223"/>
      <c r="I156" s="120"/>
    </row>
    <row r="157" spans="2:11" ht="13.5" thickBot="1">
      <c r="B157" s="118"/>
      <c r="C157" s="309" t="s">
        <v>110</v>
      </c>
      <c r="D157" s="309"/>
      <c r="E157" s="309"/>
      <c r="F157" s="309"/>
      <c r="G157" s="223"/>
      <c r="H157" s="223"/>
      <c r="I157" s="120"/>
    </row>
    <row r="158" spans="2:11" ht="13.5" thickBot="1">
      <c r="B158" s="115"/>
      <c r="C158" s="122" t="s">
        <v>17</v>
      </c>
      <c r="D158" s="122"/>
      <c r="E158" s="116"/>
      <c r="F158" s="116"/>
      <c r="G158" s="223"/>
      <c r="H158" s="223"/>
      <c r="I158" s="120"/>
    </row>
    <row r="159" spans="2:11">
      <c r="B159" s="201" t="s">
        <v>9</v>
      </c>
      <c r="C159" s="113">
        <f>COUNTIF(C24:O24,"&gt;0")</f>
        <v>13</v>
      </c>
      <c r="D159" s="113"/>
      <c r="E159" s="187"/>
      <c r="F159" s="187"/>
      <c r="G159" s="223"/>
      <c r="H159" s="223"/>
      <c r="I159" s="120"/>
    </row>
    <row r="160" spans="2:11">
      <c r="B160" s="201" t="s">
        <v>10</v>
      </c>
      <c r="C160" s="111">
        <f>AVERAGE(C24:O24)</f>
        <v>26.269230769230774</v>
      </c>
      <c r="D160" s="111"/>
      <c r="E160" s="327"/>
      <c r="F160" s="327"/>
      <c r="G160" s="223"/>
      <c r="H160" s="223"/>
      <c r="I160" s="120"/>
    </row>
    <row r="161" spans="2:9">
      <c r="B161" s="201" t="s">
        <v>12</v>
      </c>
      <c r="C161" s="111">
        <f>STDEV(C24:O24)</f>
        <v>1.3237475938817389</v>
      </c>
      <c r="D161" s="111"/>
      <c r="E161" s="327"/>
      <c r="F161" s="327"/>
      <c r="G161" s="223"/>
      <c r="H161" s="223"/>
      <c r="I161" s="120"/>
    </row>
    <row r="162" spans="2:9">
      <c r="B162" s="201" t="s">
        <v>11</v>
      </c>
      <c r="C162" s="111">
        <f>CONFIDENCE(0.05,C161,C159)</f>
        <v>0.71958416630640831</v>
      </c>
      <c r="D162" s="111"/>
      <c r="E162" s="327"/>
      <c r="F162" s="327"/>
      <c r="G162" s="223"/>
      <c r="H162" s="223"/>
      <c r="I162" s="120"/>
    </row>
    <row r="163" spans="2:9">
      <c r="B163" s="201" t="s">
        <v>13</v>
      </c>
      <c r="C163" s="109">
        <f>MAX(C24:O24)</f>
        <v>27.8</v>
      </c>
      <c r="D163" s="109"/>
      <c r="E163" s="327"/>
      <c r="F163" s="327"/>
      <c r="G163" s="223"/>
      <c r="H163" s="223"/>
      <c r="I163" s="120"/>
    </row>
    <row r="164" spans="2:9">
      <c r="B164" s="201" t="s">
        <v>14</v>
      </c>
      <c r="C164" s="109">
        <f>MIN(C24:O24)</f>
        <v>23.9</v>
      </c>
      <c r="D164" s="109"/>
      <c r="E164" s="327"/>
      <c r="F164" s="327"/>
      <c r="G164" s="223"/>
      <c r="H164" s="223"/>
      <c r="I164" s="120"/>
    </row>
    <row r="165" spans="2:9" ht="13.5" thickBot="1">
      <c r="B165" s="200" t="s">
        <v>15</v>
      </c>
      <c r="C165" s="106">
        <f>C163-C164</f>
        <v>3.9000000000000021</v>
      </c>
      <c r="D165" s="106"/>
      <c r="E165" s="123"/>
      <c r="F165" s="123"/>
      <c r="G165" s="223"/>
      <c r="H165" s="223"/>
      <c r="I165" s="120"/>
    </row>
    <row r="166" spans="2:9">
      <c r="G166" s="223"/>
      <c r="H166" s="223"/>
      <c r="I166" s="120"/>
    </row>
    <row r="167" spans="2:9" ht="22.5" customHeight="1">
      <c r="G167" s="223"/>
      <c r="H167" s="223"/>
      <c r="I167" s="120"/>
    </row>
    <row r="168" spans="2:9">
      <c r="G168" s="223"/>
      <c r="H168" s="223"/>
      <c r="I168" s="120"/>
    </row>
    <row r="169" spans="2:9">
      <c r="G169" s="223"/>
      <c r="H169" s="223"/>
      <c r="I169" s="120"/>
    </row>
    <row r="170" spans="2:9">
      <c r="G170" s="223"/>
      <c r="H170" s="223"/>
      <c r="I170" s="120"/>
    </row>
    <row r="171" spans="2:9">
      <c r="G171" s="223"/>
      <c r="H171" s="223"/>
      <c r="I171" s="120"/>
    </row>
    <row r="172" spans="2:9">
      <c r="G172" s="223"/>
      <c r="H172" s="223"/>
      <c r="I172" s="120"/>
    </row>
    <row r="173" spans="2:9">
      <c r="G173" s="223"/>
      <c r="H173" s="223"/>
      <c r="I173" s="120"/>
    </row>
    <row r="174" spans="2:9">
      <c r="G174" s="223"/>
      <c r="H174" s="223"/>
      <c r="I174" s="120"/>
    </row>
    <row r="175" spans="2:9">
      <c r="G175" s="223"/>
      <c r="H175" s="223"/>
      <c r="I175" s="120"/>
    </row>
    <row r="176" spans="2:9">
      <c r="B176" s="225"/>
      <c r="C176" s="224"/>
      <c r="D176" s="224"/>
      <c r="E176" s="224"/>
      <c r="F176" s="224"/>
      <c r="G176" s="223"/>
      <c r="H176" s="223"/>
      <c r="I176" s="120"/>
    </row>
    <row r="177" spans="2:9">
      <c r="B177" s="225"/>
      <c r="C177" s="224"/>
      <c r="D177" s="224"/>
      <c r="E177" s="224"/>
      <c r="F177" s="224"/>
      <c r="G177" s="223"/>
      <c r="H177" s="223"/>
      <c r="I177" s="120"/>
    </row>
    <row r="178" spans="2:9">
      <c r="G178" s="223"/>
      <c r="H178" s="223"/>
      <c r="I178" s="120"/>
    </row>
    <row r="179" spans="2:9">
      <c r="G179" s="223"/>
      <c r="H179" s="223"/>
    </row>
    <row r="180" spans="2:9">
      <c r="G180" s="223"/>
      <c r="H180" s="223"/>
    </row>
    <row r="181" spans="2:9">
      <c r="G181" s="223"/>
      <c r="H181" s="223"/>
    </row>
    <row r="182" spans="2:9">
      <c r="G182" s="223"/>
      <c r="H182" s="223"/>
    </row>
    <row r="183" spans="2:9">
      <c r="G183" s="223"/>
      <c r="H183" s="223"/>
    </row>
    <row r="184" spans="2:9">
      <c r="G184" s="223"/>
      <c r="H184" s="223"/>
    </row>
    <row r="185" spans="2:9">
      <c r="G185" s="223"/>
      <c r="H185" s="223"/>
    </row>
    <row r="186" spans="2:9">
      <c r="G186" s="223"/>
      <c r="H186" s="223"/>
    </row>
    <row r="187" spans="2:9">
      <c r="G187" s="223"/>
      <c r="H187" s="223"/>
    </row>
    <row r="188" spans="2:9">
      <c r="G188" s="223"/>
      <c r="H188" s="223"/>
    </row>
    <row r="189" spans="2:9">
      <c r="G189" s="223"/>
      <c r="H189" s="223"/>
    </row>
  </sheetData>
  <mergeCells count="114">
    <mergeCell ref="C165:F165"/>
    <mergeCell ref="C27:F27"/>
    <mergeCell ref="L68:O68"/>
    <mergeCell ref="B2:C3"/>
    <mergeCell ref="D2:I3"/>
    <mergeCell ref="J2:K3"/>
    <mergeCell ref="L2:O2"/>
    <mergeCell ref="L3:O3"/>
    <mergeCell ref="C45:F45"/>
    <mergeCell ref="C46:F46"/>
    <mergeCell ref="C47:F47"/>
    <mergeCell ref="C41:F41"/>
    <mergeCell ref="C42:F42"/>
    <mergeCell ref="C43:F43"/>
    <mergeCell ref="C44:F44"/>
    <mergeCell ref="C53:F53"/>
    <mergeCell ref="C54:F54"/>
    <mergeCell ref="C55:F55"/>
    <mergeCell ref="C51:F51"/>
    <mergeCell ref="C48:F48"/>
    <mergeCell ref="C49:F49"/>
    <mergeCell ref="C52:F52"/>
    <mergeCell ref="C61:F61"/>
    <mergeCell ref="C59:F59"/>
    <mergeCell ref="C62:F62"/>
    <mergeCell ref="C63:F63"/>
    <mergeCell ref="C56:F56"/>
    <mergeCell ref="C57:F57"/>
    <mergeCell ref="C58:F58"/>
    <mergeCell ref="C67:F67"/>
    <mergeCell ref="C68:F68"/>
    <mergeCell ref="C69:F69"/>
    <mergeCell ref="C64:F64"/>
    <mergeCell ref="C65:F65"/>
    <mergeCell ref="C66:F66"/>
    <mergeCell ref="C82:F82"/>
    <mergeCell ref="C83:F83"/>
    <mergeCell ref="C84:F84"/>
    <mergeCell ref="C78:F78"/>
    <mergeCell ref="C79:F79"/>
    <mergeCell ref="C80:F80"/>
    <mergeCell ref="C81:F81"/>
    <mergeCell ref="C90:F90"/>
    <mergeCell ref="C91:F91"/>
    <mergeCell ref="C92:F92"/>
    <mergeCell ref="C88:F88"/>
    <mergeCell ref="C85:F85"/>
    <mergeCell ref="C86:F86"/>
    <mergeCell ref="C89:F89"/>
    <mergeCell ref="C99:F99"/>
    <mergeCell ref="C96:F96"/>
    <mergeCell ref="C100:F100"/>
    <mergeCell ref="C101:F101"/>
    <mergeCell ref="C93:F93"/>
    <mergeCell ref="C94:F94"/>
    <mergeCell ref="C95:F95"/>
    <mergeCell ref="C105:F105"/>
    <mergeCell ref="C106:F106"/>
    <mergeCell ref="C107:F107"/>
    <mergeCell ref="C102:F102"/>
    <mergeCell ref="C103:F103"/>
    <mergeCell ref="C104:F104"/>
    <mergeCell ref="C117:F117"/>
    <mergeCell ref="C118:F118"/>
    <mergeCell ref="C119:F119"/>
    <mergeCell ref="C113:F113"/>
    <mergeCell ref="C114:F114"/>
    <mergeCell ref="C115:F115"/>
    <mergeCell ref="C116:F116"/>
    <mergeCell ref="C126:F126"/>
    <mergeCell ref="C127:F127"/>
    <mergeCell ref="C128:F128"/>
    <mergeCell ref="C124:F124"/>
    <mergeCell ref="C120:F120"/>
    <mergeCell ref="C121:F121"/>
    <mergeCell ref="C125:F125"/>
    <mergeCell ref="C136:F136"/>
    <mergeCell ref="C132:F132"/>
    <mergeCell ref="C137:F137"/>
    <mergeCell ref="C138:F138"/>
    <mergeCell ref="C129:F129"/>
    <mergeCell ref="C130:F130"/>
    <mergeCell ref="C131:F131"/>
    <mergeCell ref="C142:F142"/>
    <mergeCell ref="C143:F143"/>
    <mergeCell ref="C144:F144"/>
    <mergeCell ref="C139:F139"/>
    <mergeCell ref="C140:F140"/>
    <mergeCell ref="C141:F141"/>
    <mergeCell ref="C154:F154"/>
    <mergeCell ref="C158:F158"/>
    <mergeCell ref="C150:F150"/>
    <mergeCell ref="C151:F151"/>
    <mergeCell ref="C152:F152"/>
    <mergeCell ref="C146:F146"/>
    <mergeCell ref="C147:F147"/>
    <mergeCell ref="C148:F148"/>
    <mergeCell ref="C149:F149"/>
    <mergeCell ref="C34:F34"/>
    <mergeCell ref="C35:F35"/>
    <mergeCell ref="C162:F162"/>
    <mergeCell ref="C163:F163"/>
    <mergeCell ref="C164:F164"/>
    <mergeCell ref="C159:F159"/>
    <mergeCell ref="C160:F160"/>
    <mergeCell ref="C161:F161"/>
    <mergeCell ref="C157:F157"/>
    <mergeCell ref="C153:F153"/>
    <mergeCell ref="C28:F28"/>
    <mergeCell ref="C29:F29"/>
    <mergeCell ref="C30:F30"/>
    <mergeCell ref="C31:F31"/>
    <mergeCell ref="C32:F32"/>
    <mergeCell ref="C33:F33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99"/>
  <sheetViews>
    <sheetView zoomScale="98" zoomScaleNormal="98" workbookViewId="0">
      <selection activeCell="A2" sqref="A2"/>
    </sheetView>
  </sheetViews>
  <sheetFormatPr defaultRowHeight="12.75"/>
  <cols>
    <col min="1" max="1" width="3.85546875" style="104" customWidth="1"/>
    <col min="2" max="2" width="15.7109375" style="222" customWidth="1"/>
    <col min="3" max="15" width="7.7109375" style="104" customWidth="1"/>
    <col min="16" max="16384" width="9.140625" style="104"/>
  </cols>
  <sheetData>
    <row r="1" spans="2:18" ht="1.5" customHeight="1" thickBot="1">
      <c r="R1" s="199"/>
    </row>
    <row r="2" spans="2:18" ht="13.5" customHeight="1" thickBot="1">
      <c r="B2" s="188"/>
      <c r="C2" s="185"/>
      <c r="D2" s="186" t="s">
        <v>6</v>
      </c>
      <c r="E2" s="187"/>
      <c r="F2" s="187"/>
      <c r="G2" s="187"/>
      <c r="H2" s="187"/>
      <c r="I2" s="185"/>
      <c r="J2" s="319" t="s">
        <v>7</v>
      </c>
      <c r="K2" s="318"/>
      <c r="L2" s="184" t="s">
        <v>66</v>
      </c>
      <c r="M2" s="116"/>
      <c r="N2" s="116"/>
      <c r="O2" s="180"/>
    </row>
    <row r="3" spans="2:18" ht="13.5" customHeight="1" thickBot="1">
      <c r="B3" s="183"/>
      <c r="C3" s="182"/>
      <c r="D3" s="183"/>
      <c r="E3" s="123"/>
      <c r="F3" s="123"/>
      <c r="G3" s="123"/>
      <c r="H3" s="123"/>
      <c r="I3" s="182"/>
      <c r="J3" s="317"/>
      <c r="K3" s="316"/>
      <c r="L3" s="181" t="s">
        <v>122</v>
      </c>
      <c r="M3" s="116"/>
      <c r="N3" s="116"/>
      <c r="O3" s="180"/>
    </row>
    <row r="4" spans="2:18" ht="5.25" customHeight="1" thickBot="1">
      <c r="B4" s="257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7"/>
      <c r="N4" s="197"/>
      <c r="O4" s="196"/>
    </row>
    <row r="5" spans="2:18" ht="13.5" thickBot="1">
      <c r="B5" s="259" t="s">
        <v>28</v>
      </c>
      <c r="C5" s="195">
        <v>1.599291</v>
      </c>
      <c r="D5" s="194">
        <v>1.598795</v>
      </c>
      <c r="E5" s="194">
        <v>1.598168</v>
      </c>
      <c r="F5" s="194">
        <v>0.39999899999999999</v>
      </c>
      <c r="G5" s="194">
        <v>0.399976</v>
      </c>
      <c r="H5" s="194">
        <v>0.39992</v>
      </c>
      <c r="I5" s="194">
        <v>0.39983299999999999</v>
      </c>
      <c r="J5" s="194">
        <v>0.39971400000000001</v>
      </c>
      <c r="K5" s="194">
        <v>0.39956199999999997</v>
      </c>
      <c r="L5" s="274">
        <v>1.5999989999999999</v>
      </c>
      <c r="M5" s="274">
        <v>1.599923</v>
      </c>
      <c r="N5" s="274">
        <v>1.5997189999999999</v>
      </c>
      <c r="O5" s="273">
        <v>1.5993889999999999</v>
      </c>
    </row>
    <row r="6" spans="2:18" ht="5.25" customHeight="1" thickBot="1">
      <c r="B6" s="257"/>
      <c r="C6" s="172"/>
      <c r="D6" s="171"/>
      <c r="E6" s="171"/>
      <c r="F6" s="171"/>
      <c r="G6" s="171"/>
      <c r="H6" s="171"/>
      <c r="I6" s="171"/>
      <c r="J6" s="171"/>
      <c r="K6" s="171"/>
      <c r="L6" s="171"/>
      <c r="M6" s="170"/>
      <c r="N6" s="170">
        <v>0.1</v>
      </c>
      <c r="O6" s="169"/>
    </row>
    <row r="7" spans="2:18" ht="13.5" thickBot="1">
      <c r="B7" s="256" t="s">
        <v>0</v>
      </c>
      <c r="C7" s="167">
        <v>0.29166666666666669</v>
      </c>
      <c r="D7" s="166">
        <v>0.33333333333333331</v>
      </c>
      <c r="E7" s="166">
        <v>0.375</v>
      </c>
      <c r="F7" s="166">
        <v>0.41666666666666669</v>
      </c>
      <c r="G7" s="166">
        <v>0.45833333333333331</v>
      </c>
      <c r="H7" s="166">
        <v>0.5</v>
      </c>
      <c r="I7" s="166">
        <v>0.54166666666666663</v>
      </c>
      <c r="J7" s="166">
        <v>0.58333333333333337</v>
      </c>
      <c r="K7" s="166">
        <v>0.625</v>
      </c>
      <c r="L7" s="166">
        <v>0.66666666666666663</v>
      </c>
      <c r="M7" s="166">
        <v>0.70833333333333337</v>
      </c>
      <c r="N7" s="166">
        <v>0.75</v>
      </c>
      <c r="O7" s="165">
        <v>0.79166666666666663</v>
      </c>
    </row>
    <row r="8" spans="2:18" ht="4.5" customHeight="1" thickBot="1">
      <c r="B8" s="252"/>
      <c r="C8" s="160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8"/>
    </row>
    <row r="9" spans="2:18" ht="12.75" customHeight="1" thickBot="1">
      <c r="B9" s="272" t="s">
        <v>65</v>
      </c>
      <c r="C9" s="306" t="s">
        <v>2</v>
      </c>
      <c r="D9" s="298" t="s">
        <v>2</v>
      </c>
      <c r="E9" s="298" t="s">
        <v>2</v>
      </c>
      <c r="F9" s="298" t="s">
        <v>2</v>
      </c>
      <c r="G9" s="298" t="s">
        <v>2</v>
      </c>
      <c r="H9" s="306" t="s">
        <v>2</v>
      </c>
      <c r="I9" s="298" t="s">
        <v>2</v>
      </c>
      <c r="J9" s="298" t="s">
        <v>2</v>
      </c>
      <c r="K9" s="298" t="s">
        <v>2</v>
      </c>
      <c r="L9" s="298" t="s">
        <v>2</v>
      </c>
      <c r="M9" s="298" t="s">
        <v>2</v>
      </c>
      <c r="N9" s="298" t="s">
        <v>2</v>
      </c>
      <c r="O9" s="298" t="s">
        <v>2</v>
      </c>
    </row>
    <row r="10" spans="2:18" ht="5.25" customHeight="1" thickBot="1">
      <c r="B10" s="252"/>
      <c r="C10" s="160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8"/>
    </row>
    <row r="11" spans="2:18" ht="12.75" customHeight="1">
      <c r="B11" s="251" t="s">
        <v>3</v>
      </c>
      <c r="C11" s="149">
        <v>7.91</v>
      </c>
      <c r="D11" s="148">
        <v>7.88</v>
      </c>
      <c r="E11" s="148">
        <v>7.97</v>
      </c>
      <c r="F11" s="148"/>
      <c r="G11" s="148"/>
      <c r="H11" s="148"/>
      <c r="I11" s="148"/>
      <c r="J11" s="148"/>
      <c r="K11" s="148">
        <v>7.87</v>
      </c>
      <c r="L11" s="148">
        <v>8.18</v>
      </c>
      <c r="M11" s="148">
        <v>8.25</v>
      </c>
      <c r="N11" s="148">
        <v>8.36</v>
      </c>
      <c r="O11" s="147">
        <v>8.44</v>
      </c>
    </row>
    <row r="12" spans="2:18" ht="12.75" customHeight="1">
      <c r="B12" s="250" t="s">
        <v>5</v>
      </c>
      <c r="C12" s="145">
        <v>20.7</v>
      </c>
      <c r="D12" s="144">
        <v>20.9</v>
      </c>
      <c r="E12" s="144">
        <v>21.4</v>
      </c>
      <c r="F12" s="144"/>
      <c r="G12" s="144"/>
      <c r="H12" s="144"/>
      <c r="I12" s="144"/>
      <c r="J12" s="144"/>
      <c r="K12" s="144">
        <v>23.2</v>
      </c>
      <c r="L12" s="270">
        <v>22.4</v>
      </c>
      <c r="M12" s="144">
        <v>22.2</v>
      </c>
      <c r="N12" s="144">
        <v>23.2</v>
      </c>
      <c r="O12" s="143">
        <v>23</v>
      </c>
    </row>
    <row r="13" spans="2:18">
      <c r="B13" s="250" t="s">
        <v>4</v>
      </c>
      <c r="C13" s="145">
        <v>-34.4</v>
      </c>
      <c r="D13" s="144">
        <v>-33.700000000000003</v>
      </c>
      <c r="E13" s="144">
        <v>-38.299999999999997</v>
      </c>
      <c r="F13" s="144"/>
      <c r="G13" s="144"/>
      <c r="H13" s="144"/>
      <c r="I13" s="144"/>
      <c r="J13" s="144"/>
      <c r="K13" s="144">
        <v>-32.9</v>
      </c>
      <c r="L13" s="144">
        <v>-51.4</v>
      </c>
      <c r="M13" s="144">
        <v>-54.7</v>
      </c>
      <c r="N13" s="144">
        <v>-61.9</v>
      </c>
      <c r="O13" s="143">
        <v>-66.5</v>
      </c>
    </row>
    <row r="14" spans="2:18" s="221" customFormat="1" ht="13.5" thickBot="1">
      <c r="B14" s="249" t="s">
        <v>5</v>
      </c>
      <c r="C14" s="141">
        <v>20.7</v>
      </c>
      <c r="D14" s="140">
        <v>20.9</v>
      </c>
      <c r="E14" s="140">
        <v>21.5</v>
      </c>
      <c r="F14" s="140"/>
      <c r="G14" s="140"/>
      <c r="H14" s="140"/>
      <c r="I14" s="140"/>
      <c r="J14" s="140"/>
      <c r="K14" s="333">
        <v>23.2</v>
      </c>
      <c r="L14" s="333">
        <v>22.4</v>
      </c>
      <c r="M14" s="333">
        <v>22.2</v>
      </c>
      <c r="N14" s="333">
        <v>23.2</v>
      </c>
      <c r="O14" s="332">
        <v>22.9</v>
      </c>
    </row>
    <row r="15" spans="2:18" ht="5.25" customHeight="1" thickBot="1">
      <c r="B15" s="252"/>
      <c r="C15" s="153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1"/>
    </row>
    <row r="16" spans="2:18" ht="12.75" customHeight="1">
      <c r="B16" s="251" t="s">
        <v>19</v>
      </c>
      <c r="C16" s="149">
        <v>44.4</v>
      </c>
      <c r="D16" s="148">
        <v>44.7</v>
      </c>
      <c r="E16" s="148">
        <v>43.6</v>
      </c>
      <c r="F16" s="148"/>
      <c r="G16" s="148"/>
      <c r="H16" s="148"/>
      <c r="I16" s="148"/>
      <c r="J16" s="148"/>
      <c r="K16" s="148">
        <v>43.8</v>
      </c>
      <c r="L16" s="148">
        <v>45.3</v>
      </c>
      <c r="M16" s="148">
        <v>46.3</v>
      </c>
      <c r="N16" s="148">
        <v>43.6</v>
      </c>
      <c r="O16" s="147">
        <v>43.6</v>
      </c>
    </row>
    <row r="17" spans="2:16" ht="12.75" customHeight="1">
      <c r="B17" s="250" t="s">
        <v>5</v>
      </c>
      <c r="C17" s="145">
        <v>20.7</v>
      </c>
      <c r="D17" s="144">
        <v>20.8</v>
      </c>
      <c r="E17" s="144">
        <v>21</v>
      </c>
      <c r="F17" s="144"/>
      <c r="G17" s="144"/>
      <c r="H17" s="144"/>
      <c r="I17" s="144"/>
      <c r="J17" s="144"/>
      <c r="K17" s="144">
        <v>22.9</v>
      </c>
      <c r="L17" s="144">
        <v>22.1</v>
      </c>
      <c r="M17" s="144">
        <v>22</v>
      </c>
      <c r="N17" s="144">
        <v>23.1</v>
      </c>
      <c r="O17" s="143">
        <v>22.8</v>
      </c>
    </row>
    <row r="18" spans="2:16" ht="12.75" customHeight="1">
      <c r="B18" s="250" t="s">
        <v>59</v>
      </c>
      <c r="C18" s="145">
        <v>44.4</v>
      </c>
      <c r="D18" s="144">
        <v>44.7</v>
      </c>
      <c r="E18" s="144">
        <v>43.9</v>
      </c>
      <c r="F18" s="144"/>
      <c r="G18" s="144"/>
      <c r="H18" s="144"/>
      <c r="I18" s="144"/>
      <c r="J18" s="144"/>
      <c r="K18" s="144">
        <v>43.2</v>
      </c>
      <c r="L18" s="144">
        <v>45.1</v>
      </c>
      <c r="M18" s="144">
        <v>46</v>
      </c>
      <c r="N18" s="144">
        <v>43.6</v>
      </c>
      <c r="O18" s="143">
        <v>43.9</v>
      </c>
    </row>
    <row r="19" spans="2:16" ht="12.75" customHeight="1">
      <c r="B19" s="250" t="s">
        <v>5</v>
      </c>
      <c r="C19" s="145">
        <v>20.6</v>
      </c>
      <c r="D19" s="144">
        <v>20.8</v>
      </c>
      <c r="E19" s="144">
        <v>21.3</v>
      </c>
      <c r="F19" s="144"/>
      <c r="G19" s="144"/>
      <c r="H19" s="144"/>
      <c r="I19" s="144"/>
      <c r="J19" s="144"/>
      <c r="K19" s="144">
        <v>23.2</v>
      </c>
      <c r="L19" s="144">
        <v>22.2</v>
      </c>
      <c r="M19" s="144">
        <v>22.2</v>
      </c>
      <c r="N19" s="144">
        <v>23.1</v>
      </c>
      <c r="O19" s="143">
        <v>22.8</v>
      </c>
    </row>
    <row r="20" spans="2:16">
      <c r="B20" s="250" t="s">
        <v>20</v>
      </c>
      <c r="C20" s="145">
        <v>28.5</v>
      </c>
      <c r="D20" s="144">
        <v>28.7</v>
      </c>
      <c r="E20" s="144">
        <v>28.1</v>
      </c>
      <c r="F20" s="144"/>
      <c r="G20" s="144"/>
      <c r="H20" s="144"/>
      <c r="I20" s="144"/>
      <c r="J20" s="144"/>
      <c r="K20" s="144">
        <v>27.9</v>
      </c>
      <c r="L20" s="144">
        <v>29.2</v>
      </c>
      <c r="M20" s="144">
        <v>29.8</v>
      </c>
      <c r="N20" s="144">
        <v>28</v>
      </c>
      <c r="O20" s="143">
        <v>28</v>
      </c>
    </row>
    <row r="21" spans="2:16" ht="13.5" thickBot="1">
      <c r="B21" s="249" t="s">
        <v>5</v>
      </c>
      <c r="C21" s="141">
        <v>20.7</v>
      </c>
      <c r="D21" s="140">
        <v>20.8</v>
      </c>
      <c r="E21" s="140">
        <v>21</v>
      </c>
      <c r="F21" s="140"/>
      <c r="G21" s="140"/>
      <c r="H21" s="140"/>
      <c r="I21" s="140"/>
      <c r="J21" s="140"/>
      <c r="K21" s="140">
        <v>22.9</v>
      </c>
      <c r="L21" s="140">
        <v>22.1</v>
      </c>
      <c r="M21" s="140">
        <v>22.1</v>
      </c>
      <c r="N21" s="140">
        <v>23.1</v>
      </c>
      <c r="O21" s="139">
        <v>22.8</v>
      </c>
      <c r="P21" s="269"/>
    </row>
    <row r="22" spans="2:16" ht="5.25" customHeight="1" thickBot="1">
      <c r="B22" s="252"/>
      <c r="C22" s="160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8"/>
      <c r="P22" s="269"/>
    </row>
    <row r="23" spans="2:16">
      <c r="B23" s="251" t="s">
        <v>82</v>
      </c>
      <c r="C23" s="149">
        <v>7.4</v>
      </c>
      <c r="D23" s="148">
        <v>8.16</v>
      </c>
      <c r="E23" s="148">
        <v>9.7100000000000009</v>
      </c>
      <c r="F23" s="148"/>
      <c r="G23" s="148"/>
      <c r="H23" s="148"/>
      <c r="I23" s="148"/>
      <c r="J23" s="148"/>
      <c r="K23" s="148">
        <v>7.72</v>
      </c>
      <c r="L23" s="148">
        <v>8.3800000000000008</v>
      </c>
      <c r="M23" s="148">
        <v>8.1300000000000008</v>
      </c>
      <c r="N23" s="148">
        <v>8.91</v>
      </c>
      <c r="O23" s="147">
        <v>8.8800000000000008</v>
      </c>
      <c r="P23" s="269"/>
    </row>
    <row r="24" spans="2:16" ht="13.5" thickBot="1">
      <c r="B24" s="249" t="s">
        <v>5</v>
      </c>
      <c r="C24" s="141">
        <v>20.6</v>
      </c>
      <c r="D24" s="140">
        <v>20.7</v>
      </c>
      <c r="E24" s="140">
        <v>22</v>
      </c>
      <c r="F24" s="140"/>
      <c r="G24" s="140"/>
      <c r="H24" s="140"/>
      <c r="I24" s="140"/>
      <c r="J24" s="140"/>
      <c r="K24" s="140">
        <v>23</v>
      </c>
      <c r="L24" s="140">
        <v>22.4</v>
      </c>
      <c r="M24" s="140">
        <v>22.3</v>
      </c>
      <c r="N24" s="140">
        <v>23</v>
      </c>
      <c r="O24" s="139">
        <v>22.7</v>
      </c>
      <c r="P24" s="269"/>
    </row>
    <row r="25" spans="2:16">
      <c r="B25" s="248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269"/>
    </row>
    <row r="26" spans="2:16">
      <c r="B26" s="248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269"/>
    </row>
    <row r="27" spans="2:16">
      <c r="B27" s="248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269"/>
    </row>
    <row r="28" spans="2:16">
      <c r="B28" s="248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269"/>
    </row>
    <row r="29" spans="2:16">
      <c r="B29" s="248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269"/>
    </row>
    <row r="30" spans="2:16">
      <c r="B30" s="248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269"/>
    </row>
    <row r="31" spans="2:16">
      <c r="B31" s="248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269"/>
    </row>
    <row r="32" spans="2:16">
      <c r="B32" s="248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269"/>
    </row>
    <row r="33" spans="2:17">
      <c r="B33" s="248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269"/>
    </row>
    <row r="34" spans="2:17">
      <c r="B34" s="248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269"/>
    </row>
    <row r="35" spans="2:17">
      <c r="B35" s="248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269"/>
    </row>
    <row r="36" spans="2:17">
      <c r="B36" s="248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269"/>
    </row>
    <row r="37" spans="2:17">
      <c r="B37" s="248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269"/>
    </row>
    <row r="38" spans="2:17">
      <c r="B38" s="248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269"/>
    </row>
    <row r="39" spans="2:17">
      <c r="B39" s="248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269"/>
    </row>
    <row r="40" spans="2:17" ht="13.5" thickBot="1"/>
    <row r="41" spans="2:17" ht="13.5" customHeight="1" thickBot="1">
      <c r="B41" s="188"/>
      <c r="C41" s="185"/>
      <c r="D41" s="186" t="s">
        <v>6</v>
      </c>
      <c r="E41" s="187"/>
      <c r="F41" s="187"/>
      <c r="G41" s="187"/>
      <c r="H41" s="187"/>
      <c r="I41" s="185"/>
      <c r="J41" s="319" t="s">
        <v>16</v>
      </c>
      <c r="K41" s="318"/>
      <c r="L41" s="184" t="s">
        <v>66</v>
      </c>
      <c r="M41" s="116"/>
      <c r="N41" s="116"/>
      <c r="O41" s="180"/>
    </row>
    <row r="42" spans="2:17" ht="13.5" customHeight="1" thickBot="1">
      <c r="B42" s="183"/>
      <c r="C42" s="182"/>
      <c r="D42" s="183"/>
      <c r="E42" s="123"/>
      <c r="F42" s="123"/>
      <c r="G42" s="123"/>
      <c r="H42" s="123"/>
      <c r="I42" s="182"/>
      <c r="J42" s="317"/>
      <c r="K42" s="316"/>
      <c r="L42" s="181" t="s">
        <v>122</v>
      </c>
      <c r="M42" s="116"/>
      <c r="N42" s="116"/>
      <c r="O42" s="180"/>
      <c r="Q42" s="136"/>
    </row>
    <row r="43" spans="2:17" ht="5.25" customHeight="1" thickBot="1">
      <c r="B43" s="257"/>
      <c r="C43" s="172"/>
      <c r="D43" s="172"/>
      <c r="E43" s="172"/>
      <c r="F43" s="172"/>
      <c r="G43" s="172"/>
      <c r="H43" s="172"/>
      <c r="I43" s="172"/>
      <c r="J43" s="172"/>
      <c r="K43" s="172"/>
      <c r="L43" s="172"/>
      <c r="M43" s="179"/>
      <c r="N43" s="179"/>
      <c r="O43" s="178"/>
    </row>
    <row r="44" spans="2:17" ht="13.5" thickBot="1">
      <c r="B44" s="268" t="s">
        <v>28</v>
      </c>
      <c r="C44" s="303">
        <v>1.5992249999999999</v>
      </c>
      <c r="D44" s="301">
        <v>1.5987089999999999</v>
      </c>
      <c r="E44" s="302">
        <v>1.5980620000000001</v>
      </c>
      <c r="F44" s="302">
        <v>0.39999800000000002</v>
      </c>
      <c r="G44" s="302">
        <v>0.39996900000000002</v>
      </c>
      <c r="H44" s="301">
        <v>0.39990900000000001</v>
      </c>
      <c r="I44" s="301">
        <v>0.39981699999999998</v>
      </c>
      <c r="J44" s="301">
        <v>0.39969300000000002</v>
      </c>
      <c r="K44" s="301">
        <v>0.39953699999999998</v>
      </c>
      <c r="L44" s="301">
        <v>1.599996</v>
      </c>
      <c r="M44" s="301">
        <v>1.599901</v>
      </c>
      <c r="N44" s="301">
        <v>1.5996779999999999</v>
      </c>
      <c r="O44" s="300">
        <v>1.5993280000000001</v>
      </c>
    </row>
    <row r="45" spans="2:17" ht="5.25" customHeight="1" thickBot="1">
      <c r="B45" s="257"/>
      <c r="C45" s="172"/>
      <c r="D45" s="171"/>
      <c r="E45" s="171"/>
      <c r="F45" s="171"/>
      <c r="G45" s="171"/>
      <c r="H45" s="171"/>
      <c r="I45" s="171"/>
      <c r="J45" s="171"/>
      <c r="K45" s="171"/>
      <c r="L45" s="171"/>
      <c r="M45" s="170"/>
      <c r="N45" s="170"/>
      <c r="O45" s="169"/>
    </row>
    <row r="46" spans="2:17" ht="13.5" thickBot="1">
      <c r="B46" s="256" t="s">
        <v>0</v>
      </c>
      <c r="C46" s="262">
        <v>0.30208333333333331</v>
      </c>
      <c r="D46" s="261">
        <v>0.34375</v>
      </c>
      <c r="E46" s="261">
        <v>0.38541666666666669</v>
      </c>
      <c r="F46" s="261">
        <v>0.42708333333333331</v>
      </c>
      <c r="G46" s="261">
        <v>0.46875</v>
      </c>
      <c r="H46" s="261">
        <v>0.51041666666666663</v>
      </c>
      <c r="I46" s="261">
        <v>0.55208333333333337</v>
      </c>
      <c r="J46" s="261">
        <v>0.59375</v>
      </c>
      <c r="K46" s="261">
        <v>0.63541666666666663</v>
      </c>
      <c r="L46" s="261">
        <v>0.67708333333333337</v>
      </c>
      <c r="M46" s="261">
        <v>0.71875</v>
      </c>
      <c r="N46" s="261">
        <v>0.76041666666666663</v>
      </c>
      <c r="O46" s="260">
        <v>0.80208333333333337</v>
      </c>
    </row>
    <row r="47" spans="2:17" ht="5.25" customHeight="1" thickBot="1">
      <c r="B47" s="252"/>
      <c r="C47" s="160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8"/>
    </row>
    <row r="48" spans="2:17" ht="13.5" thickBot="1">
      <c r="B48" s="256" t="s">
        <v>65</v>
      </c>
      <c r="C48" s="299" t="s">
        <v>2</v>
      </c>
      <c r="D48" s="298" t="s">
        <v>2</v>
      </c>
      <c r="E48" s="298" t="s">
        <v>2</v>
      </c>
      <c r="F48" s="298" t="s">
        <v>2</v>
      </c>
      <c r="G48" s="298" t="s">
        <v>2</v>
      </c>
      <c r="H48" s="298" t="s">
        <v>2</v>
      </c>
      <c r="I48" s="298" t="s">
        <v>2</v>
      </c>
      <c r="J48" s="298" t="s">
        <v>2</v>
      </c>
      <c r="K48" s="298" t="s">
        <v>2</v>
      </c>
      <c r="L48" s="298" t="s">
        <v>2</v>
      </c>
      <c r="M48" s="298" t="s">
        <v>2</v>
      </c>
      <c r="N48" s="298" t="s">
        <v>2</v>
      </c>
      <c r="O48" s="297" t="s">
        <v>2</v>
      </c>
    </row>
    <row r="49" spans="2:15" ht="5.25" customHeight="1" thickBot="1">
      <c r="B49" s="252"/>
      <c r="C49" s="160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8"/>
    </row>
    <row r="50" spans="2:15">
      <c r="B50" s="251" t="s">
        <v>3</v>
      </c>
      <c r="C50" s="149">
        <v>7.95</v>
      </c>
      <c r="D50" s="148">
        <v>7.94</v>
      </c>
      <c r="E50" s="148">
        <v>7.96</v>
      </c>
      <c r="F50" s="148">
        <v>8.02</v>
      </c>
      <c r="G50" s="148"/>
      <c r="H50" s="148"/>
      <c r="I50" s="148"/>
      <c r="J50" s="148"/>
      <c r="K50" s="148">
        <v>8.01</v>
      </c>
      <c r="L50" s="148">
        <v>8.1999999999999993</v>
      </c>
      <c r="M50" s="148">
        <v>8.27</v>
      </c>
      <c r="N50" s="148">
        <v>8.41</v>
      </c>
      <c r="O50" s="147">
        <v>8.49</v>
      </c>
    </row>
    <row r="51" spans="2:15">
      <c r="B51" s="250" t="s">
        <v>5</v>
      </c>
      <c r="C51" s="145">
        <v>21.8</v>
      </c>
      <c r="D51" s="144">
        <v>21.8</v>
      </c>
      <c r="E51" s="144">
        <v>22.3</v>
      </c>
      <c r="F51" s="144">
        <v>24.4</v>
      </c>
      <c r="G51" s="144"/>
      <c r="H51" s="144"/>
      <c r="I51" s="144"/>
      <c r="J51" s="144"/>
      <c r="K51" s="144">
        <v>26.7</v>
      </c>
      <c r="L51" s="144">
        <v>26.2</v>
      </c>
      <c r="M51" s="144">
        <v>26.8</v>
      </c>
      <c r="N51" s="144">
        <v>24.9</v>
      </c>
      <c r="O51" s="143">
        <v>24.6</v>
      </c>
    </row>
    <row r="52" spans="2:15">
      <c r="B52" s="250" t="s">
        <v>4</v>
      </c>
      <c r="C52" s="145">
        <v>-37.5</v>
      </c>
      <c r="D52" s="144">
        <v>-37</v>
      </c>
      <c r="E52" s="144">
        <v>-37.9</v>
      </c>
      <c r="F52" s="144">
        <v>-41.1</v>
      </c>
      <c r="G52" s="144"/>
      <c r="H52" s="144"/>
      <c r="I52" s="144"/>
      <c r="J52" s="144"/>
      <c r="K52" s="144">
        <v>-41.3</v>
      </c>
      <c r="L52" s="144">
        <v>-52.8</v>
      </c>
      <c r="M52" s="144">
        <v>-57</v>
      </c>
      <c r="N52" s="144">
        <v>-64.900000000000006</v>
      </c>
      <c r="O52" s="143">
        <v>-69.599999999999994</v>
      </c>
    </row>
    <row r="53" spans="2:15" ht="13.5" thickBot="1">
      <c r="B53" s="249" t="s">
        <v>5</v>
      </c>
      <c r="C53" s="141">
        <v>21.7</v>
      </c>
      <c r="D53" s="140">
        <v>21.8</v>
      </c>
      <c r="E53" s="140">
        <v>22.3</v>
      </c>
      <c r="F53" s="140">
        <v>24.5</v>
      </c>
      <c r="G53" s="140"/>
      <c r="H53" s="140"/>
      <c r="I53" s="140"/>
      <c r="J53" s="140"/>
      <c r="K53" s="140">
        <v>26.7</v>
      </c>
      <c r="L53" s="140">
        <v>26.2</v>
      </c>
      <c r="M53" s="140">
        <v>26.8</v>
      </c>
      <c r="N53" s="140">
        <v>24.9</v>
      </c>
      <c r="O53" s="139">
        <v>24.6</v>
      </c>
    </row>
    <row r="54" spans="2:15" ht="5.25" customHeight="1" thickBot="1">
      <c r="B54" s="252"/>
      <c r="C54" s="153"/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1"/>
    </row>
    <row r="55" spans="2:15">
      <c r="B55" s="251" t="s">
        <v>19</v>
      </c>
      <c r="C55" s="149">
        <v>40.9</v>
      </c>
      <c r="D55" s="148">
        <v>41.5</v>
      </c>
      <c r="E55" s="148">
        <v>41.3</v>
      </c>
      <c r="F55" s="148">
        <v>41.1</v>
      </c>
      <c r="G55" s="148"/>
      <c r="H55" s="148"/>
      <c r="I55" s="148"/>
      <c r="J55" s="148"/>
      <c r="K55" s="148">
        <v>38.200000000000003</v>
      </c>
      <c r="L55" s="148">
        <v>40.4</v>
      </c>
      <c r="M55" s="148">
        <v>41.8</v>
      </c>
      <c r="N55" s="148">
        <v>42.4</v>
      </c>
      <c r="O55" s="147">
        <v>41.9</v>
      </c>
    </row>
    <row r="56" spans="2:15">
      <c r="B56" s="250" t="s">
        <v>5</v>
      </c>
      <c r="C56" s="145">
        <v>21.6</v>
      </c>
      <c r="D56" s="144">
        <v>21.8</v>
      </c>
      <c r="E56" s="144">
        <v>22.2</v>
      </c>
      <c r="F56" s="144">
        <v>24.3</v>
      </c>
      <c r="G56" s="144"/>
      <c r="H56" s="144"/>
      <c r="I56" s="144"/>
      <c r="J56" s="144"/>
      <c r="K56" s="144">
        <v>26.2</v>
      </c>
      <c r="L56" s="144">
        <v>26.2</v>
      </c>
      <c r="M56" s="144">
        <v>26.8</v>
      </c>
      <c r="N56" s="144">
        <v>25</v>
      </c>
      <c r="O56" s="143">
        <v>24.6</v>
      </c>
    </row>
    <row r="57" spans="2:15">
      <c r="B57" s="250" t="s">
        <v>59</v>
      </c>
      <c r="C57" s="145">
        <v>30.3</v>
      </c>
      <c r="D57" s="144">
        <v>41.5</v>
      </c>
      <c r="E57" s="144">
        <v>41.3</v>
      </c>
      <c r="F57" s="144">
        <v>41</v>
      </c>
      <c r="G57" s="144"/>
      <c r="H57" s="144"/>
      <c r="I57" s="144"/>
      <c r="J57" s="144"/>
      <c r="K57" s="144">
        <v>38.6</v>
      </c>
      <c r="L57" s="144">
        <v>40.200000000000003</v>
      </c>
      <c r="M57" s="144">
        <v>42</v>
      </c>
      <c r="N57" s="144">
        <v>42.6</v>
      </c>
      <c r="O57" s="143">
        <v>41.9</v>
      </c>
    </row>
    <row r="58" spans="2:15">
      <c r="B58" s="250" t="s">
        <v>5</v>
      </c>
      <c r="C58" s="145">
        <v>21.6</v>
      </c>
      <c r="D58" s="144">
        <v>21.8</v>
      </c>
      <c r="E58" s="144">
        <v>22</v>
      </c>
      <c r="F58" s="144">
        <v>24.4</v>
      </c>
      <c r="G58" s="144"/>
      <c r="H58" s="144"/>
      <c r="I58" s="144"/>
      <c r="J58" s="144"/>
      <c r="K58" s="144">
        <v>26.3</v>
      </c>
      <c r="L58" s="144">
        <v>26.2</v>
      </c>
      <c r="M58" s="144">
        <v>26.6</v>
      </c>
      <c r="N58" s="144">
        <v>25</v>
      </c>
      <c r="O58" s="143">
        <v>24.4</v>
      </c>
    </row>
    <row r="59" spans="2:15">
      <c r="B59" s="250" t="s">
        <v>20</v>
      </c>
      <c r="C59" s="145">
        <v>26.4</v>
      </c>
      <c r="D59" s="144">
        <v>19.3</v>
      </c>
      <c r="E59" s="144">
        <v>26.3</v>
      </c>
      <c r="F59" s="144">
        <v>26.3</v>
      </c>
      <c r="G59" s="144"/>
      <c r="H59" s="144"/>
      <c r="I59" s="144"/>
      <c r="J59" s="144"/>
      <c r="K59" s="144">
        <v>24.5</v>
      </c>
      <c r="L59" s="144">
        <v>25.7</v>
      </c>
      <c r="M59" s="144">
        <v>27</v>
      </c>
      <c r="N59" s="144">
        <v>27.3</v>
      </c>
      <c r="O59" s="143">
        <v>26.8</v>
      </c>
    </row>
    <row r="60" spans="2:15" ht="13.5" thickBot="1">
      <c r="B60" s="249" t="s">
        <v>5</v>
      </c>
      <c r="C60" s="326">
        <v>21.6</v>
      </c>
      <c r="D60" s="325">
        <v>21.7</v>
      </c>
      <c r="E60" s="325">
        <v>22</v>
      </c>
      <c r="F60" s="325">
        <v>24.4</v>
      </c>
      <c r="G60" s="325"/>
      <c r="H60" s="325"/>
      <c r="I60" s="325"/>
      <c r="J60" s="325"/>
      <c r="K60" s="325">
        <v>26.3</v>
      </c>
      <c r="L60" s="325">
        <v>26.1</v>
      </c>
      <c r="M60" s="325">
        <v>26.8</v>
      </c>
      <c r="N60" s="325">
        <v>25</v>
      </c>
      <c r="O60" s="324">
        <v>24.5</v>
      </c>
    </row>
    <row r="61" spans="2:15" ht="5.25" customHeight="1" thickBot="1">
      <c r="B61" s="323"/>
      <c r="C61" s="322"/>
      <c r="D61" s="321"/>
      <c r="E61" s="321"/>
      <c r="F61" s="321"/>
      <c r="G61" s="321"/>
      <c r="H61" s="321"/>
      <c r="I61" s="321"/>
      <c r="J61" s="321"/>
      <c r="K61" s="321"/>
      <c r="L61" s="321"/>
      <c r="M61" s="321"/>
      <c r="N61" s="321"/>
      <c r="O61" s="320"/>
    </row>
    <row r="62" spans="2:15">
      <c r="B62" s="251" t="s">
        <v>82</v>
      </c>
      <c r="C62" s="145">
        <v>6.81</v>
      </c>
      <c r="D62" s="144">
        <v>8.48</v>
      </c>
      <c r="E62" s="144">
        <v>9.14</v>
      </c>
      <c r="F62" s="144">
        <v>9.4499999999999993</v>
      </c>
      <c r="G62" s="144"/>
      <c r="H62" s="144"/>
      <c r="I62" s="144"/>
      <c r="J62" s="144"/>
      <c r="K62" s="144">
        <v>8.51</v>
      </c>
      <c r="L62" s="144">
        <v>9.0500000000000007</v>
      </c>
      <c r="M62" s="144">
        <v>8.98</v>
      </c>
      <c r="N62" s="144">
        <v>9.75</v>
      </c>
      <c r="O62" s="143">
        <v>9.4600000000000009</v>
      </c>
    </row>
    <row r="63" spans="2:15" ht="13.5" thickBot="1">
      <c r="B63" s="249" t="s">
        <v>5</v>
      </c>
      <c r="C63" s="141">
        <v>21.6</v>
      </c>
      <c r="D63" s="140">
        <v>21.6</v>
      </c>
      <c r="E63" s="140">
        <v>21.9</v>
      </c>
      <c r="F63" s="140"/>
      <c r="G63" s="140"/>
      <c r="H63" s="140"/>
      <c r="I63" s="140"/>
      <c r="J63" s="140"/>
      <c r="K63" s="140">
        <v>26.1</v>
      </c>
      <c r="L63" s="140">
        <v>26</v>
      </c>
      <c r="M63" s="140">
        <v>26.5</v>
      </c>
      <c r="N63" s="140">
        <v>24.8</v>
      </c>
      <c r="O63" s="139">
        <v>24.5</v>
      </c>
    </row>
    <row r="64" spans="2:15">
      <c r="B64" s="248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</row>
    <row r="65" spans="2:24" ht="13.5" thickBot="1">
      <c r="B65" s="248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</row>
    <row r="66" spans="2:24" ht="13.5" thickBot="1">
      <c r="B66" s="118"/>
      <c r="C66" s="117" t="s">
        <v>121</v>
      </c>
      <c r="D66" s="117"/>
      <c r="E66" s="117"/>
      <c r="F66" s="117"/>
      <c r="G66" s="137"/>
      <c r="H66" s="137"/>
      <c r="I66" s="137"/>
      <c r="J66" s="137"/>
      <c r="K66" s="137"/>
      <c r="L66" s="137"/>
      <c r="M66" s="137"/>
      <c r="N66" s="137"/>
      <c r="O66" s="137"/>
    </row>
    <row r="67" spans="2:24" ht="13.5" thickBot="1">
      <c r="B67" s="115"/>
      <c r="C67" s="122" t="s">
        <v>17</v>
      </c>
      <c r="D67" s="122"/>
      <c r="E67" s="122" t="s">
        <v>18</v>
      </c>
      <c r="F67" s="122"/>
      <c r="G67" s="269"/>
      <c r="H67" s="269"/>
      <c r="I67" s="269"/>
      <c r="J67" s="269"/>
      <c r="K67" s="269"/>
      <c r="L67" s="269"/>
      <c r="M67" s="269"/>
      <c r="N67" s="269"/>
      <c r="O67" s="269"/>
      <c r="P67" s="133"/>
    </row>
    <row r="68" spans="2:24">
      <c r="B68" s="201" t="s">
        <v>9</v>
      </c>
      <c r="C68" s="113">
        <f>COUNTIF(C11:O11,"&gt;0")</f>
        <v>8</v>
      </c>
      <c r="D68" s="113"/>
      <c r="E68" s="113">
        <f>COUNTIF(C50:O50,"&gt;0")</f>
        <v>9</v>
      </c>
      <c r="F68" s="113"/>
      <c r="G68" s="295"/>
      <c r="H68" s="295"/>
      <c r="I68" s="295"/>
      <c r="J68" s="295"/>
      <c r="K68" s="295"/>
      <c r="L68" s="296"/>
      <c r="M68" s="296"/>
      <c r="N68" s="296"/>
      <c r="O68" s="296"/>
      <c r="P68" s="133"/>
    </row>
    <row r="69" spans="2:24">
      <c r="B69" s="201" t="s">
        <v>10</v>
      </c>
      <c r="C69" s="111">
        <f>AVERAGE(C11:O11)</f>
        <v>8.1074999999999999</v>
      </c>
      <c r="D69" s="111"/>
      <c r="E69" s="111">
        <f>AVERAGE(C50:O50)</f>
        <v>8.1388888888888875</v>
      </c>
      <c r="F69" s="111"/>
      <c r="G69" s="295"/>
      <c r="H69" s="295"/>
      <c r="I69" s="295"/>
      <c r="J69" s="295"/>
      <c r="X69" s="290"/>
    </row>
    <row r="70" spans="2:24">
      <c r="B70" s="201" t="s">
        <v>12</v>
      </c>
      <c r="C70" s="111">
        <f>STDEV(C11:O11)</f>
        <v>0.22864507742037948</v>
      </c>
      <c r="D70" s="111"/>
      <c r="E70" s="111">
        <f>STDEV(C50:O50)</f>
        <v>0.21085803544354459</v>
      </c>
      <c r="F70" s="111"/>
      <c r="G70" s="294"/>
      <c r="H70" s="294"/>
      <c r="I70" s="294"/>
      <c r="J70" s="294"/>
      <c r="X70" s="269"/>
    </row>
    <row r="71" spans="2:24">
      <c r="B71" s="201" t="s">
        <v>11</v>
      </c>
      <c r="C71" s="111">
        <f>CONFIDENCE(0.05,C70,C68)</f>
        <v>0.15844004360781599</v>
      </c>
      <c r="D71" s="111"/>
      <c r="E71" s="111">
        <f>CONFIDENCE(0.05,E70,E68)</f>
        <v>0.13775805177340583</v>
      </c>
      <c r="F71" s="111"/>
      <c r="G71" s="293"/>
      <c r="H71" s="293"/>
      <c r="I71" s="293"/>
      <c r="J71" s="293"/>
      <c r="X71" s="269"/>
    </row>
    <row r="72" spans="2:24">
      <c r="B72" s="201" t="s">
        <v>13</v>
      </c>
      <c r="C72" s="109">
        <f>MAX(C11:O11)</f>
        <v>8.44</v>
      </c>
      <c r="D72" s="109"/>
      <c r="E72" s="109">
        <f>MAX(C50:O50)</f>
        <v>8.49</v>
      </c>
      <c r="F72" s="109"/>
      <c r="G72" s="243"/>
      <c r="H72" s="243"/>
      <c r="I72" s="243"/>
      <c r="J72" s="243"/>
      <c r="K72" s="243"/>
      <c r="L72" s="243"/>
      <c r="M72" s="293"/>
      <c r="N72" s="293"/>
      <c r="O72" s="293"/>
      <c r="P72" s="133"/>
    </row>
    <row r="73" spans="2:24">
      <c r="B73" s="201" t="s">
        <v>14</v>
      </c>
      <c r="C73" s="109">
        <f>MIN(C11:O11)</f>
        <v>7.87</v>
      </c>
      <c r="D73" s="109"/>
      <c r="E73" s="109">
        <f>MIN(C50:O50)</f>
        <v>7.94</v>
      </c>
      <c r="F73" s="109"/>
      <c r="G73" s="291"/>
      <c r="H73" s="292"/>
      <c r="I73" s="291"/>
      <c r="J73" s="291"/>
      <c r="K73" s="291"/>
      <c r="L73" s="291"/>
      <c r="M73" s="291"/>
      <c r="N73" s="291"/>
      <c r="O73" s="291"/>
      <c r="P73" s="133"/>
    </row>
    <row r="74" spans="2:24" ht="13.5" thickBot="1">
      <c r="B74" s="200" t="s">
        <v>15</v>
      </c>
      <c r="C74" s="106">
        <f>C72-C73</f>
        <v>0.5699999999999994</v>
      </c>
      <c r="D74" s="106"/>
      <c r="E74" s="106">
        <f>E72-E73</f>
        <v>0.54999999999999982</v>
      </c>
      <c r="F74" s="106"/>
      <c r="G74" s="290"/>
      <c r="H74" s="290"/>
      <c r="I74" s="290"/>
      <c r="J74" s="290"/>
      <c r="K74" s="290"/>
      <c r="L74" s="290"/>
      <c r="M74" s="290"/>
      <c r="N74" s="290"/>
      <c r="O74" s="290"/>
      <c r="P74" s="133"/>
    </row>
    <row r="75" spans="2:24">
      <c r="B75" s="201"/>
      <c r="C75" s="224"/>
      <c r="D75" s="224"/>
      <c r="E75" s="224"/>
      <c r="F75" s="224"/>
      <c r="G75" s="290"/>
      <c r="H75" s="290"/>
      <c r="I75" s="290"/>
      <c r="J75" s="290"/>
      <c r="K75" s="290"/>
      <c r="L75" s="290"/>
      <c r="M75" s="290"/>
      <c r="N75" s="290"/>
      <c r="O75" s="290"/>
      <c r="P75" s="133"/>
    </row>
    <row r="76" spans="2:24">
      <c r="B76" s="201"/>
      <c r="C76" s="224"/>
      <c r="D76" s="224"/>
      <c r="E76" s="224"/>
      <c r="F76" s="224"/>
      <c r="G76" s="290"/>
      <c r="H76" s="290"/>
      <c r="I76" s="290"/>
      <c r="J76" s="290"/>
      <c r="K76" s="290"/>
      <c r="L76" s="290"/>
      <c r="M76" s="290"/>
      <c r="N76" s="290"/>
      <c r="O76" s="290"/>
      <c r="P76" s="133"/>
    </row>
    <row r="77" spans="2:24">
      <c r="B77" s="201"/>
      <c r="C77" s="224"/>
      <c r="D77" s="224"/>
      <c r="E77" s="224"/>
      <c r="F77" s="224"/>
      <c r="G77" s="290"/>
      <c r="H77" s="290"/>
      <c r="I77" s="290"/>
      <c r="J77" s="290"/>
      <c r="K77" s="290"/>
      <c r="L77" s="290"/>
      <c r="M77" s="290"/>
      <c r="N77" s="290"/>
      <c r="O77" s="290"/>
      <c r="P77" s="133"/>
    </row>
    <row r="78" spans="2:24">
      <c r="B78" s="201"/>
      <c r="C78" s="224"/>
      <c r="D78" s="224"/>
      <c r="E78" s="224"/>
      <c r="F78" s="224"/>
      <c r="G78" s="290"/>
      <c r="H78" s="290"/>
      <c r="I78" s="290"/>
      <c r="J78" s="290"/>
      <c r="K78" s="290"/>
      <c r="L78" s="290"/>
      <c r="M78" s="290"/>
      <c r="N78" s="290"/>
      <c r="O78" s="290"/>
      <c r="P78" s="133"/>
    </row>
    <row r="79" spans="2:24" ht="13.5" thickBot="1">
      <c r="B79" s="276"/>
      <c r="C79" s="275"/>
      <c r="D79" s="275"/>
      <c r="E79" s="275"/>
      <c r="F79" s="275"/>
      <c r="G79" s="275"/>
      <c r="H79" s="275"/>
      <c r="I79" s="275"/>
      <c r="J79" s="275"/>
      <c r="K79" s="275"/>
      <c r="L79" s="275"/>
      <c r="M79" s="275"/>
      <c r="N79" s="275"/>
      <c r="O79" s="275"/>
      <c r="P79" s="133"/>
    </row>
    <row r="80" spans="2:24" ht="22.5" customHeight="1" thickBot="1">
      <c r="B80" s="118"/>
      <c r="C80" s="117" t="s">
        <v>120</v>
      </c>
      <c r="D80" s="117"/>
      <c r="E80" s="117"/>
      <c r="F80" s="117"/>
      <c r="G80" s="290"/>
      <c r="H80" s="290"/>
      <c r="I80" s="290"/>
      <c r="J80" s="290"/>
      <c r="K80" s="290"/>
      <c r="L80" s="290"/>
      <c r="M80" s="290"/>
      <c r="N80" s="290"/>
      <c r="O80" s="290"/>
      <c r="P80" s="133"/>
    </row>
    <row r="81" spans="2:16" ht="13.5" customHeight="1" thickBot="1">
      <c r="B81" s="115"/>
      <c r="C81" s="122" t="s">
        <v>17</v>
      </c>
      <c r="D81" s="122"/>
      <c r="E81" s="122" t="s">
        <v>18</v>
      </c>
      <c r="F81" s="122"/>
      <c r="G81" s="269"/>
      <c r="H81" s="269"/>
      <c r="I81" s="269"/>
      <c r="J81" s="269"/>
      <c r="K81" s="269"/>
      <c r="L81" s="269"/>
      <c r="M81" s="269"/>
      <c r="N81" s="269"/>
      <c r="O81" s="269"/>
      <c r="P81" s="133"/>
    </row>
    <row r="82" spans="2:16">
      <c r="B82" s="201" t="s">
        <v>9</v>
      </c>
      <c r="C82" s="113">
        <f>COUNTIF(C12:O12,"&gt;0")</f>
        <v>8</v>
      </c>
      <c r="D82" s="113"/>
      <c r="E82" s="113">
        <f>COUNTIF(C50:O50,"&gt;0")</f>
        <v>9</v>
      </c>
      <c r="F82" s="113"/>
      <c r="G82" s="269"/>
      <c r="H82" s="269"/>
      <c r="I82" s="269"/>
      <c r="J82" s="269"/>
      <c r="K82" s="269"/>
      <c r="L82" s="269"/>
      <c r="M82" s="269"/>
      <c r="N82" s="269"/>
      <c r="O82" s="269"/>
      <c r="P82" s="133"/>
    </row>
    <row r="83" spans="2:16">
      <c r="B83" s="201" t="s">
        <v>10</v>
      </c>
      <c r="C83" s="111">
        <f>AVERAGE(C12:O12)</f>
        <v>22.124999999999996</v>
      </c>
      <c r="D83" s="111"/>
      <c r="E83" s="111">
        <f>AVERAGE(I51:O51)</f>
        <v>25.839999999999996</v>
      </c>
      <c r="F83" s="111"/>
      <c r="G83" s="269"/>
      <c r="H83" s="269"/>
      <c r="I83" s="269"/>
      <c r="J83" s="269"/>
      <c r="K83" s="269"/>
      <c r="L83" s="269"/>
      <c r="M83" s="269"/>
      <c r="N83" s="269"/>
      <c r="O83" s="269"/>
      <c r="P83" s="133"/>
    </row>
    <row r="84" spans="2:16">
      <c r="B84" s="201" t="s">
        <v>12</v>
      </c>
      <c r="C84" s="111">
        <f>STDEV(C12:O12)</f>
        <v>1.0152409988344078</v>
      </c>
      <c r="D84" s="111"/>
      <c r="E84" s="111">
        <f>STDEV(I51:O51)</f>
        <v>1.0261578825892241</v>
      </c>
      <c r="F84" s="111"/>
      <c r="G84" s="269"/>
      <c r="H84" s="269"/>
      <c r="I84" s="269"/>
      <c r="J84" s="269"/>
      <c r="K84" s="269"/>
      <c r="L84" s="269"/>
      <c r="M84" s="269"/>
      <c r="N84" s="269"/>
      <c r="O84" s="269"/>
      <c r="P84" s="133"/>
    </row>
    <row r="85" spans="2:16">
      <c r="B85" s="201" t="s">
        <v>11</v>
      </c>
      <c r="C85" s="111">
        <f>CONFIDENCE(0.05,C84,C82)</f>
        <v>0.70351319146059599</v>
      </c>
      <c r="D85" s="111"/>
      <c r="E85" s="111">
        <f>CONFIDENCE(0.05,E84,E82)</f>
        <v>0.67041083077558672</v>
      </c>
      <c r="F85" s="111"/>
      <c r="G85" s="269"/>
      <c r="H85" s="269"/>
      <c r="I85" s="269"/>
      <c r="J85" s="269"/>
      <c r="K85" s="269"/>
      <c r="L85" s="269"/>
      <c r="M85" s="269"/>
      <c r="N85" s="269"/>
      <c r="O85" s="269"/>
      <c r="P85" s="133"/>
    </row>
    <row r="86" spans="2:16">
      <c r="B86" s="201" t="s">
        <v>13</v>
      </c>
      <c r="C86" s="109">
        <f>MAX(C12:O12)</f>
        <v>23.2</v>
      </c>
      <c r="D86" s="109"/>
      <c r="E86" s="109">
        <f>MAX(I51:O51)</f>
        <v>26.8</v>
      </c>
      <c r="F86" s="109"/>
      <c r="G86" s="269"/>
      <c r="H86" s="269"/>
      <c r="I86" s="269"/>
      <c r="J86" s="269"/>
      <c r="K86" s="269"/>
      <c r="L86" s="269"/>
      <c r="M86" s="269"/>
      <c r="N86" s="269"/>
      <c r="O86" s="269"/>
      <c r="P86" s="133"/>
    </row>
    <row r="87" spans="2:16">
      <c r="B87" s="201" t="s">
        <v>14</v>
      </c>
      <c r="C87" s="109">
        <f>MIN(C12:O12)</f>
        <v>20.7</v>
      </c>
      <c r="D87" s="109"/>
      <c r="E87" s="109">
        <f>MIN(I51:O51)</f>
        <v>24.6</v>
      </c>
      <c r="F87" s="109"/>
      <c r="G87" s="269"/>
      <c r="H87" s="269"/>
      <c r="I87" s="269"/>
      <c r="J87" s="269"/>
      <c r="K87" s="269"/>
      <c r="L87" s="269"/>
      <c r="M87" s="269"/>
      <c r="N87" s="269"/>
      <c r="O87" s="269"/>
      <c r="P87" s="133"/>
    </row>
    <row r="88" spans="2:16" ht="13.5" thickBot="1">
      <c r="B88" s="200" t="s">
        <v>15</v>
      </c>
      <c r="C88" s="106">
        <f>C86-C87</f>
        <v>2.5</v>
      </c>
      <c r="D88" s="106"/>
      <c r="E88" s="106">
        <f>E86-E87</f>
        <v>2.1999999999999993</v>
      </c>
      <c r="F88" s="106"/>
      <c r="G88" s="269"/>
      <c r="H88" s="269"/>
      <c r="I88" s="269"/>
      <c r="J88" s="269"/>
      <c r="K88" s="269"/>
      <c r="L88" s="269"/>
      <c r="M88" s="269"/>
      <c r="N88" s="269"/>
      <c r="O88" s="269"/>
      <c r="P88" s="133"/>
    </row>
    <row r="89" spans="2:16" ht="13.5" thickBot="1">
      <c r="B89" s="276"/>
      <c r="C89" s="269"/>
      <c r="D89" s="269"/>
      <c r="E89" s="269"/>
      <c r="F89" s="269"/>
      <c r="G89" s="269"/>
      <c r="H89" s="269"/>
      <c r="I89" s="269"/>
      <c r="J89" s="269"/>
      <c r="K89" s="269"/>
      <c r="L89" s="269"/>
      <c r="M89" s="269"/>
      <c r="N89" s="269"/>
      <c r="O89" s="269"/>
      <c r="P89" s="133"/>
    </row>
    <row r="90" spans="2:16" ht="13.5" customHeight="1" thickBot="1">
      <c r="B90" s="118"/>
      <c r="C90" s="288" t="s">
        <v>126</v>
      </c>
      <c r="D90" s="288"/>
      <c r="E90" s="288"/>
      <c r="F90" s="288"/>
      <c r="G90" s="269"/>
      <c r="H90" s="269"/>
      <c r="I90" s="269"/>
      <c r="J90" s="269"/>
      <c r="K90" s="269"/>
      <c r="L90" s="269"/>
      <c r="M90" s="269"/>
      <c r="N90" s="269"/>
      <c r="O90" s="269"/>
      <c r="P90" s="133"/>
    </row>
    <row r="91" spans="2:16" ht="13.5" thickBot="1">
      <c r="B91" s="115"/>
      <c r="C91" s="122" t="s">
        <v>17</v>
      </c>
      <c r="D91" s="122"/>
      <c r="E91" s="122" t="s">
        <v>18</v>
      </c>
      <c r="F91" s="122"/>
      <c r="G91" s="289"/>
      <c r="H91" s="289"/>
      <c r="I91" s="269"/>
      <c r="J91" s="269"/>
      <c r="K91" s="269"/>
      <c r="L91" s="269"/>
      <c r="M91" s="269"/>
      <c r="N91" s="269"/>
      <c r="O91" s="269"/>
      <c r="P91" s="133"/>
    </row>
    <row r="92" spans="2:16">
      <c r="B92" s="201" t="s">
        <v>9</v>
      </c>
      <c r="C92" s="113">
        <v>8</v>
      </c>
      <c r="D92" s="113"/>
      <c r="E92" s="113">
        <v>7</v>
      </c>
      <c r="F92" s="113"/>
      <c r="G92" s="282"/>
      <c r="H92" s="282"/>
    </row>
    <row r="93" spans="2:16" ht="13.5" customHeight="1">
      <c r="B93" s="201" t="s">
        <v>10</v>
      </c>
      <c r="C93" s="111">
        <f>AVERAGE(C13:O13)</f>
        <v>-46.724999999999994</v>
      </c>
      <c r="D93" s="111"/>
      <c r="E93" s="111">
        <f>AVERAGE(I52:O52)</f>
        <v>-57.120000000000005</v>
      </c>
      <c r="F93" s="111"/>
      <c r="G93" s="281"/>
      <c r="H93" s="281"/>
    </row>
    <row r="94" spans="2:16" ht="13.5" customHeight="1">
      <c r="B94" s="201" t="s">
        <v>12</v>
      </c>
      <c r="C94" s="111">
        <f>STDEV(C13:O13)</f>
        <v>13.577581312064201</v>
      </c>
      <c r="D94" s="111"/>
      <c r="E94" s="111">
        <f>STDEV(I52:O52)</f>
        <v>11.013945705331915</v>
      </c>
      <c r="F94" s="111"/>
      <c r="G94" s="280"/>
      <c r="H94" s="280"/>
    </row>
    <row r="95" spans="2:16">
      <c r="B95" s="201" t="s">
        <v>11</v>
      </c>
      <c r="C95" s="111">
        <f>CONFIDENCE(0.05,C94,C92)</f>
        <v>9.408610932904244</v>
      </c>
      <c r="D95" s="111"/>
      <c r="E95" s="111">
        <f>CONFIDENCE(0.05,E94,E92)</f>
        <v>8.1590952331207784</v>
      </c>
      <c r="F95" s="111"/>
      <c r="G95" s="278"/>
      <c r="H95" s="278"/>
      <c r="M95" s="136"/>
    </row>
    <row r="96" spans="2:16" ht="14.25" customHeight="1">
      <c r="B96" s="201" t="s">
        <v>13</v>
      </c>
      <c r="C96" s="109">
        <f>MAX(C13:O13)</f>
        <v>-32.9</v>
      </c>
      <c r="D96" s="109"/>
      <c r="E96" s="109">
        <f>MAX(I52:O52)</f>
        <v>-41.3</v>
      </c>
      <c r="F96" s="109"/>
      <c r="G96" s="279"/>
      <c r="H96" s="279"/>
      <c r="I96" s="136"/>
    </row>
    <row r="97" spans="2:21">
      <c r="B97" s="201" t="s">
        <v>14</v>
      </c>
      <c r="C97" s="109">
        <f>MIN(C13:O13)</f>
        <v>-66.5</v>
      </c>
      <c r="D97" s="109"/>
      <c r="E97" s="109">
        <f>MIN(I52:O52)</f>
        <v>-69.599999999999994</v>
      </c>
      <c r="F97" s="109"/>
      <c r="G97" s="279"/>
      <c r="H97" s="279"/>
      <c r="I97" s="120"/>
      <c r="J97" s="120"/>
      <c r="K97" s="120"/>
      <c r="L97" s="120"/>
      <c r="M97" s="120"/>
    </row>
    <row r="98" spans="2:21" ht="13.5" thickBot="1">
      <c r="B98" s="200" t="s">
        <v>15</v>
      </c>
      <c r="C98" s="106">
        <f>C96-C97</f>
        <v>33.6</v>
      </c>
      <c r="D98" s="106"/>
      <c r="E98" s="106">
        <f>E96-E97</f>
        <v>28.299999999999997</v>
      </c>
      <c r="F98" s="106"/>
      <c r="G98" s="279"/>
      <c r="H98" s="279"/>
      <c r="I98" s="120"/>
      <c r="J98" s="120"/>
      <c r="K98" s="120"/>
      <c r="L98" s="120"/>
      <c r="M98" s="120"/>
    </row>
    <row r="99" spans="2:21" ht="13.5" thickBot="1">
      <c r="B99" s="225"/>
      <c r="C99" s="278"/>
      <c r="D99" s="278"/>
      <c r="E99" s="278"/>
      <c r="F99" s="278"/>
      <c r="G99" s="278"/>
      <c r="H99" s="278"/>
      <c r="I99" s="135"/>
      <c r="J99" s="135"/>
      <c r="K99" s="135"/>
      <c r="L99" s="120"/>
      <c r="M99" s="120"/>
    </row>
    <row r="100" spans="2:21" ht="22.5" customHeight="1" thickBot="1">
      <c r="B100" s="118"/>
      <c r="C100" s="288" t="s">
        <v>125</v>
      </c>
      <c r="D100" s="288"/>
      <c r="E100" s="288"/>
      <c r="F100" s="288"/>
      <c r="G100" s="278"/>
      <c r="H100" s="278"/>
      <c r="I100" s="120"/>
      <c r="J100" s="120"/>
      <c r="K100" s="120"/>
      <c r="L100" s="133"/>
      <c r="M100" s="133"/>
      <c r="N100" s="121"/>
      <c r="O100" s="121"/>
      <c r="P100" s="121"/>
      <c r="Q100" s="121"/>
      <c r="R100" s="121"/>
      <c r="S100" s="121"/>
      <c r="T100" s="121"/>
      <c r="U100" s="121"/>
    </row>
    <row r="101" spans="2:21" ht="13.5" thickBot="1">
      <c r="B101" s="115"/>
      <c r="C101" s="122" t="s">
        <v>17</v>
      </c>
      <c r="D101" s="122"/>
      <c r="E101" s="122" t="s">
        <v>18</v>
      </c>
      <c r="F101" s="122"/>
      <c r="G101" s="278"/>
      <c r="H101" s="278"/>
      <c r="I101" s="120"/>
      <c r="J101" s="120"/>
      <c r="K101" s="120"/>
      <c r="L101" s="133"/>
      <c r="M101" s="133"/>
      <c r="N101" s="121"/>
      <c r="O101" s="121"/>
      <c r="P101" s="121"/>
      <c r="Q101" s="121"/>
      <c r="R101" s="121"/>
      <c r="S101" s="121"/>
      <c r="T101" s="121"/>
      <c r="U101" s="121"/>
    </row>
    <row r="102" spans="2:21">
      <c r="B102" s="201" t="s">
        <v>9</v>
      </c>
      <c r="C102" s="113">
        <f>COUNTIF(H14:O14,"&gt;0")</f>
        <v>5</v>
      </c>
      <c r="D102" s="113"/>
      <c r="E102" s="113">
        <f>COUNTIF(I53:O53,"&gt;0")</f>
        <v>5</v>
      </c>
      <c r="F102" s="113"/>
      <c r="G102" s="278"/>
      <c r="H102" s="278"/>
      <c r="I102" s="120"/>
      <c r="J102" s="120"/>
      <c r="K102" s="120"/>
      <c r="L102" s="133"/>
      <c r="M102" s="133"/>
      <c r="N102" s="121"/>
      <c r="O102" s="121"/>
      <c r="P102" s="121"/>
      <c r="Q102" s="121"/>
      <c r="R102" s="121"/>
      <c r="S102" s="121"/>
      <c r="T102" s="121"/>
      <c r="U102" s="121"/>
    </row>
    <row r="103" spans="2:21">
      <c r="B103" s="201" t="s">
        <v>10</v>
      </c>
      <c r="C103" s="111">
        <f>AVERAGE(H14:O14)</f>
        <v>22.78</v>
      </c>
      <c r="D103" s="111"/>
      <c r="E103" s="111">
        <f>AVERAGE(I53:O53)</f>
        <v>25.839999999999996</v>
      </c>
      <c r="F103" s="111"/>
      <c r="G103" s="287"/>
      <c r="H103" s="287"/>
      <c r="I103" s="120"/>
      <c r="J103" s="120"/>
      <c r="K103" s="120"/>
      <c r="L103" s="133"/>
      <c r="M103" s="133"/>
      <c r="N103" s="121"/>
      <c r="O103" s="121"/>
      <c r="P103" s="121"/>
      <c r="Q103" s="121"/>
      <c r="R103" s="121"/>
      <c r="S103" s="121"/>
      <c r="T103" s="121"/>
      <c r="U103" s="121"/>
    </row>
    <row r="104" spans="2:21">
      <c r="B104" s="201" t="s">
        <v>12</v>
      </c>
      <c r="C104" s="111">
        <f>STDEV(H14:O14)</f>
        <v>0.46043457732885362</v>
      </c>
      <c r="D104" s="111"/>
      <c r="E104" s="111">
        <f>STDEV(I53:O53)</f>
        <v>1.0261578825892241</v>
      </c>
      <c r="F104" s="111"/>
      <c r="G104" s="280"/>
      <c r="H104" s="280"/>
      <c r="I104" s="120"/>
      <c r="J104" s="120"/>
      <c r="K104" s="120"/>
      <c r="L104" s="133"/>
      <c r="M104" s="133"/>
      <c r="N104" s="121"/>
      <c r="O104" s="121"/>
      <c r="P104" s="121"/>
      <c r="Q104" s="121"/>
      <c r="R104" s="121"/>
      <c r="S104" s="121"/>
      <c r="T104" s="121"/>
      <c r="U104" s="121"/>
    </row>
    <row r="105" spans="2:21">
      <c r="B105" s="201" t="s">
        <v>11</v>
      </c>
      <c r="C105" s="111">
        <f>CONFIDENCE(0.05,C104,C102)</f>
        <v>0.40358128548959116</v>
      </c>
      <c r="D105" s="111"/>
      <c r="E105" s="111">
        <f>CONFIDENCE(0.05,E104,E102)</f>
        <v>0.89945051427979195</v>
      </c>
      <c r="F105" s="111"/>
      <c r="G105" s="278"/>
      <c r="H105" s="278"/>
      <c r="I105" s="120"/>
      <c r="J105" s="120"/>
      <c r="K105" s="120"/>
      <c r="L105" s="133"/>
      <c r="M105" s="133"/>
      <c r="N105" s="121"/>
      <c r="O105" s="121"/>
      <c r="P105" s="121"/>
      <c r="Q105" s="121"/>
      <c r="R105" s="121"/>
      <c r="S105" s="121"/>
      <c r="T105" s="121"/>
      <c r="U105" s="121"/>
    </row>
    <row r="106" spans="2:21">
      <c r="B106" s="201" t="s">
        <v>13</v>
      </c>
      <c r="C106" s="109">
        <f>MAX(H14:O14)</f>
        <v>23.2</v>
      </c>
      <c r="D106" s="109"/>
      <c r="E106" s="109">
        <f>MAX(I53:O53)</f>
        <v>26.8</v>
      </c>
      <c r="F106" s="109"/>
      <c r="G106" s="279"/>
      <c r="H106" s="279"/>
      <c r="I106" s="120"/>
      <c r="J106" s="120"/>
      <c r="K106" s="120"/>
      <c r="L106" s="133"/>
      <c r="M106" s="133"/>
      <c r="N106" s="121"/>
      <c r="O106" s="121"/>
      <c r="P106" s="121"/>
      <c r="Q106" s="121"/>
      <c r="R106" s="121"/>
      <c r="S106" s="121"/>
      <c r="T106" s="121"/>
      <c r="U106" s="121"/>
    </row>
    <row r="107" spans="2:21">
      <c r="B107" s="201" t="s">
        <v>14</v>
      </c>
      <c r="C107" s="109">
        <f>MIN(H14:O14)</f>
        <v>22.2</v>
      </c>
      <c r="D107" s="109"/>
      <c r="E107" s="109">
        <f>MIN(I53:O53)</f>
        <v>24.6</v>
      </c>
      <c r="F107" s="109"/>
      <c r="G107" s="279"/>
      <c r="H107" s="279"/>
      <c r="I107" s="120"/>
      <c r="J107" s="120"/>
      <c r="K107" s="120"/>
      <c r="L107" s="133"/>
      <c r="M107" s="133"/>
      <c r="N107" s="121"/>
      <c r="O107" s="121"/>
      <c r="P107" s="121"/>
      <c r="Q107" s="121"/>
      <c r="R107" s="121"/>
      <c r="S107" s="121"/>
      <c r="T107" s="121"/>
      <c r="U107" s="121"/>
    </row>
    <row r="108" spans="2:21" ht="13.5" thickBot="1">
      <c r="B108" s="200" t="s">
        <v>15</v>
      </c>
      <c r="C108" s="106">
        <f>C106-C107</f>
        <v>1</v>
      </c>
      <c r="D108" s="106"/>
      <c r="E108" s="106">
        <f>E106-E107</f>
        <v>2.1999999999999993</v>
      </c>
      <c r="F108" s="106"/>
      <c r="G108" s="279"/>
      <c r="H108" s="279"/>
      <c r="I108" s="120"/>
      <c r="J108" s="120"/>
      <c r="K108" s="120"/>
      <c r="L108" s="133"/>
      <c r="M108" s="133"/>
      <c r="N108" s="121"/>
      <c r="O108" s="121"/>
      <c r="P108" s="121"/>
      <c r="Q108" s="121"/>
      <c r="R108" s="121"/>
      <c r="S108" s="121"/>
      <c r="T108" s="121"/>
      <c r="U108" s="121"/>
    </row>
    <row r="109" spans="2:21">
      <c r="B109" s="225"/>
      <c r="C109" s="278"/>
      <c r="D109" s="278"/>
      <c r="E109" s="278"/>
      <c r="F109" s="278"/>
      <c r="G109" s="278"/>
      <c r="H109" s="278"/>
      <c r="I109" s="120"/>
      <c r="J109" s="120"/>
      <c r="K109" s="120"/>
      <c r="L109" s="133"/>
      <c r="M109" s="133"/>
      <c r="N109" s="121"/>
      <c r="O109" s="121"/>
      <c r="P109" s="121"/>
      <c r="Q109" s="121"/>
      <c r="R109" s="121"/>
      <c r="S109" s="121"/>
      <c r="T109" s="121"/>
      <c r="U109" s="121"/>
    </row>
    <row r="110" spans="2:21">
      <c r="B110" s="225"/>
      <c r="C110" s="278"/>
      <c r="D110" s="278"/>
      <c r="E110" s="278"/>
      <c r="F110" s="278"/>
      <c r="G110" s="278"/>
      <c r="H110" s="278"/>
      <c r="I110" s="120"/>
      <c r="J110" s="120"/>
      <c r="K110" s="120"/>
      <c r="L110" s="133"/>
      <c r="M110" s="133"/>
      <c r="N110" s="121"/>
      <c r="O110" s="121"/>
      <c r="P110" s="121"/>
      <c r="Q110" s="121"/>
      <c r="R110" s="121"/>
      <c r="S110" s="121"/>
      <c r="T110" s="121"/>
      <c r="U110" s="121"/>
    </row>
    <row r="111" spans="2:21">
      <c r="B111" s="225"/>
      <c r="C111" s="278"/>
      <c r="D111" s="278"/>
      <c r="E111" s="278"/>
      <c r="F111" s="278"/>
      <c r="G111" s="278"/>
      <c r="H111" s="278"/>
      <c r="I111" s="120"/>
      <c r="J111" s="120"/>
      <c r="K111" s="120"/>
      <c r="L111" s="133"/>
      <c r="M111" s="133"/>
      <c r="N111" s="121"/>
      <c r="O111" s="121"/>
      <c r="P111" s="121"/>
      <c r="Q111" s="121"/>
      <c r="R111" s="121"/>
      <c r="S111" s="121"/>
      <c r="T111" s="121"/>
      <c r="U111" s="121"/>
    </row>
    <row r="112" spans="2:21" ht="13.5" thickBot="1">
      <c r="B112" s="225"/>
      <c r="C112" s="278"/>
      <c r="D112" s="278"/>
      <c r="E112" s="278"/>
      <c r="F112" s="278"/>
      <c r="G112" s="278"/>
      <c r="H112" s="278"/>
      <c r="I112" s="120"/>
      <c r="J112" s="120"/>
      <c r="K112" s="120"/>
      <c r="L112" s="133"/>
      <c r="M112" s="133"/>
      <c r="N112" s="121"/>
      <c r="O112" s="121"/>
      <c r="P112" s="121"/>
      <c r="Q112" s="121"/>
      <c r="R112" s="121"/>
      <c r="S112" s="121"/>
      <c r="T112" s="121"/>
      <c r="U112" s="121"/>
    </row>
    <row r="113" spans="2:21" ht="22.5" customHeight="1" thickBot="1">
      <c r="B113" s="118"/>
      <c r="C113" s="239" t="s">
        <v>117</v>
      </c>
      <c r="D113" s="239"/>
      <c r="E113" s="239"/>
      <c r="F113" s="239"/>
      <c r="G113" s="278"/>
      <c r="H113" s="278"/>
      <c r="I113" s="120"/>
      <c r="J113" s="120"/>
      <c r="K113" s="120"/>
      <c r="L113" s="133"/>
      <c r="M113" s="133"/>
      <c r="N113" s="121"/>
      <c r="O113" s="121"/>
      <c r="P113" s="121"/>
      <c r="Q113" s="121"/>
      <c r="R113" s="121"/>
      <c r="S113" s="121"/>
      <c r="T113" s="121"/>
      <c r="U113" s="121"/>
    </row>
    <row r="114" spans="2:21" ht="13.5" thickBot="1">
      <c r="B114" s="115"/>
      <c r="C114" s="122" t="s">
        <v>17</v>
      </c>
      <c r="D114" s="122"/>
      <c r="E114" s="122" t="s">
        <v>18</v>
      </c>
      <c r="F114" s="122"/>
      <c r="G114" s="224"/>
      <c r="H114" s="224"/>
      <c r="I114" s="120"/>
      <c r="J114" s="120"/>
      <c r="K114" s="120"/>
      <c r="L114" s="133"/>
      <c r="M114" s="133"/>
      <c r="N114" s="121"/>
      <c r="O114" s="121"/>
      <c r="P114" s="121"/>
      <c r="Q114" s="121"/>
      <c r="R114" s="121"/>
      <c r="S114" s="121"/>
      <c r="T114" s="121"/>
      <c r="U114" s="121"/>
    </row>
    <row r="115" spans="2:21">
      <c r="B115" s="201" t="s">
        <v>9</v>
      </c>
      <c r="C115" s="113">
        <f>COUNTIF(H16:O16,"&gt;0")</f>
        <v>5</v>
      </c>
      <c r="D115" s="113"/>
      <c r="E115" s="113">
        <f>COUNTIF(H16:O16,"&gt;0")</f>
        <v>5</v>
      </c>
      <c r="F115" s="113"/>
      <c r="G115" s="278"/>
      <c r="H115" s="278"/>
      <c r="I115" s="285"/>
      <c r="J115" s="120"/>
      <c r="K115" s="120"/>
      <c r="L115" s="133"/>
      <c r="M115" s="133"/>
      <c r="N115" s="121"/>
      <c r="O115" s="121"/>
      <c r="P115" s="121"/>
      <c r="Q115" s="121"/>
      <c r="R115" s="121"/>
      <c r="S115" s="121"/>
      <c r="T115" s="121"/>
      <c r="U115" s="121"/>
    </row>
    <row r="116" spans="2:21">
      <c r="B116" s="201" t="s">
        <v>10</v>
      </c>
      <c r="C116" s="111">
        <f>AVERAGE(H16:O16)</f>
        <v>44.519999999999996</v>
      </c>
      <c r="D116" s="111"/>
      <c r="E116" s="111">
        <f>AVERAGE(I55:O55)</f>
        <v>40.94</v>
      </c>
      <c r="F116" s="111"/>
      <c r="G116" s="281"/>
      <c r="H116" s="281"/>
      <c r="I116" s="285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</row>
    <row r="117" spans="2:21" ht="13.5" customHeight="1">
      <c r="B117" s="201" t="s">
        <v>12</v>
      </c>
      <c r="C117" s="111">
        <f>STDEV(H16:O16)</f>
        <v>1.2235195135346213</v>
      </c>
      <c r="D117" s="111"/>
      <c r="E117" s="111">
        <f>STDEV(I55:O55)</f>
        <v>1.7023513150933309</v>
      </c>
      <c r="F117" s="111"/>
      <c r="G117" s="280"/>
      <c r="H117" s="280"/>
      <c r="I117" s="285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</row>
    <row r="118" spans="2:21">
      <c r="B118" s="201" t="s">
        <v>11</v>
      </c>
      <c r="C118" s="111">
        <f>CONFIDENCE(0.05,C117,C115)</f>
        <v>1.0724424324483892</v>
      </c>
      <c r="D118" s="111"/>
      <c r="E118" s="111">
        <f>CONFIDENCE(0.05,E117,E115)</f>
        <v>1.4921492996594907</v>
      </c>
      <c r="F118" s="111"/>
      <c r="G118" s="278"/>
      <c r="H118" s="278"/>
      <c r="I118" s="285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</row>
    <row r="119" spans="2:21">
      <c r="B119" s="201" t="s">
        <v>13</v>
      </c>
      <c r="C119" s="109">
        <f>MAX(H16:O16)</f>
        <v>46.3</v>
      </c>
      <c r="D119" s="109"/>
      <c r="E119" s="109">
        <f>MAX(I55:O55)</f>
        <v>42.4</v>
      </c>
      <c r="F119" s="109"/>
      <c r="G119" s="279"/>
      <c r="H119" s="279"/>
      <c r="I119" s="285"/>
      <c r="L119" s="246"/>
      <c r="M119" s="121"/>
      <c r="N119" s="121"/>
      <c r="O119" s="121"/>
      <c r="P119" s="121"/>
      <c r="Q119" s="121"/>
      <c r="R119" s="121"/>
      <c r="S119" s="121"/>
      <c r="T119" s="121"/>
      <c r="U119" s="121"/>
    </row>
    <row r="120" spans="2:21">
      <c r="B120" s="201" t="s">
        <v>14</v>
      </c>
      <c r="C120" s="109">
        <f>MIN(H16:O16)</f>
        <v>43.6</v>
      </c>
      <c r="D120" s="109"/>
      <c r="E120" s="109">
        <f>MIN(I55:O55)</f>
        <v>38.200000000000003</v>
      </c>
      <c r="F120" s="109"/>
      <c r="G120" s="279"/>
      <c r="H120" s="279"/>
      <c r="I120" s="285"/>
      <c r="L120" s="121"/>
      <c r="M120" s="121"/>
      <c r="N120" s="121"/>
      <c r="O120" s="121"/>
      <c r="P120" s="121"/>
      <c r="Q120" s="121"/>
      <c r="R120" s="121"/>
      <c r="S120" s="121"/>
      <c r="T120" s="121"/>
      <c r="U120" s="121"/>
    </row>
    <row r="121" spans="2:21" ht="13.5" thickBot="1">
      <c r="B121" s="200" t="s">
        <v>15</v>
      </c>
      <c r="C121" s="106">
        <f>C119-C120</f>
        <v>2.6999999999999957</v>
      </c>
      <c r="D121" s="106"/>
      <c r="E121" s="106">
        <f>E119-E120</f>
        <v>4.1999999999999957</v>
      </c>
      <c r="F121" s="106"/>
      <c r="G121" s="279"/>
      <c r="H121" s="279"/>
      <c r="I121" s="285"/>
      <c r="L121" s="121"/>
      <c r="M121" s="121"/>
      <c r="N121" s="121"/>
      <c r="O121" s="121"/>
      <c r="P121" s="121"/>
      <c r="Q121" s="121"/>
      <c r="R121" s="121"/>
      <c r="S121" s="121"/>
      <c r="T121" s="121"/>
      <c r="U121" s="121"/>
    </row>
    <row r="122" spans="2:21" ht="13.5" thickBot="1">
      <c r="B122" s="276"/>
      <c r="C122" s="275"/>
      <c r="D122" s="275"/>
      <c r="E122" s="275"/>
      <c r="F122" s="275"/>
      <c r="G122" s="278"/>
      <c r="H122" s="278"/>
      <c r="I122" s="285"/>
      <c r="L122" s="121"/>
      <c r="M122" s="121"/>
      <c r="N122" s="121"/>
      <c r="O122" s="121"/>
      <c r="P122" s="121"/>
      <c r="Q122" s="121"/>
      <c r="R122" s="121"/>
      <c r="S122" s="121"/>
      <c r="T122" s="121"/>
      <c r="U122" s="121"/>
    </row>
    <row r="123" spans="2:21" ht="22.5" customHeight="1" thickBot="1">
      <c r="B123" s="118"/>
      <c r="C123" s="239" t="s">
        <v>124</v>
      </c>
      <c r="D123" s="239"/>
      <c r="E123" s="239"/>
      <c r="F123" s="239"/>
      <c r="G123" s="278"/>
      <c r="H123" s="278"/>
      <c r="I123" s="285"/>
      <c r="L123" s="121"/>
      <c r="M123" s="121"/>
      <c r="N123" s="121"/>
      <c r="O123" s="121"/>
      <c r="P123" s="121"/>
      <c r="Q123" s="121"/>
      <c r="R123" s="121"/>
      <c r="S123" s="121"/>
      <c r="T123" s="121"/>
      <c r="U123" s="121"/>
    </row>
    <row r="124" spans="2:21" ht="13.5" thickBot="1">
      <c r="B124" s="115"/>
      <c r="C124" s="122" t="s">
        <v>17</v>
      </c>
      <c r="D124" s="122"/>
      <c r="E124" s="122" t="s">
        <v>18</v>
      </c>
      <c r="F124" s="122"/>
      <c r="G124" s="278"/>
      <c r="H124" s="278"/>
      <c r="I124" s="285"/>
      <c r="L124" s="121"/>
      <c r="M124" s="121"/>
      <c r="N124" s="121"/>
      <c r="O124" s="121"/>
      <c r="P124" s="121"/>
      <c r="Q124" s="121"/>
      <c r="R124" s="121"/>
      <c r="S124" s="121"/>
      <c r="T124" s="121"/>
      <c r="U124" s="121"/>
    </row>
    <row r="125" spans="2:21">
      <c r="B125" s="201" t="s">
        <v>9</v>
      </c>
      <c r="C125" s="113">
        <f>COUNTIF(H17:O17,"&gt;0")</f>
        <v>5</v>
      </c>
      <c r="D125" s="113"/>
      <c r="E125" s="113">
        <f>COUNTIF(I56:O56,"&gt;0")</f>
        <v>5</v>
      </c>
      <c r="F125" s="113"/>
      <c r="G125" s="282"/>
      <c r="H125" s="282"/>
      <c r="I125" s="285"/>
      <c r="L125" s="121"/>
      <c r="M125" s="121"/>
      <c r="N125" s="121"/>
      <c r="O125" s="121"/>
      <c r="P125" s="121"/>
      <c r="Q125" s="121"/>
      <c r="R125" s="121"/>
      <c r="S125" s="121"/>
      <c r="T125" s="121"/>
      <c r="U125" s="121"/>
    </row>
    <row r="126" spans="2:21">
      <c r="B126" s="201" t="s">
        <v>10</v>
      </c>
      <c r="C126" s="111">
        <f>AVERAGE(H17:O17)</f>
        <v>22.58</v>
      </c>
      <c r="D126" s="111"/>
      <c r="E126" s="111">
        <f>AVERAGE(I56:O56)</f>
        <v>25.76</v>
      </c>
      <c r="F126" s="111"/>
      <c r="G126" s="281"/>
      <c r="H126" s="281"/>
      <c r="I126" s="285"/>
    </row>
    <row r="127" spans="2:21" ht="13.5" customHeight="1">
      <c r="B127" s="201" t="s">
        <v>12</v>
      </c>
      <c r="C127" s="111">
        <f>STDEV(H17:O17)</f>
        <v>0.49699094559156698</v>
      </c>
      <c r="D127" s="111"/>
      <c r="E127" s="111">
        <f>STDEV(I56:O56)</f>
        <v>0.92086915465770658</v>
      </c>
      <c r="F127" s="111"/>
      <c r="G127" s="280"/>
      <c r="H127" s="280"/>
      <c r="I127" s="285"/>
    </row>
    <row r="128" spans="2:21">
      <c r="B128" s="201" t="s">
        <v>11</v>
      </c>
      <c r="C128" s="111">
        <f>CONFIDENCE(0.05,C127,C125)</f>
        <v>0.43562376627347776</v>
      </c>
      <c r="D128" s="111"/>
      <c r="E128" s="111">
        <f>CONFIDENCE(0.05,E127,E125)</f>
        <v>0.80716257097918176</v>
      </c>
      <c r="F128" s="111"/>
      <c r="G128" s="277"/>
      <c r="H128" s="277"/>
      <c r="I128" s="285"/>
    </row>
    <row r="129" spans="2:11">
      <c r="B129" s="201" t="s">
        <v>13</v>
      </c>
      <c r="C129" s="109">
        <f>MAX(H17:O17)</f>
        <v>23.1</v>
      </c>
      <c r="D129" s="109"/>
      <c r="E129" s="109">
        <f>MAX(I56:O56)</f>
        <v>26.8</v>
      </c>
      <c r="F129" s="109"/>
      <c r="G129" s="277"/>
      <c r="H129" s="277"/>
      <c r="I129" s="285"/>
    </row>
    <row r="130" spans="2:11">
      <c r="B130" s="201" t="s">
        <v>14</v>
      </c>
      <c r="C130" s="109">
        <f>MIN(H17:O17)</f>
        <v>22</v>
      </c>
      <c r="D130" s="109"/>
      <c r="E130" s="109">
        <f>MIN(C56:O56)</f>
        <v>21.6</v>
      </c>
      <c r="F130" s="109"/>
      <c r="G130" s="277"/>
      <c r="H130" s="277"/>
      <c r="I130" s="285"/>
    </row>
    <row r="131" spans="2:11" ht="13.5" thickBot="1">
      <c r="B131" s="200" t="s">
        <v>15</v>
      </c>
      <c r="C131" s="106">
        <f>C129-C130</f>
        <v>1.1000000000000014</v>
      </c>
      <c r="D131" s="106"/>
      <c r="E131" s="106">
        <f>E129-E130</f>
        <v>5.1999999999999993</v>
      </c>
      <c r="F131" s="106"/>
      <c r="G131" s="277"/>
      <c r="H131" s="277"/>
      <c r="I131" s="285"/>
    </row>
    <row r="132" spans="2:11">
      <c r="B132" s="225"/>
      <c r="C132" s="286"/>
      <c r="D132" s="286"/>
      <c r="E132" s="286"/>
      <c r="F132" s="286"/>
      <c r="G132" s="277"/>
      <c r="H132" s="277"/>
      <c r="I132" s="285"/>
    </row>
    <row r="133" spans="2:11" ht="13.5" thickBot="1">
      <c r="B133" s="225"/>
      <c r="C133" s="286"/>
      <c r="D133" s="286"/>
      <c r="E133" s="286"/>
      <c r="F133" s="286"/>
      <c r="G133" s="277"/>
      <c r="H133" s="277"/>
      <c r="I133" s="285"/>
    </row>
    <row r="134" spans="2:11" ht="22.5" customHeight="1" thickBot="1">
      <c r="B134" s="118"/>
      <c r="C134" s="235" t="s">
        <v>115</v>
      </c>
      <c r="D134" s="235"/>
      <c r="E134" s="235"/>
      <c r="F134" s="235"/>
      <c r="G134" s="277"/>
      <c r="H134" s="277"/>
      <c r="I134" s="282"/>
    </row>
    <row r="135" spans="2:11" ht="13.5" thickBot="1">
      <c r="B135" s="115"/>
      <c r="C135" s="122" t="s">
        <v>17</v>
      </c>
      <c r="D135" s="122"/>
      <c r="E135" s="122" t="s">
        <v>18</v>
      </c>
      <c r="F135" s="122"/>
      <c r="G135" s="284"/>
      <c r="H135" s="284"/>
      <c r="I135" s="282"/>
    </row>
    <row r="136" spans="2:11">
      <c r="B136" s="201" t="s">
        <v>9</v>
      </c>
      <c r="C136" s="113">
        <f>COUNTIF(H18:O18,"&gt;0")</f>
        <v>5</v>
      </c>
      <c r="D136" s="113"/>
      <c r="E136" s="113">
        <f>COUNTIF(I57:O57,"&gt;0")</f>
        <v>5</v>
      </c>
      <c r="F136" s="113"/>
      <c r="G136" s="283"/>
      <c r="H136" s="283"/>
    </row>
    <row r="137" spans="2:11" ht="13.5" customHeight="1">
      <c r="B137" s="201" t="s">
        <v>10</v>
      </c>
      <c r="C137" s="111">
        <f>AVERAGE(H18:O18)</f>
        <v>44.36</v>
      </c>
      <c r="D137" s="111"/>
      <c r="E137" s="111">
        <f>AVERAGE(I57:O57)</f>
        <v>41.06</v>
      </c>
      <c r="F137" s="111"/>
      <c r="G137" s="282"/>
      <c r="H137" s="282"/>
      <c r="K137" s="121"/>
    </row>
    <row r="138" spans="2:11" ht="13.5" customHeight="1">
      <c r="B138" s="201" t="s">
        <v>12</v>
      </c>
      <c r="C138" s="111">
        <f>STDEV(H18:O18)</f>
        <v>1.1588787684654502</v>
      </c>
      <c r="D138" s="111"/>
      <c r="E138" s="111">
        <f>STDEV(I57:O57)</f>
        <v>1.639512122553535</v>
      </c>
      <c r="F138" s="111"/>
      <c r="G138" s="280"/>
      <c r="H138" s="280"/>
      <c r="K138" s="121"/>
    </row>
    <row r="139" spans="2:11">
      <c r="B139" s="201" t="s">
        <v>11</v>
      </c>
      <c r="C139" s="111">
        <f>CONFIDENCE(0.05,C138,C136)</f>
        <v>1.0157833623555961</v>
      </c>
      <c r="D139" s="111"/>
      <c r="E139" s="111">
        <f>CONFIDENCE(0.05,E138,E136)</f>
        <v>1.437069330966728</v>
      </c>
      <c r="F139" s="111"/>
      <c r="G139" s="277"/>
      <c r="H139" s="277"/>
      <c r="K139" s="121"/>
    </row>
    <row r="140" spans="2:11">
      <c r="B140" s="201" t="s">
        <v>13</v>
      </c>
      <c r="C140" s="109">
        <f>MAX(H18:O18)</f>
        <v>46</v>
      </c>
      <c r="D140" s="109"/>
      <c r="E140" s="109">
        <f>MAX(I57:O57)</f>
        <v>42.6</v>
      </c>
      <c r="F140" s="109"/>
      <c r="G140" s="279"/>
      <c r="H140" s="279"/>
    </row>
    <row r="141" spans="2:11">
      <c r="B141" s="201" t="s">
        <v>14</v>
      </c>
      <c r="C141" s="109">
        <f>MIN(H18:O18)</f>
        <v>43.2</v>
      </c>
      <c r="D141" s="109"/>
      <c r="E141" s="109">
        <f>MIN(I57:O57)</f>
        <v>38.6</v>
      </c>
      <c r="F141" s="109"/>
      <c r="G141" s="277"/>
      <c r="H141" s="277"/>
    </row>
    <row r="142" spans="2:11" ht="13.5" thickBot="1">
      <c r="B142" s="200" t="s">
        <v>15</v>
      </c>
      <c r="C142" s="106">
        <f>C140-C141</f>
        <v>2.7999999999999972</v>
      </c>
      <c r="D142" s="106"/>
      <c r="E142" s="106">
        <f>E140-E141</f>
        <v>4</v>
      </c>
      <c r="F142" s="106"/>
      <c r="G142" s="277"/>
      <c r="H142" s="277"/>
    </row>
    <row r="143" spans="2:11">
      <c r="B143" s="201"/>
      <c r="C143" s="224"/>
      <c r="D143" s="224"/>
      <c r="E143" s="224"/>
      <c r="F143" s="224"/>
      <c r="G143" s="277"/>
      <c r="H143" s="277"/>
    </row>
    <row r="144" spans="2:11" ht="13.5" thickBot="1">
      <c r="B144" s="276"/>
      <c r="C144" s="275"/>
      <c r="D144" s="275"/>
      <c r="E144" s="275"/>
      <c r="F144" s="275"/>
      <c r="G144" s="277"/>
      <c r="H144" s="277"/>
    </row>
    <row r="145" spans="2:11" ht="22.5" customHeight="1" thickBot="1">
      <c r="B145" s="118"/>
      <c r="C145" s="235" t="s">
        <v>123</v>
      </c>
      <c r="D145" s="235"/>
      <c r="E145" s="235"/>
      <c r="F145" s="235"/>
      <c r="G145" s="277"/>
      <c r="H145" s="277"/>
    </row>
    <row r="146" spans="2:11" ht="13.5" thickBot="1">
      <c r="B146" s="115"/>
      <c r="C146" s="122" t="s">
        <v>17</v>
      </c>
      <c r="D146" s="122"/>
      <c r="E146" s="122" t="s">
        <v>18</v>
      </c>
      <c r="F146" s="122"/>
      <c r="G146" s="277"/>
      <c r="H146" s="277"/>
      <c r="I146" s="121"/>
    </row>
    <row r="147" spans="2:11">
      <c r="B147" s="201" t="s">
        <v>9</v>
      </c>
      <c r="C147" s="113">
        <f>COUNTIF(H19:O19,"&gt;0")</f>
        <v>5</v>
      </c>
      <c r="D147" s="113"/>
      <c r="E147" s="113">
        <f>COUNTIF(I58:O58,"&gt;0")</f>
        <v>5</v>
      </c>
      <c r="F147" s="113"/>
      <c r="G147" s="282"/>
      <c r="H147" s="282"/>
    </row>
    <row r="148" spans="2:11" ht="13.5" customHeight="1">
      <c r="B148" s="201" t="s">
        <v>10</v>
      </c>
      <c r="C148" s="111">
        <f>AVERAGE(H19:O19)</f>
        <v>22.699999999999996</v>
      </c>
      <c r="D148" s="111"/>
      <c r="E148" s="111">
        <f>AVERAGE(I58:O58)</f>
        <v>25.7</v>
      </c>
      <c r="F148" s="111"/>
      <c r="G148" s="281"/>
      <c r="H148" s="281"/>
    </row>
    <row r="149" spans="2:11">
      <c r="B149" s="201" t="s">
        <v>12</v>
      </c>
      <c r="C149" s="111">
        <f>STDEV(H19:O19)</f>
        <v>0.47958315233127247</v>
      </c>
      <c r="D149" s="111"/>
      <c r="E149" s="111">
        <f>STDEV(I58:O58)</f>
        <v>0.94868329805051466</v>
      </c>
      <c r="F149" s="111"/>
      <c r="G149" s="280"/>
      <c r="H149" s="280"/>
    </row>
    <row r="150" spans="2:11">
      <c r="B150" s="201" t="s">
        <v>11</v>
      </c>
      <c r="C150" s="111">
        <f>CONFIDENCE(0.05,C149,C147)</f>
        <v>0.42036544309913254</v>
      </c>
      <c r="D150" s="111"/>
      <c r="E150" s="111">
        <f>CONFIDENCE(0.05,E149,E147)</f>
        <v>0.83154229460980722</v>
      </c>
      <c r="F150" s="111"/>
      <c r="G150" s="277"/>
      <c r="H150" s="277"/>
    </row>
    <row r="151" spans="2:11">
      <c r="B151" s="201" t="s">
        <v>13</v>
      </c>
      <c r="C151" s="109">
        <f>MAX(H19:O19)</f>
        <v>23.2</v>
      </c>
      <c r="D151" s="109"/>
      <c r="E151" s="109">
        <f>MAX(I58:O58)</f>
        <v>26.6</v>
      </c>
      <c r="F151" s="109"/>
      <c r="G151" s="279"/>
      <c r="H151" s="279"/>
    </row>
    <row r="152" spans="2:11">
      <c r="B152" s="201" t="s">
        <v>14</v>
      </c>
      <c r="C152" s="109">
        <f>MIN(H19:O19)</f>
        <v>22.2</v>
      </c>
      <c r="D152" s="109"/>
      <c r="E152" s="109">
        <f>MIN(I58:O58)</f>
        <v>24.4</v>
      </c>
      <c r="F152" s="109"/>
      <c r="G152" s="277"/>
      <c r="H152" s="277"/>
    </row>
    <row r="153" spans="2:11" ht="13.5" thickBot="1">
      <c r="B153" s="200" t="s">
        <v>15</v>
      </c>
      <c r="C153" s="106">
        <f>C151-C152</f>
        <v>1</v>
      </c>
      <c r="D153" s="106"/>
      <c r="E153" s="106">
        <f>E151-E152</f>
        <v>2.2000000000000028</v>
      </c>
      <c r="F153" s="106"/>
      <c r="G153" s="277"/>
      <c r="H153" s="277"/>
    </row>
    <row r="154" spans="2:11">
      <c r="B154" s="225"/>
      <c r="C154" s="278"/>
      <c r="D154" s="278"/>
      <c r="E154" s="278"/>
      <c r="F154" s="278"/>
      <c r="G154" s="277"/>
      <c r="H154" s="277"/>
      <c r="K154" s="221"/>
    </row>
    <row r="155" spans="2:11" ht="13.5" thickBot="1">
      <c r="B155" s="225"/>
      <c r="C155" s="278"/>
      <c r="D155" s="278"/>
      <c r="E155" s="278"/>
      <c r="F155" s="278"/>
      <c r="G155" s="277"/>
      <c r="H155" s="277"/>
    </row>
    <row r="156" spans="2:11" ht="22.5" customHeight="1" thickBot="1">
      <c r="B156" s="118"/>
      <c r="C156" s="228" t="s">
        <v>113</v>
      </c>
      <c r="D156" s="228"/>
      <c r="E156" s="228"/>
      <c r="F156" s="228"/>
      <c r="G156" s="277"/>
      <c r="H156" s="277"/>
    </row>
    <row r="157" spans="2:11" ht="13.5" thickBot="1">
      <c r="B157" s="115"/>
      <c r="C157" s="122" t="s">
        <v>17</v>
      </c>
      <c r="D157" s="122"/>
      <c r="E157" s="122" t="s">
        <v>18</v>
      </c>
      <c r="F157" s="122"/>
      <c r="G157" s="223"/>
      <c r="H157" s="223"/>
      <c r="I157" s="120"/>
    </row>
    <row r="158" spans="2:11">
      <c r="B158" s="201" t="s">
        <v>9</v>
      </c>
      <c r="C158" s="113">
        <f>COUNTIF(I59:O59,"&gt;0")</f>
        <v>5</v>
      </c>
      <c r="D158" s="113"/>
      <c r="E158" s="113">
        <f>COUNTIF(I59:O59,"&gt;0")</f>
        <v>5</v>
      </c>
      <c r="F158" s="113"/>
      <c r="G158" s="223"/>
      <c r="H158" s="223"/>
      <c r="I158" s="120"/>
    </row>
    <row r="159" spans="2:11">
      <c r="B159" s="201" t="s">
        <v>10</v>
      </c>
      <c r="C159" s="111">
        <f>AVERAGE(H20:O20)</f>
        <v>28.579999999999995</v>
      </c>
      <c r="D159" s="111"/>
      <c r="E159" s="111">
        <f>AVERAGE(I59:O59)</f>
        <v>26.26</v>
      </c>
      <c r="F159" s="111"/>
      <c r="G159" s="223"/>
      <c r="H159" s="223"/>
      <c r="I159" s="120"/>
    </row>
    <row r="160" spans="2:11">
      <c r="B160" s="201" t="s">
        <v>12</v>
      </c>
      <c r="C160" s="111">
        <f>STDEV(I59:O59)</f>
        <v>1.1545561917897287</v>
      </c>
      <c r="D160" s="111"/>
      <c r="E160" s="111">
        <f>STDEV(I59:O59)</f>
        <v>1.1545561917897287</v>
      </c>
      <c r="F160" s="111"/>
      <c r="G160" s="223"/>
      <c r="H160" s="223"/>
      <c r="I160" s="120"/>
    </row>
    <row r="161" spans="2:9">
      <c r="B161" s="201" t="s">
        <v>11</v>
      </c>
      <c r="C161" s="111">
        <f>CONFIDENCE(0.05,C160,C158)</f>
        <v>1.0119945264659556</v>
      </c>
      <c r="D161" s="111"/>
      <c r="E161" s="111">
        <f>CONFIDENCE(0.05,E160,E158)</f>
        <v>1.0119945264659556</v>
      </c>
      <c r="F161" s="111"/>
      <c r="G161" s="223"/>
      <c r="H161" s="223"/>
      <c r="I161" s="120"/>
    </row>
    <row r="162" spans="2:9">
      <c r="B162" s="201" t="s">
        <v>13</v>
      </c>
      <c r="C162" s="109">
        <f>MAX(H20:O20)</f>
        <v>29.8</v>
      </c>
      <c r="D162" s="109"/>
      <c r="E162" s="109">
        <f>MAX(I59:O59)</f>
        <v>27.3</v>
      </c>
      <c r="F162" s="109"/>
      <c r="G162" s="223"/>
      <c r="H162" s="223"/>
      <c r="I162" s="120"/>
    </row>
    <row r="163" spans="2:9">
      <c r="B163" s="201" t="s">
        <v>14</v>
      </c>
      <c r="C163" s="109">
        <f>MIN(H20:O20)</f>
        <v>27.9</v>
      </c>
      <c r="D163" s="109"/>
      <c r="E163" s="109">
        <f>MIN(I59:O59)</f>
        <v>24.5</v>
      </c>
      <c r="F163" s="109"/>
      <c r="G163" s="223"/>
      <c r="H163" s="223"/>
      <c r="I163" s="120"/>
    </row>
    <row r="164" spans="2:9" ht="13.5" thickBot="1">
      <c r="B164" s="200" t="s">
        <v>15</v>
      </c>
      <c r="C164" s="106">
        <f>C162-C163</f>
        <v>1.9000000000000021</v>
      </c>
      <c r="D164" s="106"/>
      <c r="E164" s="106">
        <f>E162-E163</f>
        <v>2.8000000000000007</v>
      </c>
      <c r="F164" s="106"/>
      <c r="G164" s="223"/>
      <c r="H164" s="223"/>
      <c r="I164" s="120"/>
    </row>
    <row r="165" spans="2:9">
      <c r="B165" s="201"/>
      <c r="C165" s="224"/>
      <c r="D165" s="224"/>
      <c r="E165" s="224"/>
      <c r="F165" s="224"/>
      <c r="G165" s="223"/>
      <c r="H165" s="223"/>
      <c r="I165" s="120"/>
    </row>
    <row r="166" spans="2:9">
      <c r="B166" s="201"/>
      <c r="C166" s="224"/>
      <c r="D166" s="224"/>
      <c r="E166" s="224"/>
      <c r="F166" s="224"/>
      <c r="G166" s="223"/>
      <c r="H166" s="223"/>
      <c r="I166" s="120"/>
    </row>
    <row r="167" spans="2:9" ht="13.5" thickBot="1">
      <c r="B167" s="276"/>
      <c r="C167" s="275"/>
      <c r="D167" s="275"/>
      <c r="E167" s="275"/>
      <c r="F167" s="275"/>
      <c r="G167" s="223"/>
      <c r="H167" s="223"/>
      <c r="I167" s="120"/>
    </row>
    <row r="168" spans="2:9" ht="22.5" customHeight="1" thickBot="1">
      <c r="B168" s="118"/>
      <c r="C168" s="228" t="s">
        <v>112</v>
      </c>
      <c r="D168" s="228"/>
      <c r="E168" s="228"/>
      <c r="F168" s="228"/>
      <c r="G168" s="223"/>
      <c r="H168" s="223"/>
      <c r="I168" s="120"/>
    </row>
    <row r="169" spans="2:9" ht="13.5" thickBot="1">
      <c r="B169" s="115"/>
      <c r="C169" s="122" t="s">
        <v>17</v>
      </c>
      <c r="D169" s="122"/>
      <c r="E169" s="122" t="s">
        <v>18</v>
      </c>
      <c r="F169" s="122"/>
      <c r="G169" s="223"/>
      <c r="H169" s="223"/>
      <c r="I169" s="120"/>
    </row>
    <row r="170" spans="2:9">
      <c r="B170" s="201" t="s">
        <v>9</v>
      </c>
      <c r="C170" s="113">
        <f>COUNTIF(H21:O21,"&gt;0")</f>
        <v>5</v>
      </c>
      <c r="D170" s="113"/>
      <c r="E170" s="113">
        <f>COUNTIF(I60:O60,"&gt;0")</f>
        <v>5</v>
      </c>
      <c r="F170" s="113"/>
      <c r="G170" s="223"/>
      <c r="H170" s="223"/>
      <c r="I170" s="120"/>
    </row>
    <row r="171" spans="2:9">
      <c r="B171" s="201" t="s">
        <v>10</v>
      </c>
      <c r="C171" s="111">
        <f>AVERAGE(H21:O21)</f>
        <v>22.599999999999998</v>
      </c>
      <c r="D171" s="111"/>
      <c r="E171" s="111">
        <f>AVERAGE(I60:O60)</f>
        <v>25.74</v>
      </c>
      <c r="F171" s="111"/>
      <c r="G171" s="223"/>
      <c r="H171" s="223"/>
      <c r="I171" s="120"/>
    </row>
    <row r="172" spans="2:9">
      <c r="B172" s="201" t="s">
        <v>12</v>
      </c>
      <c r="C172" s="111">
        <f>STDEV(H21:O21)</f>
        <v>0.46904157598234242</v>
      </c>
      <c r="D172" s="111"/>
      <c r="E172" s="111">
        <f>STDEV(I60:O60)</f>
        <v>0.95551033484730075</v>
      </c>
      <c r="F172" s="111"/>
      <c r="G172" s="223"/>
      <c r="H172" s="223"/>
      <c r="I172" s="120"/>
    </row>
    <row r="173" spans="2:9">
      <c r="B173" s="201" t="s">
        <v>11</v>
      </c>
      <c r="C173" s="111">
        <f>CONFIDENCE(0.05,C172,C170)</f>
        <v>0.41112551381608636</v>
      </c>
      <c r="D173" s="111"/>
      <c r="E173" s="111">
        <f>CONFIDENCE(0.05,E172,E170)</f>
        <v>0.83752634624753597</v>
      </c>
      <c r="F173" s="111"/>
      <c r="G173" s="223"/>
      <c r="H173" s="223"/>
      <c r="I173" s="120"/>
    </row>
    <row r="174" spans="2:9">
      <c r="B174" s="201" t="s">
        <v>13</v>
      </c>
      <c r="C174" s="109">
        <f>MAX(H21:O21)</f>
        <v>23.1</v>
      </c>
      <c r="D174" s="109"/>
      <c r="E174" s="109">
        <f>MAX(I60:O60)</f>
        <v>26.8</v>
      </c>
      <c r="F174" s="109"/>
      <c r="G174" s="223"/>
      <c r="H174" s="223"/>
      <c r="I174" s="120"/>
    </row>
    <row r="175" spans="2:9">
      <c r="B175" s="201" t="s">
        <v>14</v>
      </c>
      <c r="C175" s="109">
        <f>MIN(H21:O21)</f>
        <v>22.1</v>
      </c>
      <c r="D175" s="109"/>
      <c r="E175" s="109">
        <f>MIN(I60:O60)</f>
        <v>24.5</v>
      </c>
      <c r="F175" s="109"/>
      <c r="G175" s="223"/>
      <c r="H175" s="223"/>
      <c r="I175" s="120"/>
    </row>
    <row r="176" spans="2:9" ht="13.5" thickBot="1">
      <c r="B176" s="200" t="s">
        <v>15</v>
      </c>
      <c r="C176" s="106">
        <f>C174-C175</f>
        <v>1</v>
      </c>
      <c r="D176" s="106"/>
      <c r="E176" s="106">
        <f>E174-E175</f>
        <v>2.3000000000000007</v>
      </c>
      <c r="F176" s="106"/>
      <c r="G176" s="223"/>
      <c r="H176" s="223"/>
      <c r="I176" s="120"/>
    </row>
    <row r="177" spans="2:9">
      <c r="B177" s="225"/>
      <c r="C177" s="224"/>
      <c r="D177" s="224"/>
      <c r="E177" s="224"/>
      <c r="F177" s="224"/>
      <c r="G177" s="223"/>
      <c r="H177" s="223"/>
      <c r="I177" s="120"/>
    </row>
    <row r="178" spans="2:9" ht="13.5" thickBot="1">
      <c r="B178" s="225"/>
      <c r="C178" s="224"/>
      <c r="D178" s="224"/>
      <c r="E178" s="224"/>
      <c r="F178" s="224"/>
      <c r="G178" s="223"/>
      <c r="H178" s="223"/>
      <c r="I178" s="120"/>
    </row>
    <row r="179" spans="2:9" ht="13.5" thickBot="1">
      <c r="B179" s="118"/>
      <c r="C179" s="309" t="s">
        <v>111</v>
      </c>
      <c r="D179" s="309"/>
      <c r="E179" s="309"/>
      <c r="F179" s="309"/>
      <c r="G179" s="223"/>
      <c r="H179" s="223"/>
      <c r="I179" s="120"/>
    </row>
    <row r="180" spans="2:9" ht="13.5" thickBot="1">
      <c r="B180" s="115"/>
      <c r="C180" s="122" t="s">
        <v>17</v>
      </c>
      <c r="D180" s="122"/>
      <c r="E180" s="122" t="s">
        <v>18</v>
      </c>
      <c r="F180" s="122"/>
      <c r="G180" s="223"/>
      <c r="H180" s="223"/>
    </row>
    <row r="181" spans="2:9">
      <c r="B181" s="201" t="s">
        <v>9</v>
      </c>
      <c r="C181" s="113">
        <f>COUNTIF(C23:O23,"&gt;0")</f>
        <v>8</v>
      </c>
      <c r="D181" s="113"/>
      <c r="E181" s="113">
        <f>COUNTIF(C62:O62,"&gt;0")</f>
        <v>9</v>
      </c>
      <c r="F181" s="113"/>
      <c r="G181" s="223"/>
      <c r="H181" s="223"/>
    </row>
    <row r="182" spans="2:9">
      <c r="B182" s="201" t="s">
        <v>10</v>
      </c>
      <c r="C182" s="111">
        <f>AVERAGE(C23:O23)</f>
        <v>8.4112500000000008</v>
      </c>
      <c r="D182" s="111"/>
      <c r="E182" s="111">
        <f>AVERAGE(C62:O62)</f>
        <v>8.8477777777777771</v>
      </c>
      <c r="F182" s="111"/>
      <c r="G182" s="223"/>
      <c r="H182" s="223"/>
    </row>
    <row r="183" spans="2:9">
      <c r="B183" s="201" t="s">
        <v>12</v>
      </c>
      <c r="C183" s="111">
        <f>STDEV(C23:O23)</f>
        <v>0.73668053746906781</v>
      </c>
      <c r="D183" s="111"/>
      <c r="E183" s="111">
        <f>STDEV(C62:O62)</f>
        <v>0.87300884557056146</v>
      </c>
      <c r="F183" s="111"/>
      <c r="G183" s="223"/>
      <c r="H183" s="223"/>
    </row>
    <row r="184" spans="2:9">
      <c r="B184" s="201" t="s">
        <v>11</v>
      </c>
      <c r="C184" s="111">
        <f>CONFIDENCE(0.05,C183,C181)</f>
        <v>0.51048418710117849</v>
      </c>
      <c r="D184" s="111"/>
      <c r="E184" s="111">
        <f>CONFIDENCE(0.05,E183,E181)</f>
        <v>0.57035529850106337</v>
      </c>
      <c r="F184" s="111"/>
      <c r="G184" s="223"/>
      <c r="H184" s="223"/>
    </row>
    <row r="185" spans="2:9">
      <c r="B185" s="201" t="s">
        <v>13</v>
      </c>
      <c r="C185" s="109">
        <f>MAX(C23:O23)</f>
        <v>9.7100000000000009</v>
      </c>
      <c r="D185" s="109"/>
      <c r="E185" s="109">
        <f>MAX(C62:O62)</f>
        <v>9.75</v>
      </c>
      <c r="F185" s="109"/>
      <c r="G185" s="223"/>
      <c r="H185" s="223"/>
    </row>
    <row r="186" spans="2:9">
      <c r="B186" s="201" t="s">
        <v>14</v>
      </c>
      <c r="C186" s="109">
        <f>MIN(C23:O23)</f>
        <v>7.4</v>
      </c>
      <c r="D186" s="109"/>
      <c r="E186" s="109">
        <f>MIN(C62:O62)</f>
        <v>6.81</v>
      </c>
      <c r="F186" s="109"/>
      <c r="G186" s="223"/>
      <c r="H186" s="223"/>
    </row>
    <row r="187" spans="2:9" ht="13.5" thickBot="1">
      <c r="B187" s="200" t="s">
        <v>15</v>
      </c>
      <c r="C187" s="106">
        <f>C185-C186</f>
        <v>2.3100000000000005</v>
      </c>
      <c r="D187" s="106"/>
      <c r="E187" s="106">
        <f>E185-E186</f>
        <v>2.9400000000000004</v>
      </c>
      <c r="F187" s="106"/>
      <c r="G187" s="223"/>
      <c r="H187" s="223"/>
    </row>
    <row r="188" spans="2:9">
      <c r="B188" s="201"/>
      <c r="C188" s="224"/>
      <c r="D188" s="224"/>
      <c r="E188" s="224"/>
      <c r="F188" s="224"/>
      <c r="G188" s="223"/>
      <c r="H188" s="223"/>
    </row>
    <row r="189" spans="2:9">
      <c r="B189" s="201"/>
      <c r="C189" s="224"/>
      <c r="D189" s="224"/>
      <c r="E189" s="224"/>
      <c r="F189" s="224"/>
      <c r="G189" s="223"/>
      <c r="H189" s="223"/>
    </row>
    <row r="190" spans="2:9" ht="13.5" thickBot="1">
      <c r="B190" s="276"/>
      <c r="C190" s="275"/>
      <c r="D190" s="275"/>
      <c r="E190" s="275"/>
      <c r="F190" s="275"/>
      <c r="G190" s="223"/>
      <c r="H190" s="223"/>
    </row>
    <row r="191" spans="2:9" ht="13.5" thickBot="1">
      <c r="B191" s="118"/>
      <c r="C191" s="309" t="s">
        <v>110</v>
      </c>
      <c r="D191" s="309"/>
      <c r="E191" s="309"/>
      <c r="F191" s="309"/>
    </row>
    <row r="192" spans="2:9" ht="13.5" thickBot="1">
      <c r="B192" s="115"/>
      <c r="C192" s="122" t="s">
        <v>17</v>
      </c>
      <c r="D192" s="122"/>
      <c r="E192" s="122" t="s">
        <v>18</v>
      </c>
      <c r="F192" s="122"/>
    </row>
    <row r="193" spans="2:6">
      <c r="B193" s="201" t="s">
        <v>9</v>
      </c>
      <c r="C193" s="113">
        <f>COUNTIF(C24:O24,"&gt;0")</f>
        <v>8</v>
      </c>
      <c r="D193" s="113"/>
      <c r="E193" s="113">
        <f>COUNTIF(C63:O63,"&gt;0")</f>
        <v>8</v>
      </c>
      <c r="F193" s="113"/>
    </row>
    <row r="194" spans="2:6">
      <c r="B194" s="201" t="s">
        <v>10</v>
      </c>
      <c r="C194" s="111">
        <f>AVERAGE(C24:O24)</f>
        <v>22.087499999999999</v>
      </c>
      <c r="D194" s="111"/>
      <c r="E194" s="111">
        <f>AVERAGE(C63:O63)</f>
        <v>24.125</v>
      </c>
      <c r="F194" s="111"/>
    </row>
    <row r="195" spans="2:6">
      <c r="B195" s="201" t="s">
        <v>12</v>
      </c>
      <c r="C195" s="111">
        <f>STDEV(C24:O24)</f>
        <v>0.95084548842445593</v>
      </c>
      <c r="D195" s="111"/>
      <c r="E195" s="111">
        <f>STDEV(C63:O63)</f>
        <v>2.1164323079857086</v>
      </c>
      <c r="F195" s="111"/>
    </row>
    <row r="196" spans="2:6">
      <c r="B196" s="201" t="s">
        <v>11</v>
      </c>
      <c r="C196" s="111">
        <f>CONFIDENCE(0.05,C195,C193)</f>
        <v>0.65889019938654525</v>
      </c>
      <c r="D196" s="111"/>
      <c r="E196" s="111">
        <f>CONFIDENCE(0.05,E195,E193)</f>
        <v>1.4665858148073039</v>
      </c>
      <c r="F196" s="111"/>
    </row>
    <row r="197" spans="2:6">
      <c r="B197" s="201" t="s">
        <v>13</v>
      </c>
      <c r="C197" s="109">
        <f>MAX(C24:O24)</f>
        <v>23</v>
      </c>
      <c r="D197" s="109"/>
      <c r="E197" s="109">
        <f>MAX(C63:O63)</f>
        <v>26.5</v>
      </c>
      <c r="F197" s="109"/>
    </row>
    <row r="198" spans="2:6">
      <c r="B198" s="201" t="s">
        <v>14</v>
      </c>
      <c r="C198" s="109">
        <f>MIN(C24:O24)</f>
        <v>20.6</v>
      </c>
      <c r="D198" s="109"/>
      <c r="E198" s="109">
        <f>MIN(C63:O63)</f>
        <v>21.6</v>
      </c>
      <c r="F198" s="109"/>
    </row>
    <row r="199" spans="2:6" ht="13.5" thickBot="1">
      <c r="B199" s="200" t="s">
        <v>15</v>
      </c>
      <c r="C199" s="106">
        <f>C197-C198</f>
        <v>2.3999999999999986</v>
      </c>
      <c r="D199" s="106"/>
      <c r="E199" s="106">
        <f>E197-E198</f>
        <v>4.8999999999999986</v>
      </c>
      <c r="F199" s="106"/>
    </row>
  </sheetData>
  <mergeCells count="215">
    <mergeCell ref="C176:D176"/>
    <mergeCell ref="E176:F176"/>
    <mergeCell ref="C138:D138"/>
    <mergeCell ref="E138:F138"/>
    <mergeCell ref="C139:D139"/>
    <mergeCell ref="E139:F139"/>
    <mergeCell ref="C140:D140"/>
    <mergeCell ref="E140:F140"/>
    <mergeCell ref="C141:D141"/>
    <mergeCell ref="E141:F141"/>
    <mergeCell ref="C173:D173"/>
    <mergeCell ref="E173:F173"/>
    <mergeCell ref="C174:D174"/>
    <mergeCell ref="E174:F174"/>
    <mergeCell ref="C175:D175"/>
    <mergeCell ref="E175:F175"/>
    <mergeCell ref="C171:D171"/>
    <mergeCell ref="E171:F171"/>
    <mergeCell ref="C131:D131"/>
    <mergeCell ref="E131:F131"/>
    <mergeCell ref="C172:D172"/>
    <mergeCell ref="E172:F172"/>
    <mergeCell ref="C142:D142"/>
    <mergeCell ref="E142:F142"/>
    <mergeCell ref="C146:D146"/>
    <mergeCell ref="E146:F146"/>
    <mergeCell ref="C170:D170"/>
    <mergeCell ref="E170:F170"/>
    <mergeCell ref="C129:D129"/>
    <mergeCell ref="E129:F129"/>
    <mergeCell ref="C130:D130"/>
    <mergeCell ref="E130:F130"/>
    <mergeCell ref="C149:D149"/>
    <mergeCell ref="E149:F149"/>
    <mergeCell ref="C150:D150"/>
    <mergeCell ref="E150:F150"/>
    <mergeCell ref="C168:F168"/>
    <mergeCell ref="C169:D169"/>
    <mergeCell ref="E169:F169"/>
    <mergeCell ref="C127:D127"/>
    <mergeCell ref="E127:F127"/>
    <mergeCell ref="C128:D128"/>
    <mergeCell ref="E128:F128"/>
    <mergeCell ref="C151:D151"/>
    <mergeCell ref="E151:F151"/>
    <mergeCell ref="C152:D152"/>
    <mergeCell ref="C163:D163"/>
    <mergeCell ref="E163:F163"/>
    <mergeCell ref="C124:D124"/>
    <mergeCell ref="E124:F124"/>
    <mergeCell ref="C164:D164"/>
    <mergeCell ref="E164:F164"/>
    <mergeCell ref="E152:F152"/>
    <mergeCell ref="C153:D153"/>
    <mergeCell ref="E153:F153"/>
    <mergeCell ref="C161:D161"/>
    <mergeCell ref="E161:F161"/>
    <mergeCell ref="C121:D121"/>
    <mergeCell ref="E121:F121"/>
    <mergeCell ref="C162:D162"/>
    <mergeCell ref="E162:F162"/>
    <mergeCell ref="C160:D160"/>
    <mergeCell ref="E160:F160"/>
    <mergeCell ref="E158:F158"/>
    <mergeCell ref="C159:D159"/>
    <mergeCell ref="E136:F136"/>
    <mergeCell ref="C137:D137"/>
    <mergeCell ref="E137:F137"/>
    <mergeCell ref="E135:F135"/>
    <mergeCell ref="C120:D120"/>
    <mergeCell ref="E120:F120"/>
    <mergeCell ref="C135:D135"/>
    <mergeCell ref="C136:D136"/>
    <mergeCell ref="C126:D126"/>
    <mergeCell ref="E126:F126"/>
    <mergeCell ref="E159:F159"/>
    <mergeCell ref="C156:F156"/>
    <mergeCell ref="C157:D157"/>
    <mergeCell ref="E157:F157"/>
    <mergeCell ref="C158:D158"/>
    <mergeCell ref="C145:F145"/>
    <mergeCell ref="C147:D147"/>
    <mergeCell ref="E147:F147"/>
    <mergeCell ref="C148:D148"/>
    <mergeCell ref="E148:F148"/>
    <mergeCell ref="C104:D104"/>
    <mergeCell ref="E104:F104"/>
    <mergeCell ref="C105:D105"/>
    <mergeCell ref="E105:F105"/>
    <mergeCell ref="C108:D108"/>
    <mergeCell ref="E108:F108"/>
    <mergeCell ref="C106:D106"/>
    <mergeCell ref="E106:F106"/>
    <mergeCell ref="C107:D107"/>
    <mergeCell ref="E107:F107"/>
    <mergeCell ref="C117:D117"/>
    <mergeCell ref="E117:F117"/>
    <mergeCell ref="C118:D118"/>
    <mergeCell ref="C119:D119"/>
    <mergeCell ref="E119:F119"/>
    <mergeCell ref="E118:F118"/>
    <mergeCell ref="C101:D101"/>
    <mergeCell ref="E101:F101"/>
    <mergeCell ref="C100:F100"/>
    <mergeCell ref="C134:F134"/>
    <mergeCell ref="C116:D116"/>
    <mergeCell ref="E116:F116"/>
    <mergeCell ref="E115:F115"/>
    <mergeCell ref="C102:D102"/>
    <mergeCell ref="E102:F102"/>
    <mergeCell ref="C103:D103"/>
    <mergeCell ref="C98:D98"/>
    <mergeCell ref="E98:F98"/>
    <mergeCell ref="C123:F123"/>
    <mergeCell ref="C125:D125"/>
    <mergeCell ref="E125:F125"/>
    <mergeCell ref="C94:D94"/>
    <mergeCell ref="E94:F94"/>
    <mergeCell ref="C95:D95"/>
    <mergeCell ref="E95:F95"/>
    <mergeCell ref="C115:D115"/>
    <mergeCell ref="L42:O42"/>
    <mergeCell ref="C96:D96"/>
    <mergeCell ref="E96:F96"/>
    <mergeCell ref="C97:D97"/>
    <mergeCell ref="E97:F97"/>
    <mergeCell ref="L68:O68"/>
    <mergeCell ref="C71:D71"/>
    <mergeCell ref="E71:F71"/>
    <mergeCell ref="C72:D72"/>
    <mergeCell ref="E72:F72"/>
    <mergeCell ref="C92:D92"/>
    <mergeCell ref="B2:C3"/>
    <mergeCell ref="D2:I3"/>
    <mergeCell ref="J2:K3"/>
    <mergeCell ref="L2:O2"/>
    <mergeCell ref="L3:O3"/>
    <mergeCell ref="B41:C42"/>
    <mergeCell ref="D41:I42"/>
    <mergeCell ref="J41:K42"/>
    <mergeCell ref="L41:O41"/>
    <mergeCell ref="E84:F84"/>
    <mergeCell ref="C93:D93"/>
    <mergeCell ref="E93:F93"/>
    <mergeCell ref="C68:D68"/>
    <mergeCell ref="E68:F68"/>
    <mergeCell ref="C69:D69"/>
    <mergeCell ref="E69:F69"/>
    <mergeCell ref="C70:D70"/>
    <mergeCell ref="E70:F70"/>
    <mergeCell ref="C88:D88"/>
    <mergeCell ref="C83:D83"/>
    <mergeCell ref="E83:F83"/>
    <mergeCell ref="C84:D84"/>
    <mergeCell ref="E92:F92"/>
    <mergeCell ref="C73:D73"/>
    <mergeCell ref="E73:F73"/>
    <mergeCell ref="C74:D74"/>
    <mergeCell ref="E74:F74"/>
    <mergeCell ref="E85:F85"/>
    <mergeCell ref="C87:D87"/>
    <mergeCell ref="C80:F80"/>
    <mergeCell ref="C81:D81"/>
    <mergeCell ref="E81:F81"/>
    <mergeCell ref="C90:F90"/>
    <mergeCell ref="C91:D91"/>
    <mergeCell ref="C66:F66"/>
    <mergeCell ref="C67:D67"/>
    <mergeCell ref="E67:F67"/>
    <mergeCell ref="C82:D82"/>
    <mergeCell ref="E82:F82"/>
    <mergeCell ref="E91:F91"/>
    <mergeCell ref="C85:D85"/>
    <mergeCell ref="E103:F103"/>
    <mergeCell ref="C113:F113"/>
    <mergeCell ref="C114:D114"/>
    <mergeCell ref="E114:F114"/>
    <mergeCell ref="C86:D86"/>
    <mergeCell ref="E86:F86"/>
    <mergeCell ref="E87:F87"/>
    <mergeCell ref="E88:F88"/>
    <mergeCell ref="C179:F179"/>
    <mergeCell ref="C180:D180"/>
    <mergeCell ref="E180:F180"/>
    <mergeCell ref="C181:D181"/>
    <mergeCell ref="E181:F181"/>
    <mergeCell ref="C182:D182"/>
    <mergeCell ref="E182:F182"/>
    <mergeCell ref="C183:D183"/>
    <mergeCell ref="E183:F183"/>
    <mergeCell ref="C184:D184"/>
    <mergeCell ref="E184:F184"/>
    <mergeCell ref="C185:D185"/>
    <mergeCell ref="E185:F185"/>
    <mergeCell ref="C186:D186"/>
    <mergeCell ref="E186:F186"/>
    <mergeCell ref="C187:D187"/>
    <mergeCell ref="E187:F187"/>
    <mergeCell ref="C191:F191"/>
    <mergeCell ref="C192:D192"/>
    <mergeCell ref="E192:F192"/>
    <mergeCell ref="C193:D193"/>
    <mergeCell ref="E193:F193"/>
    <mergeCell ref="C194:D194"/>
    <mergeCell ref="E194:F194"/>
    <mergeCell ref="C195:D195"/>
    <mergeCell ref="E195:F195"/>
    <mergeCell ref="C199:D199"/>
    <mergeCell ref="E199:F199"/>
    <mergeCell ref="C196:D196"/>
    <mergeCell ref="E196:F196"/>
    <mergeCell ref="C197:D197"/>
    <mergeCell ref="E197:F197"/>
    <mergeCell ref="C198:D198"/>
    <mergeCell ref="E198:F19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82"/>
  <sheetViews>
    <sheetView zoomScale="106" zoomScaleNormal="106" workbookViewId="0">
      <selection activeCell="A2" sqref="A2"/>
    </sheetView>
  </sheetViews>
  <sheetFormatPr defaultRowHeight="12.75"/>
  <cols>
    <col min="1" max="1" width="3.85546875" style="104" customWidth="1"/>
    <col min="2" max="2" width="15.7109375" style="222" customWidth="1"/>
    <col min="3" max="15" width="7.7109375" style="104" customWidth="1"/>
    <col min="16" max="16384" width="9.140625" style="104"/>
  </cols>
  <sheetData>
    <row r="1" spans="2:18" ht="6" customHeight="1" thickBot="1">
      <c r="R1" s="199"/>
    </row>
    <row r="2" spans="2:18" ht="13.5" customHeight="1" thickBot="1">
      <c r="B2" s="188"/>
      <c r="C2" s="185"/>
      <c r="D2" s="186" t="s">
        <v>6</v>
      </c>
      <c r="E2" s="187"/>
      <c r="F2" s="187"/>
      <c r="G2" s="187"/>
      <c r="H2" s="187"/>
      <c r="I2" s="185"/>
      <c r="J2" s="319" t="s">
        <v>21</v>
      </c>
      <c r="K2" s="318"/>
      <c r="L2" s="184" t="s">
        <v>24</v>
      </c>
      <c r="M2" s="116"/>
      <c r="N2" s="116"/>
      <c r="O2" s="180"/>
    </row>
    <row r="3" spans="2:18" ht="13.5" customHeight="1" thickBot="1">
      <c r="B3" s="183"/>
      <c r="C3" s="182"/>
      <c r="D3" s="183"/>
      <c r="E3" s="123"/>
      <c r="F3" s="123"/>
      <c r="G3" s="123"/>
      <c r="H3" s="123"/>
      <c r="I3" s="182"/>
      <c r="J3" s="317"/>
      <c r="K3" s="316"/>
      <c r="L3" s="181" t="s">
        <v>127</v>
      </c>
      <c r="M3" s="116"/>
      <c r="N3" s="116"/>
      <c r="O3" s="180"/>
    </row>
    <row r="4" spans="2:18" ht="5.25" customHeight="1" thickBot="1">
      <c r="B4" s="257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7"/>
      <c r="N4" s="197"/>
      <c r="O4" s="196"/>
    </row>
    <row r="5" spans="2:18" ht="13.5" thickBot="1">
      <c r="B5" s="259" t="s">
        <v>28</v>
      </c>
      <c r="C5" s="195">
        <v>1.499296</v>
      </c>
      <c r="D5" s="194">
        <v>1.498826</v>
      </c>
      <c r="E5" s="194">
        <v>1.498237</v>
      </c>
      <c r="F5" s="194">
        <v>0.59999800000000003</v>
      </c>
      <c r="G5" s="194">
        <v>0.59995900000000002</v>
      </c>
      <c r="H5" s="194">
        <v>0.59987000000000001</v>
      </c>
      <c r="I5" s="194">
        <v>0.59973200000000004</v>
      </c>
      <c r="J5" s="194">
        <v>0.59954499999999999</v>
      </c>
      <c r="K5" s="194">
        <v>0.59930799999999995</v>
      </c>
      <c r="L5" s="274">
        <v>1.399996</v>
      </c>
      <c r="M5" s="274">
        <v>1.3999090000000001</v>
      </c>
      <c r="N5" s="274">
        <v>1.3997040000000001</v>
      </c>
      <c r="O5" s="273">
        <v>1.399383</v>
      </c>
    </row>
    <row r="6" spans="2:18" ht="5.25" customHeight="1" thickBot="1">
      <c r="B6" s="257"/>
      <c r="C6" s="172"/>
      <c r="D6" s="171"/>
      <c r="E6" s="171"/>
      <c r="F6" s="171"/>
      <c r="G6" s="171"/>
      <c r="H6" s="171"/>
      <c r="I6" s="171"/>
      <c r="J6" s="171"/>
      <c r="K6" s="171"/>
      <c r="L6" s="171"/>
      <c r="M6" s="170"/>
      <c r="N6" s="170">
        <v>0.1</v>
      </c>
      <c r="O6" s="169"/>
    </row>
    <row r="7" spans="2:18" ht="13.5" thickBot="1">
      <c r="B7" s="256" t="s">
        <v>0</v>
      </c>
      <c r="C7" s="167">
        <v>0.29166666666666669</v>
      </c>
      <c r="D7" s="166">
        <v>0.33333333333333331</v>
      </c>
      <c r="E7" s="166">
        <v>0.375</v>
      </c>
      <c r="F7" s="166">
        <v>0.41666666666666669</v>
      </c>
      <c r="G7" s="166">
        <v>0.45833333333333331</v>
      </c>
      <c r="H7" s="166">
        <v>0.5</v>
      </c>
      <c r="I7" s="166">
        <v>0.54166666666666663</v>
      </c>
      <c r="J7" s="166">
        <v>0.58333333333333337</v>
      </c>
      <c r="K7" s="166">
        <v>0.625</v>
      </c>
      <c r="L7" s="166">
        <v>0.66666666666666663</v>
      </c>
      <c r="M7" s="166">
        <v>0.70833333333333337</v>
      </c>
      <c r="N7" s="166">
        <v>0.75</v>
      </c>
      <c r="O7" s="165">
        <v>0.79166666666666663</v>
      </c>
    </row>
    <row r="8" spans="2:18" ht="4.5" customHeight="1" thickBot="1">
      <c r="B8" s="252"/>
      <c r="C8" s="160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8"/>
    </row>
    <row r="9" spans="2:18" ht="12.75" customHeight="1" thickBot="1">
      <c r="B9" s="272" t="s">
        <v>1</v>
      </c>
      <c r="C9" s="255" t="s">
        <v>2</v>
      </c>
      <c r="D9" s="254" t="s">
        <v>2</v>
      </c>
      <c r="E9" s="254" t="s">
        <v>2</v>
      </c>
      <c r="F9" s="254" t="s">
        <v>2</v>
      </c>
      <c r="G9" s="254" t="s">
        <v>2</v>
      </c>
      <c r="H9" s="254" t="s">
        <v>2</v>
      </c>
      <c r="I9" s="254" t="s">
        <v>2</v>
      </c>
      <c r="J9" s="254" t="s">
        <v>2</v>
      </c>
      <c r="K9" s="254" t="s">
        <v>2</v>
      </c>
      <c r="L9" s="254" t="s">
        <v>2</v>
      </c>
      <c r="M9" s="254" t="s">
        <v>2</v>
      </c>
      <c r="N9" s="254" t="s">
        <v>2</v>
      </c>
      <c r="O9" s="253" t="s">
        <v>2</v>
      </c>
    </row>
    <row r="10" spans="2:18" ht="5.25" customHeight="1" thickBot="1">
      <c r="B10" s="252"/>
      <c r="C10" s="160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8"/>
    </row>
    <row r="11" spans="2:18" ht="12.75" customHeight="1">
      <c r="B11" s="251" t="s">
        <v>3</v>
      </c>
      <c r="C11" s="149">
        <v>9.14</v>
      </c>
      <c r="D11" s="148">
        <v>9.06</v>
      </c>
      <c r="E11" s="148">
        <v>9.3000000000000007</v>
      </c>
      <c r="F11" s="148">
        <v>9.4</v>
      </c>
      <c r="G11" s="148">
        <v>9.43</v>
      </c>
      <c r="H11" s="148">
        <v>9.6199999999999992</v>
      </c>
      <c r="I11" s="148">
        <v>9.65</v>
      </c>
      <c r="J11" s="148">
        <v>9.73</v>
      </c>
      <c r="K11" s="148">
        <v>9.7100000000000009</v>
      </c>
      <c r="L11" s="148">
        <v>9.9</v>
      </c>
      <c r="M11" s="148">
        <v>9.8699999999999992</v>
      </c>
      <c r="N11" s="148">
        <v>9.89</v>
      </c>
      <c r="O11" s="147">
        <v>9.8800000000000008</v>
      </c>
    </row>
    <row r="12" spans="2:18" ht="12.75" customHeight="1">
      <c r="B12" s="250" t="s">
        <v>5</v>
      </c>
      <c r="C12" s="145">
        <v>16.600000000000001</v>
      </c>
      <c r="D12" s="144">
        <v>16.5</v>
      </c>
      <c r="E12" s="144">
        <v>16.8</v>
      </c>
      <c r="F12" s="144">
        <v>16.899999999999999</v>
      </c>
      <c r="G12" s="144">
        <v>17.100000000000001</v>
      </c>
      <c r="H12" s="144">
        <v>17.399999999999999</v>
      </c>
      <c r="I12" s="144">
        <v>17.2</v>
      </c>
      <c r="J12" s="144">
        <v>18.2</v>
      </c>
      <c r="K12" s="144">
        <v>18.399999999999999</v>
      </c>
      <c r="L12" s="144">
        <v>18.399999999999999</v>
      </c>
      <c r="M12" s="144">
        <v>18.2</v>
      </c>
      <c r="N12" s="144">
        <v>18</v>
      </c>
      <c r="O12" s="143">
        <v>18.100000000000001</v>
      </c>
    </row>
    <row r="13" spans="2:18">
      <c r="B13" s="250" t="s">
        <v>4</v>
      </c>
      <c r="C13" s="145">
        <v>-105.5</v>
      </c>
      <c r="D13" s="144">
        <v>-100.4</v>
      </c>
      <c r="E13" s="144">
        <v>-114.5</v>
      </c>
      <c r="F13" s="144">
        <v>-120.3</v>
      </c>
      <c r="G13" s="144">
        <v>-121.7</v>
      </c>
      <c r="H13" s="144">
        <v>-133.30000000000001</v>
      </c>
      <c r="I13" s="144">
        <v>-134.69999999999999</v>
      </c>
      <c r="J13" s="144">
        <v>-141</v>
      </c>
      <c r="K13" s="144">
        <v>-138.9</v>
      </c>
      <c r="L13" s="270">
        <v>-149.69999999999999</v>
      </c>
      <c r="M13" s="144">
        <v>-149.6</v>
      </c>
      <c r="N13" s="144">
        <v>-149.19999999999999</v>
      </c>
      <c r="O13" s="143">
        <v>-149.1</v>
      </c>
    </row>
    <row r="14" spans="2:18" s="221" customFormat="1" ht="13.5" thickBot="1">
      <c r="B14" s="249" t="s">
        <v>5</v>
      </c>
      <c r="C14" s="141">
        <v>16.600000000000001</v>
      </c>
      <c r="D14" s="140">
        <v>16.5</v>
      </c>
      <c r="E14" s="140">
        <v>16.8</v>
      </c>
      <c r="F14" s="140">
        <v>16.899999999999999</v>
      </c>
      <c r="G14" s="140">
        <v>17.100000000000001</v>
      </c>
      <c r="H14" s="140">
        <v>17.399999999999999</v>
      </c>
      <c r="I14" s="140">
        <v>17.5</v>
      </c>
      <c r="J14" s="140">
        <v>18.3</v>
      </c>
      <c r="K14" s="140">
        <v>18.399999999999999</v>
      </c>
      <c r="L14" s="140">
        <v>18.399999999999999</v>
      </c>
      <c r="M14" s="140">
        <v>18</v>
      </c>
      <c r="N14" s="140">
        <v>17.899999999999999</v>
      </c>
      <c r="O14" s="139">
        <v>17.899999999999999</v>
      </c>
    </row>
    <row r="15" spans="2:18" ht="5.25" customHeight="1" thickBot="1">
      <c r="B15" s="252"/>
      <c r="C15" s="153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1"/>
    </row>
    <row r="16" spans="2:18" ht="12.75" customHeight="1">
      <c r="B16" s="251" t="s">
        <v>19</v>
      </c>
      <c r="C16" s="149">
        <v>34.299999999999997</v>
      </c>
      <c r="D16" s="148">
        <v>34.6</v>
      </c>
      <c r="E16" s="148">
        <v>33.700000000000003</v>
      </c>
      <c r="F16" s="148">
        <v>33.1</v>
      </c>
      <c r="G16" s="148">
        <v>33.700000000000003</v>
      </c>
      <c r="H16" s="148">
        <v>33.799999999999997</v>
      </c>
      <c r="I16" s="148">
        <v>29.6</v>
      </c>
      <c r="J16" s="148">
        <v>34.200000000000003</v>
      </c>
      <c r="K16" s="148">
        <v>33.700000000000003</v>
      </c>
      <c r="L16" s="148">
        <v>34.200000000000003</v>
      </c>
      <c r="M16" s="148">
        <v>34.200000000000003</v>
      </c>
      <c r="N16" s="148">
        <v>34.4</v>
      </c>
      <c r="O16" s="147">
        <v>34.5</v>
      </c>
    </row>
    <row r="17" spans="2:16" ht="12.75" customHeight="1">
      <c r="B17" s="250" t="s">
        <v>5</v>
      </c>
      <c r="C17" s="145">
        <v>16.600000000000001</v>
      </c>
      <c r="D17" s="144">
        <v>16.5</v>
      </c>
      <c r="E17" s="144">
        <v>16.600000000000001</v>
      </c>
      <c r="F17" s="144">
        <v>16.8</v>
      </c>
      <c r="G17" s="144">
        <v>16.899999999999999</v>
      </c>
      <c r="H17" s="144">
        <v>17.2</v>
      </c>
      <c r="I17" s="144">
        <v>16.8</v>
      </c>
      <c r="J17" s="144">
        <v>17.899999999999999</v>
      </c>
      <c r="K17" s="144">
        <v>18.100000000000001</v>
      </c>
      <c r="L17" s="144">
        <v>18.399999999999999</v>
      </c>
      <c r="M17" s="144">
        <v>18.2</v>
      </c>
      <c r="N17" s="144">
        <v>17.899999999999999</v>
      </c>
      <c r="O17" s="143">
        <v>17.899999999999999</v>
      </c>
    </row>
    <row r="18" spans="2:16" ht="12.75" customHeight="1">
      <c r="B18" s="250" t="s">
        <v>59</v>
      </c>
      <c r="C18" s="145">
        <v>39.700000000000003</v>
      </c>
      <c r="D18" s="144">
        <v>34.5</v>
      </c>
      <c r="E18" s="144">
        <v>33.799999999999997</v>
      </c>
      <c r="F18" s="144">
        <v>33.200000000000003</v>
      </c>
      <c r="G18" s="144">
        <v>33.700000000000003</v>
      </c>
      <c r="H18" s="144">
        <v>33.700000000000003</v>
      </c>
      <c r="I18" s="144">
        <v>25.5</v>
      </c>
      <c r="J18" s="144">
        <v>34.1</v>
      </c>
      <c r="K18" s="144">
        <v>33.9</v>
      </c>
      <c r="L18" s="144">
        <v>33.4</v>
      </c>
      <c r="M18" s="144">
        <v>33.200000000000003</v>
      </c>
      <c r="N18" s="144">
        <v>34.6</v>
      </c>
      <c r="O18" s="143">
        <v>34.6</v>
      </c>
    </row>
    <row r="19" spans="2:16" ht="12.75" customHeight="1">
      <c r="B19" s="250" t="s">
        <v>5</v>
      </c>
      <c r="C19" s="145">
        <v>16.600000000000001</v>
      </c>
      <c r="D19" s="144">
        <v>16.5</v>
      </c>
      <c r="E19" s="144">
        <v>16.600000000000001</v>
      </c>
      <c r="F19" s="144">
        <v>16.8</v>
      </c>
      <c r="G19" s="144">
        <v>16.899999999999999</v>
      </c>
      <c r="H19" s="144">
        <v>17.2</v>
      </c>
      <c r="I19" s="144">
        <v>17.3</v>
      </c>
      <c r="J19" s="144">
        <v>17.899999999999999</v>
      </c>
      <c r="K19" s="144">
        <v>18.2</v>
      </c>
      <c r="L19" s="144">
        <v>18.3</v>
      </c>
      <c r="M19" s="144">
        <v>18.2</v>
      </c>
      <c r="N19" s="144">
        <v>17.899999999999999</v>
      </c>
      <c r="O19" s="143">
        <v>17.899999999999999</v>
      </c>
    </row>
    <row r="20" spans="2:16">
      <c r="B20" s="250" t="s">
        <v>20</v>
      </c>
      <c r="C20" s="145">
        <v>21.3</v>
      </c>
      <c r="D20" s="144">
        <v>21.4</v>
      </c>
      <c r="E20" s="144">
        <v>20.9</v>
      </c>
      <c r="F20" s="144">
        <v>20.5</v>
      </c>
      <c r="G20" s="144">
        <v>20.9</v>
      </c>
      <c r="H20" s="144">
        <v>21</v>
      </c>
      <c r="I20" s="144">
        <v>19.3</v>
      </c>
      <c r="J20" s="144">
        <v>21.2</v>
      </c>
      <c r="K20" s="144">
        <v>20.9</v>
      </c>
      <c r="L20" s="144">
        <v>21.2</v>
      </c>
      <c r="M20" s="144">
        <v>21.4</v>
      </c>
      <c r="N20" s="144">
        <v>21.5</v>
      </c>
      <c r="O20" s="143">
        <v>21.6</v>
      </c>
    </row>
    <row r="21" spans="2:16" ht="13.5" thickBot="1">
      <c r="B21" s="249" t="s">
        <v>5</v>
      </c>
      <c r="C21" s="141">
        <v>16.5</v>
      </c>
      <c r="D21" s="140">
        <v>16.5</v>
      </c>
      <c r="E21" s="140">
        <v>16.600000000000001</v>
      </c>
      <c r="F21" s="140">
        <v>16.8</v>
      </c>
      <c r="G21" s="140">
        <v>16.899999999999999</v>
      </c>
      <c r="H21" s="140">
        <v>17.100000000000001</v>
      </c>
      <c r="I21" s="140">
        <v>17.100000000000001</v>
      </c>
      <c r="J21" s="140">
        <v>17.899999999999999</v>
      </c>
      <c r="K21" s="140">
        <v>18.2</v>
      </c>
      <c r="L21" s="140">
        <v>18.399999999999999</v>
      </c>
      <c r="M21" s="140">
        <v>18.2</v>
      </c>
      <c r="N21" s="140">
        <v>17.8</v>
      </c>
      <c r="O21" s="139">
        <v>17.899999999999999</v>
      </c>
      <c r="P21" s="269"/>
    </row>
    <row r="22" spans="2:16" ht="5.25" customHeight="1" thickBot="1">
      <c r="B22" s="252"/>
      <c r="C22" s="160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8"/>
    </row>
    <row r="23" spans="2:16">
      <c r="B23" s="251" t="s">
        <v>82</v>
      </c>
      <c r="C23" s="149">
        <v>5.73</v>
      </c>
      <c r="D23" s="148">
        <v>6.85</v>
      </c>
      <c r="E23" s="148">
        <v>6.66</v>
      </c>
      <c r="F23" s="148">
        <v>6.77</v>
      </c>
      <c r="G23" s="148">
        <v>6.48</v>
      </c>
      <c r="H23" s="148">
        <v>6.94</v>
      </c>
      <c r="I23" s="148">
        <v>7.2</v>
      </c>
      <c r="J23" s="148">
        <v>14.66</v>
      </c>
      <c r="K23" s="148">
        <v>7.69</v>
      </c>
      <c r="L23" s="148">
        <v>7.85</v>
      </c>
      <c r="M23" s="148">
        <v>6.74</v>
      </c>
      <c r="N23" s="148">
        <v>5.08</v>
      </c>
      <c r="O23" s="147">
        <v>5.1100000000000003</v>
      </c>
    </row>
    <row r="24" spans="2:16" ht="13.5" thickBot="1">
      <c r="B24" s="249" t="s">
        <v>5</v>
      </c>
      <c r="C24" s="141">
        <v>16.600000000000001</v>
      </c>
      <c r="D24" s="140">
        <v>16.5</v>
      </c>
      <c r="E24" s="140">
        <v>16.5</v>
      </c>
      <c r="F24" s="140">
        <v>16.7</v>
      </c>
      <c r="G24" s="140">
        <v>16.8</v>
      </c>
      <c r="H24" s="140">
        <v>17.100000000000001</v>
      </c>
      <c r="I24" s="140">
        <v>16.7</v>
      </c>
      <c r="J24" s="140">
        <v>18.3</v>
      </c>
      <c r="K24" s="140">
        <v>18.2</v>
      </c>
      <c r="L24" s="140">
        <v>18.7</v>
      </c>
      <c r="M24" s="140">
        <v>18.2</v>
      </c>
      <c r="N24" s="140">
        <v>18.3</v>
      </c>
      <c r="O24" s="139">
        <v>18.3</v>
      </c>
    </row>
    <row r="25" spans="2:16">
      <c r="B25" s="248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</row>
    <row r="26" spans="2:16">
      <c r="B26" s="248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</row>
    <row r="27" spans="2:16">
      <c r="B27" s="248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</row>
    <row r="28" spans="2:16">
      <c r="B28" s="248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</row>
    <row r="29" spans="2:16">
      <c r="B29" s="248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</row>
    <row r="30" spans="2:16">
      <c r="B30" s="248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</row>
    <row r="31" spans="2:16">
      <c r="B31" s="248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</row>
    <row r="32" spans="2:16">
      <c r="B32" s="248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</row>
    <row r="33" spans="2:17">
      <c r="B33" s="248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</row>
    <row r="34" spans="2:17">
      <c r="B34" s="248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</row>
    <row r="35" spans="2:17">
      <c r="B35" s="248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</row>
    <row r="36" spans="2:17">
      <c r="B36" s="248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</row>
    <row r="37" spans="2:17">
      <c r="B37" s="248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</row>
    <row r="38" spans="2:17">
      <c r="B38" s="248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</row>
    <row r="39" spans="2:17">
      <c r="B39" s="248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</row>
    <row r="41" spans="2:17" ht="1.5" customHeight="1" thickBot="1"/>
    <row r="42" spans="2:17" ht="13.5" customHeight="1" thickBot="1">
      <c r="B42" s="188"/>
      <c r="C42" s="185"/>
      <c r="D42" s="186" t="s">
        <v>6</v>
      </c>
      <c r="E42" s="187"/>
      <c r="F42" s="187"/>
      <c r="G42" s="187"/>
      <c r="H42" s="187"/>
      <c r="I42" s="185"/>
      <c r="J42" s="319" t="s">
        <v>22</v>
      </c>
      <c r="K42" s="318"/>
      <c r="L42" s="184" t="s">
        <v>24</v>
      </c>
      <c r="M42" s="116"/>
      <c r="N42" s="116"/>
      <c r="O42" s="180"/>
    </row>
    <row r="43" spans="2:17" ht="13.5" customHeight="1" thickBot="1">
      <c r="B43" s="183"/>
      <c r="C43" s="182"/>
      <c r="D43" s="183"/>
      <c r="E43" s="123"/>
      <c r="F43" s="123"/>
      <c r="G43" s="123"/>
      <c r="H43" s="123"/>
      <c r="I43" s="182"/>
      <c r="J43" s="317"/>
      <c r="K43" s="316"/>
      <c r="L43" s="181" t="s">
        <v>127</v>
      </c>
      <c r="M43" s="116"/>
      <c r="N43" s="116"/>
      <c r="O43" s="180"/>
      <c r="Q43" s="136"/>
    </row>
    <row r="44" spans="2:17" ht="5.25" customHeight="1" thickBot="1">
      <c r="B44" s="257"/>
      <c r="C44" s="172"/>
      <c r="D44" s="172"/>
      <c r="E44" s="172"/>
      <c r="F44" s="172"/>
      <c r="G44" s="172"/>
      <c r="H44" s="172"/>
      <c r="I44" s="172"/>
      <c r="J44" s="172"/>
      <c r="K44" s="172"/>
      <c r="L44" s="172"/>
      <c r="M44" s="179"/>
      <c r="N44" s="179"/>
      <c r="O44" s="178"/>
    </row>
    <row r="45" spans="2:17" s="263" customFormat="1" ht="12" thickBot="1">
      <c r="B45" s="268" t="s">
        <v>28</v>
      </c>
      <c r="C45" s="267">
        <v>1.499255</v>
      </c>
      <c r="D45" s="265">
        <v>1.4987729999999999</v>
      </c>
      <c r="E45" s="266">
        <v>1.4981709999999999</v>
      </c>
      <c r="F45" s="266">
        <v>0.59999599999999997</v>
      </c>
      <c r="G45" s="266">
        <v>0.59995200000000004</v>
      </c>
      <c r="H45" s="265">
        <v>0.59985900000000003</v>
      </c>
      <c r="I45" s="265">
        <v>0.59971600000000003</v>
      </c>
      <c r="J45" s="265">
        <v>0.59952399999999995</v>
      </c>
      <c r="K45" s="265">
        <v>0.59928199999999998</v>
      </c>
      <c r="L45" s="265">
        <v>1.399993</v>
      </c>
      <c r="M45" s="265">
        <v>1.3998930000000001</v>
      </c>
      <c r="N45" s="265">
        <v>1.3996770000000001</v>
      </c>
      <c r="O45" s="264">
        <v>1.3993439999999999</v>
      </c>
    </row>
    <row r="46" spans="2:17" ht="5.25" customHeight="1" thickBot="1">
      <c r="B46" s="257"/>
      <c r="C46" s="172"/>
      <c r="D46" s="171"/>
      <c r="E46" s="171"/>
      <c r="F46" s="171"/>
      <c r="G46" s="171"/>
      <c r="H46" s="171"/>
      <c r="I46" s="171"/>
      <c r="J46" s="171"/>
      <c r="K46" s="171"/>
      <c r="L46" s="171"/>
      <c r="M46" s="170"/>
      <c r="N46" s="170"/>
      <c r="O46" s="169"/>
    </row>
    <row r="47" spans="2:17" ht="13.5" thickBot="1">
      <c r="B47" s="256" t="s">
        <v>0</v>
      </c>
      <c r="C47" s="262">
        <v>0.2986111111111111</v>
      </c>
      <c r="D47" s="261">
        <v>0.34027777777777773</v>
      </c>
      <c r="E47" s="261">
        <v>0.38194444444444442</v>
      </c>
      <c r="F47" s="261">
        <v>0.4236111111111111</v>
      </c>
      <c r="G47" s="261">
        <v>0.46527777777777773</v>
      </c>
      <c r="H47" s="261">
        <v>0.50694444444444442</v>
      </c>
      <c r="I47" s="261">
        <v>0.54861111111111105</v>
      </c>
      <c r="J47" s="261">
        <v>0.59027777777777779</v>
      </c>
      <c r="K47" s="261">
        <v>0.63194444444444442</v>
      </c>
      <c r="L47" s="261">
        <v>0.67361111111111116</v>
      </c>
      <c r="M47" s="261">
        <v>0.71527777777777779</v>
      </c>
      <c r="N47" s="261">
        <v>0.75694444444444453</v>
      </c>
      <c r="O47" s="260">
        <v>0.79861111111111116</v>
      </c>
    </row>
    <row r="48" spans="2:17" ht="5.25" customHeight="1" thickBot="1">
      <c r="B48" s="252"/>
      <c r="C48" s="160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8"/>
    </row>
    <row r="49" spans="2:15" ht="13.5" thickBot="1">
      <c r="B49" s="256" t="s">
        <v>1</v>
      </c>
      <c r="C49" s="255" t="s">
        <v>2</v>
      </c>
      <c r="D49" s="254" t="s">
        <v>2</v>
      </c>
      <c r="E49" s="254" t="s">
        <v>2</v>
      </c>
      <c r="F49" s="254" t="s">
        <v>2</v>
      </c>
      <c r="G49" s="254" t="s">
        <v>2</v>
      </c>
      <c r="H49" s="254" t="s">
        <v>2</v>
      </c>
      <c r="I49" s="254" t="s">
        <v>2</v>
      </c>
      <c r="J49" s="254" t="s">
        <v>2</v>
      </c>
      <c r="K49" s="254" t="s">
        <v>2</v>
      </c>
      <c r="L49" s="254" t="s">
        <v>2</v>
      </c>
      <c r="M49" s="254" t="s">
        <v>2</v>
      </c>
      <c r="N49" s="254" t="s">
        <v>2</v>
      </c>
      <c r="O49" s="253" t="s">
        <v>2</v>
      </c>
    </row>
    <row r="50" spans="2:15" ht="5.25" customHeight="1" thickBot="1">
      <c r="B50" s="252"/>
      <c r="C50" s="160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8"/>
    </row>
    <row r="51" spans="2:15">
      <c r="B51" s="251" t="s">
        <v>3</v>
      </c>
      <c r="C51" s="149">
        <v>9.24</v>
      </c>
      <c r="D51" s="148">
        <v>9.1999999999999993</v>
      </c>
      <c r="E51" s="148">
        <v>9.2899999999999991</v>
      </c>
      <c r="F51" s="148">
        <v>9.44</v>
      </c>
      <c r="G51" s="148">
        <v>9.42</v>
      </c>
      <c r="H51" s="148">
        <v>9.59</v>
      </c>
      <c r="I51" s="148">
        <v>9.64</v>
      </c>
      <c r="J51" s="148">
        <v>9.7200000000000006</v>
      </c>
      <c r="K51" s="148">
        <v>9.89</v>
      </c>
      <c r="L51" s="148">
        <v>9.9499999999999993</v>
      </c>
      <c r="M51" s="148">
        <v>9.9499999999999993</v>
      </c>
      <c r="N51" s="148">
        <v>9.93</v>
      </c>
      <c r="O51" s="147">
        <v>9.92</v>
      </c>
    </row>
    <row r="52" spans="2:15">
      <c r="B52" s="250" t="s">
        <v>5</v>
      </c>
      <c r="C52" s="145">
        <v>16.5</v>
      </c>
      <c r="D52" s="144">
        <v>17.399999999999999</v>
      </c>
      <c r="E52" s="144">
        <v>17.100000000000001</v>
      </c>
      <c r="F52" s="144">
        <v>17.3</v>
      </c>
      <c r="G52" s="144">
        <v>17.2</v>
      </c>
      <c r="H52" s="144">
        <v>17.8</v>
      </c>
      <c r="I52" s="144">
        <v>18</v>
      </c>
      <c r="J52" s="144">
        <v>18.100000000000001</v>
      </c>
      <c r="K52" s="144">
        <v>18.3</v>
      </c>
      <c r="L52" s="144">
        <v>17.8</v>
      </c>
      <c r="M52" s="144">
        <v>17.600000000000001</v>
      </c>
      <c r="N52" s="144">
        <v>17.399999999999999</v>
      </c>
      <c r="O52" s="143">
        <v>17.3</v>
      </c>
    </row>
    <row r="53" spans="2:15">
      <c r="B53" s="250" t="s">
        <v>4</v>
      </c>
      <c r="C53" s="145">
        <v>-111.2</v>
      </c>
      <c r="D53" s="144">
        <v>-109.2</v>
      </c>
      <c r="E53" s="144">
        <v>-113.9</v>
      </c>
      <c r="F53" s="144">
        <v>-122.4</v>
      </c>
      <c r="G53" s="144">
        <v>-121.6</v>
      </c>
      <c r="H53" s="144">
        <v>-131.19999999999999</v>
      </c>
      <c r="I53" s="144">
        <v>-134.4</v>
      </c>
      <c r="J53" s="144">
        <v>-138.9</v>
      </c>
      <c r="K53" s="144">
        <v>-149.4</v>
      </c>
      <c r="L53" s="144">
        <v>-152.19999999999999</v>
      </c>
      <c r="M53" s="144">
        <v>-151.30000000000001</v>
      </c>
      <c r="N53" s="144">
        <v>-450.6</v>
      </c>
      <c r="O53" s="143">
        <v>-150.30000000000001</v>
      </c>
    </row>
    <row r="54" spans="2:15" ht="13.5" thickBot="1">
      <c r="B54" s="249" t="s">
        <v>5</v>
      </c>
      <c r="C54" s="141">
        <v>16.5</v>
      </c>
      <c r="D54" s="140">
        <v>17.2</v>
      </c>
      <c r="E54" s="140">
        <v>17.100000000000001</v>
      </c>
      <c r="F54" s="140">
        <v>17.2</v>
      </c>
      <c r="G54" s="140">
        <v>17.2</v>
      </c>
      <c r="H54" s="140">
        <v>17.8</v>
      </c>
      <c r="I54" s="140">
        <v>18</v>
      </c>
      <c r="J54" s="140">
        <v>18.100000000000001</v>
      </c>
      <c r="K54" s="140">
        <v>18.3</v>
      </c>
      <c r="L54" s="140">
        <v>19.8</v>
      </c>
      <c r="M54" s="140">
        <v>17.600000000000001</v>
      </c>
      <c r="N54" s="140">
        <v>17.3</v>
      </c>
      <c r="O54" s="139">
        <v>17.3</v>
      </c>
    </row>
    <row r="55" spans="2:15" ht="5.25" customHeight="1" thickBot="1">
      <c r="B55" s="252"/>
      <c r="C55" s="153"/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1"/>
    </row>
    <row r="56" spans="2:15">
      <c r="B56" s="251" t="s">
        <v>19</v>
      </c>
      <c r="C56" s="149">
        <v>30.5</v>
      </c>
      <c r="D56" s="148">
        <v>31.9</v>
      </c>
      <c r="E56" s="148">
        <v>31.7</v>
      </c>
      <c r="F56" s="148">
        <v>31.8</v>
      </c>
      <c r="G56" s="148">
        <v>31.9</v>
      </c>
      <c r="H56" s="148">
        <v>31.9</v>
      </c>
      <c r="I56" s="148">
        <v>31.9</v>
      </c>
      <c r="J56" s="148">
        <v>32.299999999999997</v>
      </c>
      <c r="K56" s="148">
        <v>32.200000000000003</v>
      </c>
      <c r="L56" s="148">
        <v>32.1</v>
      </c>
      <c r="M56" s="148">
        <v>32.1</v>
      </c>
      <c r="N56" s="148">
        <v>32.299999999999997</v>
      </c>
      <c r="O56" s="147">
        <v>32.1</v>
      </c>
    </row>
    <row r="57" spans="2:15">
      <c r="B57" s="250" t="s">
        <v>5</v>
      </c>
      <c r="C57" s="145">
        <v>17</v>
      </c>
      <c r="D57" s="144">
        <v>17.3</v>
      </c>
      <c r="E57" s="144">
        <v>17.100000000000001</v>
      </c>
      <c r="F57" s="144">
        <v>17.100000000000001</v>
      </c>
      <c r="G57" s="144">
        <v>17.100000000000001</v>
      </c>
      <c r="H57" s="144">
        <v>17.600000000000001</v>
      </c>
      <c r="I57" s="144">
        <v>17.8</v>
      </c>
      <c r="J57" s="144">
        <v>17.899999999999999</v>
      </c>
      <c r="K57" s="144">
        <v>18.100000000000001</v>
      </c>
      <c r="L57" s="144">
        <v>17.8</v>
      </c>
      <c r="M57" s="144">
        <v>17.600000000000001</v>
      </c>
      <c r="N57" s="144">
        <v>17.5</v>
      </c>
      <c r="O57" s="143">
        <v>17.5</v>
      </c>
    </row>
    <row r="58" spans="2:15">
      <c r="B58" s="250" t="s">
        <v>59</v>
      </c>
      <c r="C58" s="145">
        <v>31.1</v>
      </c>
      <c r="D58" s="144">
        <v>31.5</v>
      </c>
      <c r="E58" s="144">
        <v>31.7</v>
      </c>
      <c r="F58" s="144">
        <v>31.7</v>
      </c>
      <c r="G58" s="144">
        <v>32</v>
      </c>
      <c r="H58" s="144">
        <v>31.7</v>
      </c>
      <c r="I58" s="144">
        <v>31.9</v>
      </c>
      <c r="J58" s="144">
        <v>32.299999999999997</v>
      </c>
      <c r="K58" s="144">
        <v>32.200000000000003</v>
      </c>
      <c r="L58" s="144">
        <v>32.1</v>
      </c>
      <c r="M58" s="144">
        <v>32</v>
      </c>
      <c r="N58" s="144">
        <v>32.4</v>
      </c>
      <c r="O58" s="143">
        <v>32.299999999999997</v>
      </c>
    </row>
    <row r="59" spans="2:15">
      <c r="B59" s="250" t="s">
        <v>5</v>
      </c>
      <c r="C59" s="145">
        <v>16.899999999999999</v>
      </c>
      <c r="D59" s="144">
        <v>17.100000000000001</v>
      </c>
      <c r="E59" s="144">
        <v>17</v>
      </c>
      <c r="F59" s="144">
        <v>17.2</v>
      </c>
      <c r="G59" s="144">
        <v>17.100000000000001</v>
      </c>
      <c r="H59" s="144">
        <v>17.8</v>
      </c>
      <c r="I59" s="144">
        <v>17.899999999999999</v>
      </c>
      <c r="J59" s="144">
        <v>17.899999999999999</v>
      </c>
      <c r="K59" s="144">
        <v>18.100000000000001</v>
      </c>
      <c r="L59" s="144">
        <v>17.8</v>
      </c>
      <c r="M59" s="144">
        <v>17.600000000000001</v>
      </c>
      <c r="N59" s="144">
        <v>17.399999999999999</v>
      </c>
      <c r="O59" s="143">
        <v>17.100000000000001</v>
      </c>
    </row>
    <row r="60" spans="2:15">
      <c r="B60" s="250" t="s">
        <v>20</v>
      </c>
      <c r="C60" s="145">
        <v>18.8</v>
      </c>
      <c r="D60" s="144">
        <v>19.7</v>
      </c>
      <c r="E60" s="144">
        <v>19.5</v>
      </c>
      <c r="F60" s="144">
        <v>19.600000000000001</v>
      </c>
      <c r="G60" s="144">
        <v>19.7</v>
      </c>
      <c r="H60" s="144">
        <v>19.600000000000001</v>
      </c>
      <c r="I60" s="144">
        <v>19.7</v>
      </c>
      <c r="J60" s="144">
        <v>19.899999999999999</v>
      </c>
      <c r="K60" s="144">
        <v>19.899999999999999</v>
      </c>
      <c r="L60" s="144">
        <v>19.8</v>
      </c>
      <c r="M60" s="144">
        <v>19.7</v>
      </c>
      <c r="N60" s="144">
        <v>20</v>
      </c>
      <c r="O60" s="143">
        <v>20.100000000000001</v>
      </c>
    </row>
    <row r="61" spans="2:15" ht="13.5" thickBot="1">
      <c r="B61" s="249" t="s">
        <v>5</v>
      </c>
      <c r="C61" s="141">
        <v>17</v>
      </c>
      <c r="D61" s="140">
        <v>17.2</v>
      </c>
      <c r="E61" s="140">
        <v>17</v>
      </c>
      <c r="F61" s="140">
        <v>17.100000000000001</v>
      </c>
      <c r="G61" s="140">
        <v>17.100000000000001</v>
      </c>
      <c r="H61" s="140">
        <v>17.7</v>
      </c>
      <c r="I61" s="140">
        <v>17.899999999999999</v>
      </c>
      <c r="J61" s="140">
        <v>17.899999999999999</v>
      </c>
      <c r="K61" s="140">
        <v>18.100000000000001</v>
      </c>
      <c r="L61" s="140">
        <v>17.8</v>
      </c>
      <c r="M61" s="140">
        <v>17.600000000000001</v>
      </c>
      <c r="N61" s="140">
        <v>17.399999999999999</v>
      </c>
      <c r="O61" s="139">
        <v>17.100000000000001</v>
      </c>
    </row>
    <row r="62" spans="2:15" ht="5.25" customHeight="1" thickBot="1">
      <c r="B62" s="252"/>
      <c r="C62" s="160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8"/>
    </row>
    <row r="63" spans="2:15">
      <c r="B63" s="251" t="s">
        <v>82</v>
      </c>
      <c r="C63" s="149">
        <v>5.67</v>
      </c>
      <c r="D63" s="148">
        <v>5.0599999999999996</v>
      </c>
      <c r="E63" s="148">
        <v>6.32</v>
      </c>
      <c r="F63" s="148">
        <v>7.28</v>
      </c>
      <c r="G63" s="148">
        <v>7.63</v>
      </c>
      <c r="H63" s="148">
        <v>8.67</v>
      </c>
      <c r="I63" s="148">
        <v>9.0399999999999991</v>
      </c>
      <c r="J63" s="148">
        <v>9.1999999999999993</v>
      </c>
      <c r="K63" s="148">
        <v>9.7899999999999991</v>
      </c>
      <c r="L63" s="148">
        <v>9.35</v>
      </c>
      <c r="M63" s="148">
        <v>9.25</v>
      </c>
      <c r="N63" s="148">
        <v>8.17</v>
      </c>
      <c r="O63" s="147">
        <v>8.15</v>
      </c>
    </row>
    <row r="64" spans="2:15" ht="13.5" thickBot="1">
      <c r="B64" s="249" t="s">
        <v>5</v>
      </c>
      <c r="C64" s="141">
        <v>16.899999999999999</v>
      </c>
      <c r="D64" s="140">
        <v>17.2</v>
      </c>
      <c r="E64" s="140">
        <v>17</v>
      </c>
      <c r="F64" s="140">
        <v>17.100000000000001</v>
      </c>
      <c r="G64" s="140">
        <v>17.100000000000001</v>
      </c>
      <c r="H64" s="140">
        <v>17.5</v>
      </c>
      <c r="I64" s="140">
        <v>17.7</v>
      </c>
      <c r="J64" s="140">
        <v>18.3</v>
      </c>
      <c r="K64" s="140">
        <v>18</v>
      </c>
      <c r="L64" s="140">
        <v>17.7</v>
      </c>
      <c r="M64" s="140">
        <v>17.5</v>
      </c>
      <c r="N64" s="140">
        <v>17.399999999999999</v>
      </c>
      <c r="O64" s="139">
        <v>17.2</v>
      </c>
    </row>
    <row r="65" spans="2:15">
      <c r="B65" s="248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</row>
    <row r="66" spans="2:15">
      <c r="B66" s="248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</row>
    <row r="67" spans="2:15">
      <c r="B67" s="248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</row>
    <row r="68" spans="2:15">
      <c r="B68" s="248"/>
      <c r="C68" s="137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7"/>
    </row>
    <row r="69" spans="2:15">
      <c r="B69" s="248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</row>
    <row r="70" spans="2:15">
      <c r="B70" s="248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</row>
    <row r="71" spans="2:15">
      <c r="B71" s="248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</row>
    <row r="72" spans="2:15">
      <c r="B72" s="248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</row>
    <row r="73" spans="2:15">
      <c r="B73" s="248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</row>
    <row r="74" spans="2:15">
      <c r="B74" s="248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</row>
    <row r="75" spans="2:15">
      <c r="B75" s="248"/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</row>
    <row r="76" spans="2:15">
      <c r="B76" s="248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</row>
    <row r="77" spans="2:15">
      <c r="B77" s="248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</row>
    <row r="78" spans="2:15">
      <c r="B78" s="248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</row>
    <row r="79" spans="2:15">
      <c r="B79" s="248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</row>
    <row r="80" spans="2:15" ht="13.5" thickBot="1">
      <c r="B80" s="248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</row>
    <row r="81" spans="2:15" ht="13.5" customHeight="1" thickBot="1">
      <c r="B81" s="188"/>
      <c r="C81" s="185"/>
      <c r="D81" s="186" t="s">
        <v>6</v>
      </c>
      <c r="E81" s="187"/>
      <c r="F81" s="187"/>
      <c r="G81" s="187"/>
      <c r="H81" s="187"/>
      <c r="I81" s="185"/>
      <c r="J81" s="319" t="s">
        <v>23</v>
      </c>
      <c r="K81" s="318"/>
      <c r="L81" s="184" t="s">
        <v>24</v>
      </c>
      <c r="M81" s="116"/>
      <c r="N81" s="116"/>
      <c r="O81" s="180"/>
    </row>
    <row r="82" spans="2:15" ht="13.5" customHeight="1" thickBot="1">
      <c r="B82" s="183"/>
      <c r="C82" s="182"/>
      <c r="D82" s="183"/>
      <c r="E82" s="123"/>
      <c r="F82" s="123"/>
      <c r="G82" s="123"/>
      <c r="H82" s="123"/>
      <c r="I82" s="182"/>
      <c r="J82" s="317"/>
      <c r="K82" s="316"/>
      <c r="L82" s="181" t="s">
        <v>127</v>
      </c>
      <c r="M82" s="116"/>
      <c r="N82" s="116"/>
      <c r="O82" s="180"/>
    </row>
    <row r="83" spans="2:15" ht="5.25" customHeight="1" thickBot="1">
      <c r="B83" s="257"/>
      <c r="C83" s="172"/>
      <c r="D83" s="172"/>
      <c r="E83" s="172"/>
      <c r="F83" s="172"/>
      <c r="G83" s="172"/>
      <c r="H83" s="172"/>
      <c r="I83" s="172"/>
      <c r="J83" s="172"/>
      <c r="K83" s="172"/>
      <c r="L83" s="172"/>
      <c r="M83" s="179"/>
      <c r="N83" s="179"/>
      <c r="O83" s="178"/>
    </row>
    <row r="84" spans="2:15" ht="13.5" thickBot="1">
      <c r="B84" s="259" t="s">
        <v>28</v>
      </c>
      <c r="C84" s="176">
        <v>1.499004</v>
      </c>
      <c r="D84" s="175">
        <v>1.4984569999999999</v>
      </c>
      <c r="E84" s="175">
        <v>1.497789</v>
      </c>
      <c r="F84" s="175">
        <v>0.59999199999999997</v>
      </c>
      <c r="G84" s="175">
        <v>0.59994099999999995</v>
      </c>
      <c r="H84" s="258">
        <v>0.59984099999999996</v>
      </c>
      <c r="I84" s="258">
        <v>0.59968999999999995</v>
      </c>
      <c r="J84" s="175">
        <v>0.59948999999999997</v>
      </c>
      <c r="K84" s="175">
        <v>0.59924100000000002</v>
      </c>
      <c r="L84" s="175">
        <v>1.399985</v>
      </c>
      <c r="M84" s="175">
        <v>1.3998679999999999</v>
      </c>
      <c r="N84" s="175">
        <v>1.399635</v>
      </c>
      <c r="O84" s="174">
        <v>1.399284</v>
      </c>
    </row>
    <row r="85" spans="2:15" ht="5.25" customHeight="1" thickBot="1">
      <c r="B85" s="257"/>
      <c r="C85" s="172"/>
      <c r="D85" s="171"/>
      <c r="E85" s="171"/>
      <c r="F85" s="171"/>
      <c r="G85" s="171"/>
      <c r="H85" s="171"/>
      <c r="I85" s="171"/>
      <c r="J85" s="171"/>
      <c r="K85" s="171"/>
      <c r="L85" s="171"/>
      <c r="M85" s="170"/>
      <c r="N85" s="170"/>
      <c r="O85" s="169"/>
    </row>
    <row r="86" spans="2:15" ht="13.5" thickBot="1">
      <c r="B86" s="256" t="s">
        <v>0</v>
      </c>
      <c r="C86" s="167">
        <v>0.30902777777777779</v>
      </c>
      <c r="D86" s="166">
        <v>0.35069444444444442</v>
      </c>
      <c r="E86" s="166">
        <v>0.3923611111111111</v>
      </c>
      <c r="F86" s="166">
        <v>0.43402777777777773</v>
      </c>
      <c r="G86" s="166">
        <v>0.47569444444444442</v>
      </c>
      <c r="H86" s="166">
        <v>0.51736111111111105</v>
      </c>
      <c r="I86" s="166">
        <v>0.55902777777777779</v>
      </c>
      <c r="J86" s="166">
        <v>0.60069444444444442</v>
      </c>
      <c r="K86" s="166">
        <v>0.64236111111111105</v>
      </c>
      <c r="L86" s="166">
        <v>0.68402777777777779</v>
      </c>
      <c r="M86" s="166">
        <v>0.72569444444444453</v>
      </c>
      <c r="N86" s="166">
        <v>0.76736111111111116</v>
      </c>
      <c r="O86" s="165">
        <v>0.80902777777777779</v>
      </c>
    </row>
    <row r="87" spans="2:15" ht="5.25" customHeight="1" thickBot="1">
      <c r="B87" s="252"/>
      <c r="C87" s="160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8"/>
    </row>
    <row r="88" spans="2:15" ht="13.5" thickBot="1">
      <c r="B88" s="256" t="s">
        <v>1</v>
      </c>
      <c r="C88" s="255" t="s">
        <v>2</v>
      </c>
      <c r="D88" s="254" t="s">
        <v>2</v>
      </c>
      <c r="E88" s="254" t="s">
        <v>2</v>
      </c>
      <c r="F88" s="254" t="s">
        <v>2</v>
      </c>
      <c r="G88" s="254" t="s">
        <v>2</v>
      </c>
      <c r="H88" s="254" t="s">
        <v>2</v>
      </c>
      <c r="I88" s="254" t="s">
        <v>2</v>
      </c>
      <c r="J88" s="254" t="s">
        <v>2</v>
      </c>
      <c r="K88" s="254" t="s">
        <v>2</v>
      </c>
      <c r="L88" s="254" t="s">
        <v>2</v>
      </c>
      <c r="M88" s="254" t="s">
        <v>2</v>
      </c>
      <c r="N88" s="254" t="s">
        <v>2</v>
      </c>
      <c r="O88" s="253" t="s">
        <v>2</v>
      </c>
    </row>
    <row r="89" spans="2:15" ht="5.25" customHeight="1" thickBot="1">
      <c r="B89" s="252"/>
      <c r="C89" s="160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8"/>
    </row>
    <row r="90" spans="2:15">
      <c r="B90" s="251" t="s">
        <v>3</v>
      </c>
      <c r="C90" s="149">
        <v>9.09</v>
      </c>
      <c r="D90" s="148">
        <v>9.18</v>
      </c>
      <c r="E90" s="148">
        <v>9.23</v>
      </c>
      <c r="F90" s="148">
        <v>9.44</v>
      </c>
      <c r="G90" s="148">
        <v>9.41</v>
      </c>
      <c r="H90" s="148">
        <v>9.6</v>
      </c>
      <c r="I90" s="148">
        <v>9.67</v>
      </c>
      <c r="J90" s="148">
        <v>9.74</v>
      </c>
      <c r="K90" s="148">
        <v>9.86</v>
      </c>
      <c r="L90" s="148">
        <v>9.99</v>
      </c>
      <c r="M90" s="148">
        <v>9.85</v>
      </c>
      <c r="N90" s="148">
        <v>9.8800000000000008</v>
      </c>
      <c r="O90" s="147">
        <v>9.89</v>
      </c>
    </row>
    <row r="91" spans="2:15">
      <c r="B91" s="250" t="s">
        <v>5</v>
      </c>
      <c r="C91" s="145">
        <v>17.3</v>
      </c>
      <c r="D91" s="144">
        <v>16.7</v>
      </c>
      <c r="E91" s="144">
        <v>16.899999999999999</v>
      </c>
      <c r="F91" s="144">
        <v>17.5</v>
      </c>
      <c r="G91" s="144">
        <v>17.600000000000001</v>
      </c>
      <c r="H91" s="144">
        <v>18.3</v>
      </c>
      <c r="I91" s="144">
        <v>18.600000000000001</v>
      </c>
      <c r="J91" s="144">
        <v>19.399999999999999</v>
      </c>
      <c r="K91" s="144">
        <v>19.100000000000001</v>
      </c>
      <c r="L91" s="144">
        <v>19.100000000000001</v>
      </c>
      <c r="M91" s="144">
        <v>18.3</v>
      </c>
      <c r="N91" s="144">
        <v>17.899999999999999</v>
      </c>
      <c r="O91" s="143">
        <v>17.899999999999999</v>
      </c>
    </row>
    <row r="92" spans="2:15">
      <c r="B92" s="250" t="s">
        <v>4</v>
      </c>
      <c r="C92" s="145">
        <v>-102.6</v>
      </c>
      <c r="D92" s="144">
        <v>-107.7</v>
      </c>
      <c r="E92" s="144">
        <v>-110.9</v>
      </c>
      <c r="F92" s="144">
        <v>-122.6</v>
      </c>
      <c r="G92" s="144">
        <v>-122.4</v>
      </c>
      <c r="H92" s="144">
        <v>-132.30000000000001</v>
      </c>
      <c r="I92" s="144">
        <v>-136.4</v>
      </c>
      <c r="J92" s="144">
        <v>-140.5</v>
      </c>
      <c r="K92" s="144">
        <v>-148</v>
      </c>
      <c r="L92" s="144">
        <v>-155.30000000000001</v>
      </c>
      <c r="M92" s="144">
        <v>-153.19999999999999</v>
      </c>
      <c r="N92" s="144">
        <v>-148.5</v>
      </c>
      <c r="O92" s="143">
        <v>-148.30000000000001</v>
      </c>
    </row>
    <row r="93" spans="2:15" ht="13.5" thickBot="1">
      <c r="B93" s="249" t="s">
        <v>5</v>
      </c>
      <c r="C93" s="141">
        <v>17.2</v>
      </c>
      <c r="D93" s="140">
        <v>16.7</v>
      </c>
      <c r="E93" s="140">
        <v>16.899999999999999</v>
      </c>
      <c r="F93" s="140">
        <v>17.5</v>
      </c>
      <c r="G93" s="140">
        <v>17.600000000000001</v>
      </c>
      <c r="H93" s="140">
        <v>18.3</v>
      </c>
      <c r="I93" s="140">
        <v>18.600000000000001</v>
      </c>
      <c r="J93" s="140">
        <v>19.399999999999999</v>
      </c>
      <c r="K93" s="140">
        <v>19.399999999999999</v>
      </c>
      <c r="L93" s="140">
        <v>19</v>
      </c>
      <c r="M93" s="140">
        <v>18.3</v>
      </c>
      <c r="N93" s="140">
        <v>17.899999999999999</v>
      </c>
      <c r="O93" s="139">
        <v>17.899999999999999</v>
      </c>
    </row>
    <row r="94" spans="2:15" ht="5.25" customHeight="1" thickBot="1">
      <c r="B94" s="252"/>
      <c r="C94" s="153"/>
      <c r="D94" s="152"/>
      <c r="E94" s="152"/>
      <c r="F94" s="152"/>
      <c r="G94" s="152"/>
      <c r="H94" s="152"/>
      <c r="I94" s="152"/>
      <c r="J94" s="152"/>
      <c r="K94" s="152"/>
      <c r="L94" s="152"/>
      <c r="M94" s="152"/>
      <c r="N94" s="152"/>
      <c r="O94" s="151"/>
    </row>
    <row r="95" spans="2:15">
      <c r="B95" s="251" t="s">
        <v>19</v>
      </c>
      <c r="C95" s="149">
        <v>33.1</v>
      </c>
      <c r="D95" s="148">
        <v>32</v>
      </c>
      <c r="E95" s="148">
        <v>33.200000000000003</v>
      </c>
      <c r="F95" s="148">
        <v>33.700000000000003</v>
      </c>
      <c r="G95" s="148">
        <v>34.299999999999997</v>
      </c>
      <c r="H95" s="148">
        <v>34.200000000000003</v>
      </c>
      <c r="I95" s="148">
        <v>34.299999999999997</v>
      </c>
      <c r="J95" s="148">
        <v>34.4</v>
      </c>
      <c r="K95" s="148">
        <v>34.299999999999997</v>
      </c>
      <c r="L95" s="148">
        <v>35.1</v>
      </c>
      <c r="M95" s="148">
        <v>34.799999999999997</v>
      </c>
      <c r="N95" s="148">
        <v>33.6</v>
      </c>
      <c r="O95" s="147">
        <v>33.5</v>
      </c>
    </row>
    <row r="96" spans="2:15">
      <c r="B96" s="250" t="s">
        <v>5</v>
      </c>
      <c r="C96" s="145">
        <v>17.3</v>
      </c>
      <c r="D96" s="144">
        <v>16.8</v>
      </c>
      <c r="E96" s="144">
        <v>16.899999999999999</v>
      </c>
      <c r="F96" s="144">
        <v>17.3</v>
      </c>
      <c r="G96" s="144">
        <v>17.5</v>
      </c>
      <c r="H96" s="144">
        <v>18</v>
      </c>
      <c r="I96" s="144">
        <v>18.3</v>
      </c>
      <c r="J96" s="144">
        <v>19</v>
      </c>
      <c r="K96" s="144">
        <v>19.3</v>
      </c>
      <c r="L96" s="144">
        <v>19.2</v>
      </c>
      <c r="M96" s="144">
        <v>18.3</v>
      </c>
      <c r="N96" s="144">
        <v>18.2</v>
      </c>
      <c r="O96" s="143">
        <v>18.2</v>
      </c>
    </row>
    <row r="97" spans="2:15">
      <c r="B97" s="250" t="s">
        <v>59</v>
      </c>
      <c r="C97" s="145">
        <v>33.6</v>
      </c>
      <c r="D97" s="144">
        <v>32.1</v>
      </c>
      <c r="E97" s="144">
        <v>33.299999999999997</v>
      </c>
      <c r="F97" s="144">
        <v>33.6</v>
      </c>
      <c r="G97" s="144">
        <v>34.299999999999997</v>
      </c>
      <c r="H97" s="144">
        <v>34.200000000000003</v>
      </c>
      <c r="I97" s="144">
        <v>34.1</v>
      </c>
      <c r="J97" s="144">
        <v>34.4</v>
      </c>
      <c r="K97" s="144">
        <v>34.4</v>
      </c>
      <c r="L97" s="144">
        <v>35</v>
      </c>
      <c r="M97" s="144">
        <v>34.700000000000003</v>
      </c>
      <c r="N97" s="144">
        <v>33.5</v>
      </c>
      <c r="O97" s="143">
        <v>33.6</v>
      </c>
    </row>
    <row r="98" spans="2:15">
      <c r="B98" s="250" t="s">
        <v>5</v>
      </c>
      <c r="C98" s="145">
        <v>17.100000000000001</v>
      </c>
      <c r="D98" s="144">
        <v>16.7</v>
      </c>
      <c r="E98" s="144">
        <v>16.899999999999999</v>
      </c>
      <c r="F98" s="144">
        <v>17.399999999999999</v>
      </c>
      <c r="G98" s="144">
        <v>17.5</v>
      </c>
      <c r="H98" s="144">
        <v>18</v>
      </c>
      <c r="I98" s="144">
        <v>18.5</v>
      </c>
      <c r="J98" s="144">
        <v>19</v>
      </c>
      <c r="K98" s="144">
        <v>19.3</v>
      </c>
      <c r="L98" s="144">
        <v>19.2</v>
      </c>
      <c r="M98" s="144">
        <v>18.3</v>
      </c>
      <c r="N98" s="144">
        <v>18.100000000000001</v>
      </c>
      <c r="O98" s="143">
        <v>18.2</v>
      </c>
    </row>
    <row r="99" spans="2:15" ht="12.75" customHeight="1">
      <c r="B99" s="250" t="s">
        <v>20</v>
      </c>
      <c r="C99" s="145">
        <v>20.5</v>
      </c>
      <c r="D99" s="144">
        <v>19.8</v>
      </c>
      <c r="E99" s="144">
        <v>20.6</v>
      </c>
      <c r="F99" s="144">
        <v>20.9</v>
      </c>
      <c r="G99" s="144">
        <v>21.3</v>
      </c>
      <c r="H99" s="144">
        <v>21.3</v>
      </c>
      <c r="I99" s="144">
        <v>21.3</v>
      </c>
      <c r="J99" s="144">
        <v>21.5</v>
      </c>
      <c r="K99" s="144">
        <v>21.5</v>
      </c>
      <c r="L99" s="144">
        <v>21.9</v>
      </c>
      <c r="M99" s="144">
        <v>21.8</v>
      </c>
      <c r="N99" s="144">
        <v>21.7</v>
      </c>
      <c r="O99" s="143">
        <v>21.6</v>
      </c>
    </row>
    <row r="100" spans="2:15" ht="13.5" customHeight="1" thickBot="1">
      <c r="B100" s="249" t="s">
        <v>5</v>
      </c>
      <c r="C100" s="141">
        <v>17.2</v>
      </c>
      <c r="D100" s="140">
        <v>16.8</v>
      </c>
      <c r="E100" s="140">
        <v>16.899999999999999</v>
      </c>
      <c r="F100" s="140">
        <v>17.3</v>
      </c>
      <c r="G100" s="140">
        <v>17.5</v>
      </c>
      <c r="H100" s="140">
        <v>18</v>
      </c>
      <c r="I100" s="140">
        <v>18.399999999999999</v>
      </c>
      <c r="J100" s="140">
        <v>18.899999999999999</v>
      </c>
      <c r="K100" s="140">
        <v>19.2</v>
      </c>
      <c r="L100" s="140">
        <v>19.2</v>
      </c>
      <c r="M100" s="140">
        <v>18.2</v>
      </c>
      <c r="N100" s="140">
        <v>18.100000000000001</v>
      </c>
      <c r="O100" s="139">
        <v>18.100000000000001</v>
      </c>
    </row>
    <row r="101" spans="2:15" ht="5.25" customHeight="1" thickBot="1">
      <c r="B101" s="252"/>
      <c r="C101" s="160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8"/>
    </row>
    <row r="102" spans="2:15">
      <c r="B102" s="251" t="s">
        <v>82</v>
      </c>
      <c r="C102" s="149">
        <v>6.23</v>
      </c>
      <c r="D102" s="148">
        <v>7.8</v>
      </c>
      <c r="E102" s="148">
        <v>8.07</v>
      </c>
      <c r="F102" s="148">
        <v>8.1</v>
      </c>
      <c r="G102" s="148">
        <v>8.14</v>
      </c>
      <c r="H102" s="148">
        <v>8.9499999999999993</v>
      </c>
      <c r="I102" s="148">
        <v>9.23</v>
      </c>
      <c r="J102" s="148">
        <v>9.26</v>
      </c>
      <c r="K102" s="148">
        <v>10.8</v>
      </c>
      <c r="L102" s="148">
        <v>9.3699999999999992</v>
      </c>
      <c r="M102" s="148">
        <v>9.36</v>
      </c>
      <c r="N102" s="148">
        <v>8.0299999999999994</v>
      </c>
      <c r="O102" s="147">
        <v>8.01</v>
      </c>
    </row>
    <row r="103" spans="2:15" ht="13.5" thickBot="1">
      <c r="B103" s="249" t="s">
        <v>5</v>
      </c>
      <c r="C103" s="141">
        <v>17.3</v>
      </c>
      <c r="D103" s="140">
        <v>16.7</v>
      </c>
      <c r="E103" s="140">
        <v>16.899999999999999</v>
      </c>
      <c r="F103" s="140">
        <v>17.2</v>
      </c>
      <c r="G103" s="140">
        <v>17.5</v>
      </c>
      <c r="H103" s="140">
        <v>17.899999999999999</v>
      </c>
      <c r="I103" s="140">
        <v>18.3</v>
      </c>
      <c r="J103" s="140">
        <v>18.8</v>
      </c>
      <c r="K103" s="140">
        <v>19.100000000000001</v>
      </c>
      <c r="L103" s="140">
        <v>19</v>
      </c>
      <c r="M103" s="140">
        <v>18.2</v>
      </c>
      <c r="N103" s="140">
        <v>18.100000000000001</v>
      </c>
      <c r="O103" s="139">
        <v>18.100000000000001</v>
      </c>
    </row>
    <row r="104" spans="2:15">
      <c r="B104" s="248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</row>
    <row r="105" spans="2:15">
      <c r="B105" s="248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</row>
    <row r="106" spans="2:15">
      <c r="B106" s="248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</row>
    <row r="107" spans="2:15">
      <c r="B107" s="248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</row>
    <row r="108" spans="2:15">
      <c r="B108" s="248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</row>
    <row r="109" spans="2:15">
      <c r="B109" s="248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</row>
    <row r="110" spans="2:15">
      <c r="B110" s="248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</row>
    <row r="111" spans="2:15">
      <c r="B111" s="248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</row>
    <row r="112" spans="2:15">
      <c r="B112" s="248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</row>
    <row r="113" spans="2:15">
      <c r="B113" s="248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</row>
    <row r="114" spans="2:15">
      <c r="B114" s="248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</row>
    <row r="115" spans="2:15">
      <c r="B115" s="248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</row>
    <row r="116" spans="2:15">
      <c r="B116" s="248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</row>
    <row r="117" spans="2:15">
      <c r="B117" s="248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</row>
    <row r="118" spans="2:15">
      <c r="B118" s="248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</row>
    <row r="119" spans="2:15" ht="13.5" thickBot="1">
      <c r="B119" s="248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</row>
    <row r="120" spans="2:15" ht="13.5" thickBot="1">
      <c r="B120" s="188"/>
      <c r="C120" s="185"/>
      <c r="D120" s="186" t="s">
        <v>6</v>
      </c>
      <c r="E120" s="187"/>
      <c r="F120" s="187"/>
      <c r="G120" s="187"/>
      <c r="H120" s="187"/>
      <c r="I120" s="185"/>
      <c r="J120" s="319" t="s">
        <v>84</v>
      </c>
      <c r="K120" s="318"/>
      <c r="L120" s="184" t="s">
        <v>24</v>
      </c>
      <c r="M120" s="116"/>
      <c r="N120" s="116"/>
      <c r="O120" s="180"/>
    </row>
    <row r="121" spans="2:15" ht="13.5" customHeight="1" thickBot="1">
      <c r="B121" s="183"/>
      <c r="C121" s="182"/>
      <c r="D121" s="183"/>
      <c r="E121" s="123"/>
      <c r="F121" s="123"/>
      <c r="G121" s="123"/>
      <c r="H121" s="123"/>
      <c r="I121" s="182"/>
      <c r="J121" s="317"/>
      <c r="K121" s="316"/>
      <c r="L121" s="181" t="s">
        <v>127</v>
      </c>
      <c r="M121" s="116"/>
      <c r="N121" s="116"/>
      <c r="O121" s="180"/>
    </row>
    <row r="122" spans="2:15" ht="5.25" customHeight="1" thickBot="1">
      <c r="B122" s="257"/>
      <c r="C122" s="172"/>
      <c r="D122" s="172"/>
      <c r="E122" s="172"/>
      <c r="F122" s="172"/>
      <c r="G122" s="172"/>
      <c r="H122" s="172"/>
      <c r="I122" s="172"/>
      <c r="J122" s="172"/>
      <c r="K122" s="172"/>
      <c r="L122" s="172"/>
      <c r="M122" s="179"/>
      <c r="N122" s="179"/>
      <c r="O122" s="178"/>
    </row>
    <row r="123" spans="2:15" ht="13.5" thickBot="1">
      <c r="B123" s="259" t="s">
        <v>28</v>
      </c>
      <c r="C123" s="176">
        <v>1.498955</v>
      </c>
      <c r="D123" s="175">
        <v>1.4983949999999999</v>
      </c>
      <c r="E123" s="175">
        <v>0.59999899999999995</v>
      </c>
      <c r="F123" s="175">
        <v>0.59997299999999998</v>
      </c>
      <c r="G123" s="175">
        <v>0.59989700000000001</v>
      </c>
      <c r="H123" s="258">
        <v>0.59977100000000005</v>
      </c>
      <c r="I123" s="258">
        <v>0.59959600000000002</v>
      </c>
      <c r="J123" s="175">
        <v>0.59937200000000002</v>
      </c>
      <c r="K123" s="175">
        <v>1.4</v>
      </c>
      <c r="L123" s="175">
        <v>1.3999410000000001</v>
      </c>
      <c r="M123" s="175">
        <v>1.3997660000000001</v>
      </c>
      <c r="N123" s="175">
        <v>1.3994740000000001</v>
      </c>
      <c r="O123" s="174">
        <v>1.399065</v>
      </c>
    </row>
    <row r="124" spans="2:15" ht="5.25" customHeight="1" thickBot="1">
      <c r="B124" s="257"/>
      <c r="C124" s="172"/>
      <c r="D124" s="171"/>
      <c r="E124" s="171"/>
      <c r="F124" s="171"/>
      <c r="G124" s="171"/>
      <c r="H124" s="171"/>
      <c r="I124" s="171"/>
      <c r="J124" s="171"/>
      <c r="K124" s="171"/>
      <c r="L124" s="171"/>
      <c r="M124" s="170"/>
      <c r="N124" s="170"/>
      <c r="O124" s="169"/>
    </row>
    <row r="125" spans="2:15" ht="13.5" thickBot="1">
      <c r="B125" s="256" t="s">
        <v>0</v>
      </c>
      <c r="C125" s="167">
        <v>0.31597222222222221</v>
      </c>
      <c r="D125" s="166">
        <v>0.3576388888888889</v>
      </c>
      <c r="E125" s="166">
        <v>0.39930555555555558</v>
      </c>
      <c r="F125" s="166">
        <v>0.44097222222222227</v>
      </c>
      <c r="G125" s="166">
        <v>0.4826388888888889</v>
      </c>
      <c r="H125" s="166">
        <v>0.52430555555555558</v>
      </c>
      <c r="I125" s="166">
        <v>0.56597222222222221</v>
      </c>
      <c r="J125" s="166">
        <v>0.60763888888888895</v>
      </c>
      <c r="K125" s="166">
        <v>0.64930555555555558</v>
      </c>
      <c r="L125" s="166">
        <v>0.69097222222222221</v>
      </c>
      <c r="M125" s="166">
        <v>0.73263888888888884</v>
      </c>
      <c r="N125" s="166">
        <v>0.77430555555555547</v>
      </c>
      <c r="O125" s="165">
        <v>0.81597222222222221</v>
      </c>
    </row>
    <row r="126" spans="2:15" ht="5.25" customHeight="1" thickBot="1">
      <c r="B126" s="252"/>
      <c r="C126" s="160"/>
      <c r="D126" s="159"/>
      <c r="E126" s="159"/>
      <c r="F126" s="159"/>
      <c r="G126" s="159"/>
      <c r="H126" s="159"/>
      <c r="I126" s="159"/>
      <c r="J126" s="159"/>
      <c r="K126" s="159"/>
      <c r="L126" s="159"/>
      <c r="M126" s="159"/>
      <c r="N126" s="159"/>
      <c r="O126" s="158"/>
    </row>
    <row r="127" spans="2:15" ht="13.5" thickBot="1">
      <c r="B127" s="256" t="s">
        <v>1</v>
      </c>
      <c r="C127" s="255" t="s">
        <v>2</v>
      </c>
      <c r="D127" s="254" t="s">
        <v>2</v>
      </c>
      <c r="E127" s="254" t="s">
        <v>2</v>
      </c>
      <c r="F127" s="254" t="s">
        <v>2</v>
      </c>
      <c r="G127" s="254" t="s">
        <v>2</v>
      </c>
      <c r="H127" s="254" t="s">
        <v>2</v>
      </c>
      <c r="I127" s="254" t="s">
        <v>2</v>
      </c>
      <c r="J127" s="254" t="s">
        <v>2</v>
      </c>
      <c r="K127" s="254" t="s">
        <v>2</v>
      </c>
      <c r="L127" s="254" t="s">
        <v>2</v>
      </c>
      <c r="M127" s="254" t="s">
        <v>2</v>
      </c>
      <c r="N127" s="254" t="s">
        <v>2</v>
      </c>
      <c r="O127" s="253" t="s">
        <v>2</v>
      </c>
    </row>
    <row r="128" spans="2:15" ht="5.25" customHeight="1" thickBot="1">
      <c r="B128" s="252"/>
      <c r="C128" s="160"/>
      <c r="D128" s="159"/>
      <c r="E128" s="159"/>
      <c r="F128" s="159"/>
      <c r="G128" s="159"/>
      <c r="H128" s="159"/>
      <c r="I128" s="159"/>
      <c r="J128" s="159"/>
      <c r="K128" s="159"/>
      <c r="L128" s="159"/>
      <c r="M128" s="159"/>
      <c r="N128" s="159"/>
      <c r="O128" s="158"/>
    </row>
    <row r="129" spans="2:18">
      <c r="B129" s="251" t="s">
        <v>3</v>
      </c>
      <c r="C129" s="149">
        <v>8.99</v>
      </c>
      <c r="D129" s="148">
        <v>9.15</v>
      </c>
      <c r="E129" s="148">
        <v>9.26</v>
      </c>
      <c r="F129" s="148">
        <v>9.43</v>
      </c>
      <c r="G129" s="148">
        <v>9.44</v>
      </c>
      <c r="H129" s="148">
        <v>9.61</v>
      </c>
      <c r="I129" s="148">
        <v>9.68</v>
      </c>
      <c r="J129" s="148">
        <v>9.76</v>
      </c>
      <c r="K129" s="148">
        <v>9.85</v>
      </c>
      <c r="L129" s="148">
        <v>9.91</v>
      </c>
      <c r="M129" s="148">
        <v>9.94</v>
      </c>
      <c r="N129" s="148">
        <v>9.93</v>
      </c>
      <c r="O129" s="147">
        <v>9.9499999999999993</v>
      </c>
    </row>
    <row r="130" spans="2:18">
      <c r="B130" s="250" t="s">
        <v>5</v>
      </c>
      <c r="C130" s="145">
        <v>16.5</v>
      </c>
      <c r="D130" s="144">
        <v>16.600000000000001</v>
      </c>
      <c r="E130" s="144">
        <v>17.2</v>
      </c>
      <c r="F130" s="144">
        <v>17.600000000000001</v>
      </c>
      <c r="G130" s="144">
        <v>17.600000000000001</v>
      </c>
      <c r="H130" s="144">
        <v>18.3</v>
      </c>
      <c r="I130" s="144">
        <v>18.600000000000001</v>
      </c>
      <c r="J130" s="144">
        <v>19</v>
      </c>
      <c r="K130" s="144">
        <v>18.7</v>
      </c>
      <c r="L130" s="144">
        <v>18.3</v>
      </c>
      <c r="M130" s="144">
        <v>18.3</v>
      </c>
      <c r="N130" s="144">
        <v>18.2</v>
      </c>
      <c r="O130" s="143">
        <v>18.2</v>
      </c>
    </row>
    <row r="131" spans="2:18">
      <c r="B131" s="250" t="s">
        <v>4</v>
      </c>
      <c r="C131" s="145">
        <v>-97</v>
      </c>
      <c r="D131" s="144">
        <v>-106.1</v>
      </c>
      <c r="E131" s="144">
        <v>-112.3</v>
      </c>
      <c r="F131" s="144">
        <v>-122.6</v>
      </c>
      <c r="G131" s="144">
        <v>-122.6</v>
      </c>
      <c r="H131" s="144">
        <v>-133.1</v>
      </c>
      <c r="I131" s="144">
        <v>-137</v>
      </c>
      <c r="J131" s="144">
        <v>-141.6</v>
      </c>
      <c r="K131" s="144">
        <v>-147.19999999999999</v>
      </c>
      <c r="L131" s="144">
        <v>-150.5</v>
      </c>
      <c r="M131" s="144">
        <v>-150.4</v>
      </c>
      <c r="N131" s="144">
        <v>-150.6</v>
      </c>
      <c r="O131" s="143">
        <v>-151.1</v>
      </c>
    </row>
    <row r="132" spans="2:18" ht="13.5" thickBot="1">
      <c r="B132" s="249" t="s">
        <v>5</v>
      </c>
      <c r="C132" s="141">
        <v>16.5</v>
      </c>
      <c r="D132" s="140">
        <v>16.5</v>
      </c>
      <c r="E132" s="140">
        <v>17.2</v>
      </c>
      <c r="F132" s="140">
        <v>17.600000000000001</v>
      </c>
      <c r="G132" s="140">
        <v>17.5</v>
      </c>
      <c r="H132" s="140">
        <v>18.3</v>
      </c>
      <c r="I132" s="140">
        <v>18.600000000000001</v>
      </c>
      <c r="J132" s="140">
        <v>19</v>
      </c>
      <c r="K132" s="140">
        <v>18.7</v>
      </c>
      <c r="L132" s="140">
        <v>18.3</v>
      </c>
      <c r="M132" s="140">
        <v>18.3</v>
      </c>
      <c r="N132" s="140">
        <v>18.100000000000001</v>
      </c>
      <c r="O132" s="139">
        <v>18.100000000000001</v>
      </c>
    </row>
    <row r="133" spans="2:18" ht="5.25" customHeight="1" thickBot="1">
      <c r="B133" s="252"/>
      <c r="C133" s="153"/>
      <c r="D133" s="152"/>
      <c r="E133" s="152"/>
      <c r="F133" s="152"/>
      <c r="G133" s="152"/>
      <c r="H133" s="152"/>
      <c r="I133" s="152"/>
      <c r="J133" s="152"/>
      <c r="K133" s="152"/>
      <c r="L133" s="152"/>
      <c r="M133" s="152"/>
      <c r="N133" s="152"/>
      <c r="O133" s="151"/>
    </row>
    <row r="134" spans="2:18">
      <c r="B134" s="251" t="s">
        <v>19</v>
      </c>
      <c r="C134" s="149">
        <v>30.8</v>
      </c>
      <c r="D134" s="148">
        <v>29.5</v>
      </c>
      <c r="E134" s="148">
        <v>31.5</v>
      </c>
      <c r="F134" s="148">
        <v>31.6</v>
      </c>
      <c r="G134" s="148">
        <v>32.4</v>
      </c>
      <c r="H134" s="148">
        <v>32.4</v>
      </c>
      <c r="I134" s="148">
        <v>32.6</v>
      </c>
      <c r="J134" s="148">
        <v>32.799999999999997</v>
      </c>
      <c r="K134" s="148">
        <v>33.1</v>
      </c>
      <c r="L134" s="148">
        <v>33.1</v>
      </c>
      <c r="M134" s="148">
        <v>33.299999999999997</v>
      </c>
      <c r="N134" s="148">
        <v>33.700000000000003</v>
      </c>
      <c r="O134" s="147">
        <v>34.200000000000003</v>
      </c>
    </row>
    <row r="135" spans="2:18">
      <c r="B135" s="250" t="s">
        <v>5</v>
      </c>
      <c r="C135" s="145">
        <v>17</v>
      </c>
      <c r="D135" s="144">
        <v>16.5</v>
      </c>
      <c r="E135" s="144">
        <v>17.2</v>
      </c>
      <c r="F135" s="144">
        <v>17.399999999999999</v>
      </c>
      <c r="G135" s="144">
        <v>17.399999999999999</v>
      </c>
      <c r="H135" s="144">
        <v>18</v>
      </c>
      <c r="I135" s="144">
        <v>18.399999999999999</v>
      </c>
      <c r="J135" s="144">
        <v>18.7</v>
      </c>
      <c r="K135" s="144">
        <v>18.600000000000001</v>
      </c>
      <c r="L135" s="144">
        <v>18.100000000000001</v>
      </c>
      <c r="M135" s="144">
        <v>18.3</v>
      </c>
      <c r="N135" s="144">
        <v>18.2</v>
      </c>
      <c r="O135" s="143">
        <v>18.2</v>
      </c>
    </row>
    <row r="136" spans="2:18">
      <c r="B136" s="250" t="s">
        <v>59</v>
      </c>
      <c r="C136" s="145">
        <v>31.3</v>
      </c>
      <c r="D136" s="144">
        <v>29.5</v>
      </c>
      <c r="E136" s="144">
        <v>31.6</v>
      </c>
      <c r="F136" s="144">
        <v>31.6</v>
      </c>
      <c r="G136" s="144">
        <v>32.4</v>
      </c>
      <c r="H136" s="144">
        <v>32.299999999999997</v>
      </c>
      <c r="I136" s="144">
        <v>32.5</v>
      </c>
      <c r="J136" s="144">
        <v>32.799999999999997</v>
      </c>
      <c r="K136" s="144">
        <v>33</v>
      </c>
      <c r="L136" s="144">
        <v>33.1</v>
      </c>
      <c r="M136" s="144">
        <v>33.299999999999997</v>
      </c>
      <c r="N136" s="144">
        <v>33.6</v>
      </c>
      <c r="O136" s="143">
        <v>34.1</v>
      </c>
    </row>
    <row r="137" spans="2:18">
      <c r="B137" s="250" t="s">
        <v>5</v>
      </c>
      <c r="C137" s="145">
        <v>16.8</v>
      </c>
      <c r="D137" s="144">
        <v>16.5</v>
      </c>
      <c r="E137" s="144">
        <v>17.2</v>
      </c>
      <c r="F137" s="144">
        <v>17.399999999999999</v>
      </c>
      <c r="G137" s="144">
        <v>17.399999999999999</v>
      </c>
      <c r="H137" s="144">
        <v>18</v>
      </c>
      <c r="I137" s="144">
        <v>18.3</v>
      </c>
      <c r="J137" s="144">
        <v>18.7</v>
      </c>
      <c r="K137" s="144">
        <v>18.600000000000001</v>
      </c>
      <c r="L137" s="144">
        <v>18.100000000000001</v>
      </c>
      <c r="M137" s="144">
        <v>18.100000000000001</v>
      </c>
      <c r="N137" s="144">
        <v>18.100000000000001</v>
      </c>
      <c r="O137" s="143">
        <v>18.100000000000001</v>
      </c>
    </row>
    <row r="138" spans="2:18">
      <c r="B138" s="250" t="s">
        <v>20</v>
      </c>
      <c r="C138" s="145">
        <v>19</v>
      </c>
      <c r="D138" s="144">
        <v>18</v>
      </c>
      <c r="E138" s="144">
        <v>19.3</v>
      </c>
      <c r="F138" s="144">
        <v>19.399999999999999</v>
      </c>
      <c r="G138" s="144">
        <v>20</v>
      </c>
      <c r="H138" s="144">
        <v>20</v>
      </c>
      <c r="I138" s="144">
        <v>20.2</v>
      </c>
      <c r="J138" s="144">
        <v>20.3</v>
      </c>
      <c r="K138" s="144">
        <v>20.5</v>
      </c>
      <c r="L138" s="144">
        <v>20.5</v>
      </c>
      <c r="M138" s="144">
        <v>20.8</v>
      </c>
      <c r="N138" s="144">
        <v>20.9</v>
      </c>
      <c r="O138" s="143">
        <v>21.2</v>
      </c>
    </row>
    <row r="139" spans="2:18" ht="13.5" thickBot="1">
      <c r="B139" s="249" t="s">
        <v>5</v>
      </c>
      <c r="C139" s="141">
        <v>17</v>
      </c>
      <c r="D139" s="140">
        <v>16.5</v>
      </c>
      <c r="E139" s="140">
        <v>17.2</v>
      </c>
      <c r="F139" s="140">
        <v>17.399999999999999</v>
      </c>
      <c r="G139" s="140">
        <v>17.399999999999999</v>
      </c>
      <c r="H139" s="140">
        <v>18</v>
      </c>
      <c r="I139" s="140">
        <v>18.399999999999999</v>
      </c>
      <c r="J139" s="140">
        <v>18.8</v>
      </c>
      <c r="K139" s="140">
        <v>18.600000000000001</v>
      </c>
      <c r="L139" s="140">
        <v>18.100000000000001</v>
      </c>
      <c r="M139" s="140">
        <v>18.100000000000001</v>
      </c>
      <c r="N139" s="140">
        <v>18.2</v>
      </c>
      <c r="O139" s="139">
        <v>18.2</v>
      </c>
    </row>
    <row r="140" spans="2:18" ht="5.25" customHeight="1" thickBot="1">
      <c r="B140" s="252"/>
      <c r="C140" s="160"/>
      <c r="D140" s="159"/>
      <c r="E140" s="159"/>
      <c r="F140" s="159"/>
      <c r="G140" s="159"/>
      <c r="H140" s="159"/>
      <c r="I140" s="159"/>
      <c r="J140" s="159"/>
      <c r="K140" s="159"/>
      <c r="L140" s="159"/>
      <c r="M140" s="159"/>
      <c r="N140" s="159"/>
      <c r="O140" s="158"/>
    </row>
    <row r="141" spans="2:18">
      <c r="B141" s="251" t="s">
        <v>82</v>
      </c>
      <c r="C141" s="149">
        <v>4.93</v>
      </c>
      <c r="D141" s="148">
        <v>7.91</v>
      </c>
      <c r="E141" s="148">
        <v>8.4</v>
      </c>
      <c r="F141" s="148">
        <v>10.16</v>
      </c>
      <c r="G141" s="148">
        <v>9.56</v>
      </c>
      <c r="H141" s="148">
        <v>11.67</v>
      </c>
      <c r="I141" s="148">
        <v>14.48</v>
      </c>
      <c r="J141" s="148">
        <v>10.77</v>
      </c>
      <c r="K141" s="148">
        <v>9.75</v>
      </c>
      <c r="L141" s="148">
        <v>10.27</v>
      </c>
      <c r="M141" s="148">
        <v>10.31</v>
      </c>
      <c r="N141" s="148">
        <v>10.39</v>
      </c>
      <c r="O141" s="147">
        <v>10.39</v>
      </c>
      <c r="R141" s="269"/>
    </row>
    <row r="142" spans="2:18" ht="13.5" thickBot="1">
      <c r="B142" s="249" t="s">
        <v>5</v>
      </c>
      <c r="C142" s="141">
        <v>17.399999999999999</v>
      </c>
      <c r="D142" s="140">
        <v>16.5</v>
      </c>
      <c r="E142" s="140">
        <v>17.100000000000001</v>
      </c>
      <c r="F142" s="140">
        <v>17.3</v>
      </c>
      <c r="G142" s="140">
        <v>17.399999999999999</v>
      </c>
      <c r="H142" s="140">
        <v>18</v>
      </c>
      <c r="I142" s="140">
        <v>18.3</v>
      </c>
      <c r="J142" s="140">
        <v>18.600000000000001</v>
      </c>
      <c r="K142" s="140">
        <v>18.7</v>
      </c>
      <c r="L142" s="140">
        <v>18</v>
      </c>
      <c r="M142" s="140">
        <v>18</v>
      </c>
      <c r="N142" s="140">
        <v>18.100000000000001</v>
      </c>
      <c r="O142" s="139">
        <v>18.2</v>
      </c>
    </row>
    <row r="143" spans="2:18">
      <c r="B143" s="248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</row>
    <row r="144" spans="2:18" ht="12.75" customHeight="1" thickBot="1">
      <c r="C144" s="120"/>
      <c r="D144" s="120"/>
      <c r="E144" s="120"/>
      <c r="F144" s="120"/>
      <c r="G144" s="120"/>
      <c r="H144" s="120"/>
    </row>
    <row r="145" spans="2:21" ht="13.5" customHeight="1" thickBot="1">
      <c r="B145" s="229"/>
      <c r="C145" s="117" t="s">
        <v>104</v>
      </c>
      <c r="D145" s="117"/>
      <c r="E145" s="117"/>
      <c r="F145" s="117"/>
      <c r="G145" s="116"/>
      <c r="H145" s="116"/>
      <c r="I145" s="310"/>
      <c r="J145" s="310"/>
    </row>
    <row r="146" spans="2:21" ht="13.5" customHeight="1" thickBot="1">
      <c r="B146" s="226"/>
      <c r="C146" s="114" t="s">
        <v>25</v>
      </c>
      <c r="D146" s="114"/>
      <c r="E146" s="114" t="s">
        <v>26</v>
      </c>
      <c r="F146" s="114"/>
      <c r="G146" s="114" t="s">
        <v>27</v>
      </c>
      <c r="H146" s="114"/>
      <c r="I146" s="114" t="s">
        <v>69</v>
      </c>
      <c r="J146" s="114"/>
    </row>
    <row r="147" spans="2:21">
      <c r="B147" s="225" t="s">
        <v>9</v>
      </c>
      <c r="C147" s="109">
        <f>COUNTIF(C11:O11,"&gt;0")</f>
        <v>13</v>
      </c>
      <c r="D147" s="109"/>
      <c r="E147" s="109">
        <f>COUNTIF(C51:O51,"&gt;0")</f>
        <v>13</v>
      </c>
      <c r="F147" s="109"/>
      <c r="G147" s="109">
        <f>COUNTIF(C90:O90,"&gt;0")</f>
        <v>13</v>
      </c>
      <c r="H147" s="109"/>
      <c r="I147" s="109">
        <f>COUNTIF(C129:O129,"&gt;0")</f>
        <v>13</v>
      </c>
      <c r="J147" s="109"/>
      <c r="M147" s="136"/>
    </row>
    <row r="148" spans="2:21" ht="14.25" customHeight="1">
      <c r="B148" s="225" t="s">
        <v>10</v>
      </c>
      <c r="C148" s="111">
        <f>AVERAGE(C11:O11)</f>
        <v>9.5830769230769253</v>
      </c>
      <c r="D148" s="111"/>
      <c r="E148" s="111">
        <f>AVERAGE(C51:O51)</f>
        <v>9.6292307692307695</v>
      </c>
      <c r="F148" s="111"/>
      <c r="G148" s="111">
        <f>AVERAGE(C90:O90)</f>
        <v>9.60230769230769</v>
      </c>
      <c r="H148" s="111"/>
      <c r="I148" s="111">
        <f>AVERAGE(C129:O129)</f>
        <v>9.6076923076923073</v>
      </c>
      <c r="J148" s="111"/>
    </row>
    <row r="149" spans="2:21">
      <c r="B149" s="225" t="s">
        <v>12</v>
      </c>
      <c r="C149" s="111">
        <f>STDEV(C11:O11)</f>
        <v>0.29092910406101269</v>
      </c>
      <c r="D149" s="111"/>
      <c r="E149" s="111">
        <f>STDEV(C51:O51)</f>
        <v>0.28709642800696605</v>
      </c>
      <c r="F149" s="111"/>
      <c r="G149" s="111">
        <f>STDEV(C90:O90)</f>
        <v>0.30334671708991812</v>
      </c>
      <c r="H149" s="111"/>
      <c r="I149" s="111">
        <f>STDEV(C129:O129)</f>
        <v>0.32680661575703146</v>
      </c>
      <c r="J149" s="111"/>
      <c r="K149" s="120"/>
      <c r="L149" s="120"/>
      <c r="M149" s="120"/>
    </row>
    <row r="150" spans="2:21">
      <c r="B150" s="225" t="s">
        <v>11</v>
      </c>
      <c r="C150" s="111">
        <f>CONFIDENCE(0.05,C149,C147)</f>
        <v>0.15814795642885746</v>
      </c>
      <c r="D150" s="111"/>
      <c r="E150" s="111">
        <f>CONFIDENCE(0.05,E149,E147)</f>
        <v>0.15606452827697967</v>
      </c>
      <c r="F150" s="111"/>
      <c r="G150" s="111">
        <f>CONFIDENCE(0.05,G149,G147)</f>
        <v>0.16489812372677723</v>
      </c>
      <c r="H150" s="111"/>
      <c r="I150" s="111">
        <f>CONFIDENCE(0.05,I149,I147)</f>
        <v>0.17765083557458869</v>
      </c>
      <c r="J150" s="111"/>
      <c r="K150" s="120"/>
      <c r="L150" s="120"/>
      <c r="M150" s="120"/>
    </row>
    <row r="151" spans="2:21">
      <c r="B151" s="225" t="s">
        <v>13</v>
      </c>
      <c r="C151" s="109">
        <f>MAX(C11:O11)</f>
        <v>9.9</v>
      </c>
      <c r="D151" s="109"/>
      <c r="E151" s="109">
        <f>MAX(C51:O51)</f>
        <v>9.9499999999999993</v>
      </c>
      <c r="F151" s="109"/>
      <c r="G151" s="109">
        <f>MAX(C90:O90)</f>
        <v>9.99</v>
      </c>
      <c r="H151" s="109"/>
      <c r="I151" s="109">
        <f>MAX(C129:O129)</f>
        <v>9.9499999999999993</v>
      </c>
      <c r="J151" s="109"/>
      <c r="K151" s="135"/>
      <c r="L151" s="120"/>
      <c r="M151" s="120"/>
    </row>
    <row r="152" spans="2:21">
      <c r="B152" s="225" t="s">
        <v>14</v>
      </c>
      <c r="C152" s="109">
        <f>MIN(C11:O11)</f>
        <v>9.06</v>
      </c>
      <c r="D152" s="109"/>
      <c r="E152" s="109">
        <f>MIN(C51:O51)</f>
        <v>9.1999999999999993</v>
      </c>
      <c r="F152" s="109"/>
      <c r="G152" s="109">
        <f>MIN(C90:O90)</f>
        <v>9.09</v>
      </c>
      <c r="H152" s="109"/>
      <c r="I152" s="109">
        <f>MIN(C129:O129)</f>
        <v>8.99</v>
      </c>
      <c r="J152" s="109"/>
      <c r="K152" s="120"/>
      <c r="L152" s="133"/>
      <c r="M152" s="133"/>
      <c r="N152" s="121"/>
      <c r="O152" s="121"/>
      <c r="P152" s="121"/>
      <c r="Q152" s="121"/>
      <c r="R152" s="121"/>
      <c r="S152" s="121"/>
      <c r="T152" s="121"/>
      <c r="U152" s="121"/>
    </row>
    <row r="153" spans="2:21" ht="13.5" thickBot="1">
      <c r="B153" s="226" t="s">
        <v>15</v>
      </c>
      <c r="C153" s="106">
        <f>C151-C152</f>
        <v>0.83999999999999986</v>
      </c>
      <c r="D153" s="106"/>
      <c r="E153" s="106">
        <f>E151-E152</f>
        <v>0.75</v>
      </c>
      <c r="F153" s="106"/>
      <c r="G153" s="106">
        <f>G151-G152</f>
        <v>0.90000000000000036</v>
      </c>
      <c r="H153" s="106"/>
      <c r="I153" s="106">
        <f>I151-I152</f>
        <v>0.95999999999999908</v>
      </c>
      <c r="J153" s="106"/>
      <c r="K153" s="120"/>
      <c r="L153" s="133"/>
      <c r="M153" s="133"/>
      <c r="N153" s="121"/>
      <c r="O153" s="121"/>
      <c r="P153" s="121"/>
      <c r="Q153" s="121"/>
      <c r="R153" s="121"/>
      <c r="S153" s="121"/>
      <c r="T153" s="121"/>
      <c r="U153" s="121"/>
    </row>
    <row r="154" spans="2:21">
      <c r="B154" s="225"/>
      <c r="C154" s="224"/>
      <c r="D154" s="224"/>
      <c r="E154" s="224"/>
      <c r="F154" s="224"/>
      <c r="G154" s="224"/>
      <c r="H154" s="224"/>
      <c r="I154" s="120"/>
      <c r="J154" s="120"/>
      <c r="K154" s="120"/>
      <c r="L154" s="133"/>
      <c r="M154" s="133"/>
      <c r="N154" s="121"/>
      <c r="O154" s="121"/>
      <c r="P154" s="121"/>
      <c r="Q154" s="121"/>
      <c r="R154" s="121"/>
      <c r="S154" s="121"/>
      <c r="T154" s="121"/>
      <c r="U154" s="121"/>
    </row>
    <row r="155" spans="2:21">
      <c r="B155" s="225"/>
      <c r="C155" s="224"/>
      <c r="D155" s="224"/>
      <c r="E155" s="224"/>
      <c r="F155" s="224"/>
      <c r="G155" s="224"/>
      <c r="H155" s="224"/>
      <c r="I155" s="120"/>
      <c r="J155" s="120"/>
      <c r="K155" s="120"/>
      <c r="L155" s="133"/>
      <c r="M155" s="133"/>
      <c r="N155" s="121"/>
      <c r="O155" s="121"/>
      <c r="P155" s="121"/>
      <c r="Q155" s="121"/>
      <c r="R155" s="121"/>
      <c r="S155" s="121"/>
      <c r="T155" s="121"/>
      <c r="U155" s="121"/>
    </row>
    <row r="156" spans="2:21">
      <c r="B156" s="225"/>
      <c r="C156" s="224"/>
      <c r="D156" s="224"/>
      <c r="E156" s="224"/>
      <c r="F156" s="224"/>
      <c r="G156" s="224"/>
      <c r="H156" s="224"/>
      <c r="I156" s="120"/>
      <c r="J156" s="120"/>
      <c r="K156" s="120"/>
      <c r="L156" s="133"/>
      <c r="M156" s="133"/>
      <c r="N156" s="121"/>
      <c r="O156" s="121"/>
      <c r="P156" s="121"/>
      <c r="Q156" s="121"/>
      <c r="R156" s="121"/>
      <c r="S156" s="121"/>
      <c r="T156" s="121"/>
      <c r="U156" s="121"/>
    </row>
    <row r="157" spans="2:21">
      <c r="B157" s="225"/>
      <c r="C157" s="224"/>
      <c r="D157" s="224"/>
      <c r="E157" s="224"/>
      <c r="F157" s="224"/>
      <c r="G157" s="224"/>
      <c r="H157" s="224"/>
      <c r="I157" s="120"/>
      <c r="J157" s="120"/>
      <c r="K157" s="120"/>
      <c r="L157" s="133"/>
      <c r="M157" s="133"/>
      <c r="N157" s="121"/>
      <c r="O157" s="121"/>
      <c r="P157" s="121"/>
      <c r="Q157" s="121"/>
      <c r="R157" s="121"/>
      <c r="S157" s="121"/>
      <c r="T157" s="121"/>
      <c r="U157" s="121"/>
    </row>
    <row r="158" spans="2:21" ht="13.5" thickBot="1">
      <c r="B158" s="225"/>
      <c r="C158" s="224"/>
      <c r="D158" s="224"/>
      <c r="E158" s="224"/>
      <c r="F158" s="224"/>
      <c r="G158" s="224"/>
      <c r="H158" s="224"/>
      <c r="I158" s="120"/>
      <c r="J158" s="120"/>
      <c r="K158" s="120"/>
      <c r="L158" s="133"/>
      <c r="M158" s="133"/>
      <c r="N158" s="121"/>
      <c r="O158" s="121"/>
      <c r="P158" s="121"/>
      <c r="Q158" s="121"/>
      <c r="R158" s="121"/>
      <c r="S158" s="121"/>
      <c r="T158" s="121"/>
      <c r="U158" s="121"/>
    </row>
    <row r="159" spans="2:21" ht="13.5" thickBot="1">
      <c r="B159" s="229"/>
      <c r="C159" s="117" t="s">
        <v>103</v>
      </c>
      <c r="D159" s="117"/>
      <c r="E159" s="117"/>
      <c r="F159" s="117"/>
      <c r="G159" s="315"/>
      <c r="H159" s="315"/>
      <c r="I159" s="310"/>
      <c r="J159" s="310"/>
      <c r="K159" s="120"/>
      <c r="L159" s="133"/>
      <c r="M159" s="133"/>
      <c r="N159" s="133"/>
      <c r="O159" s="121"/>
      <c r="P159" s="121"/>
      <c r="Q159" s="121"/>
      <c r="R159" s="121"/>
      <c r="S159" s="121"/>
      <c r="T159" s="121"/>
      <c r="U159" s="121"/>
    </row>
    <row r="160" spans="2:21" ht="13.5" thickBot="1">
      <c r="B160" s="226"/>
      <c r="C160" s="122" t="s">
        <v>25</v>
      </c>
      <c r="D160" s="122"/>
      <c r="E160" s="122" t="s">
        <v>26</v>
      </c>
      <c r="F160" s="122"/>
      <c r="G160" s="122" t="s">
        <v>27</v>
      </c>
      <c r="H160" s="122"/>
      <c r="I160" s="122" t="s">
        <v>69</v>
      </c>
      <c r="J160" s="122"/>
      <c r="K160" s="120"/>
      <c r="L160" s="133"/>
      <c r="M160" s="133"/>
      <c r="N160" s="121"/>
      <c r="O160" s="121"/>
      <c r="P160" s="121"/>
      <c r="Q160" s="121"/>
      <c r="R160" s="121"/>
      <c r="S160" s="121"/>
      <c r="T160" s="121"/>
      <c r="U160" s="121"/>
    </row>
    <row r="161" spans="2:21">
      <c r="B161" s="225" t="s">
        <v>9</v>
      </c>
      <c r="C161" s="113">
        <f>COUNTIF(C12:O12,"&gt;0")</f>
        <v>13</v>
      </c>
      <c r="D161" s="113"/>
      <c r="E161" s="113">
        <f>COUNTIF(C52:O52,"&gt;0")</f>
        <v>13</v>
      </c>
      <c r="F161" s="113"/>
      <c r="G161" s="113">
        <f>COUNTIF(C91:O91,"&gt;0")</f>
        <v>13</v>
      </c>
      <c r="H161" s="113"/>
      <c r="I161" s="113">
        <f>COUNTIF(C130:O130,"&gt;0")</f>
        <v>13</v>
      </c>
      <c r="J161" s="113"/>
      <c r="K161" s="120"/>
      <c r="L161" s="133"/>
      <c r="M161" s="133"/>
      <c r="N161" s="121"/>
      <c r="O161" s="121"/>
      <c r="P161" s="133"/>
      <c r="Q161" s="121"/>
      <c r="R161" s="121"/>
      <c r="S161" s="121"/>
      <c r="T161" s="121"/>
      <c r="U161" s="121"/>
    </row>
    <row r="162" spans="2:21">
      <c r="B162" s="225" t="s">
        <v>10</v>
      </c>
      <c r="C162" s="111">
        <f>AVERAGE(C12:O12)</f>
        <v>17.523076923076925</v>
      </c>
      <c r="D162" s="111"/>
      <c r="E162" s="111">
        <f>AVERAGE(C52:O52)</f>
        <v>17.523076923076925</v>
      </c>
      <c r="F162" s="111"/>
      <c r="G162" s="111">
        <f>AVERAGE(C91:O91)</f>
        <v>18.04615384615385</v>
      </c>
      <c r="H162" s="111"/>
      <c r="I162" s="111">
        <f>AVERAGE(C130:O130)</f>
        <v>17.930769230769229</v>
      </c>
      <c r="J162" s="111"/>
      <c r="K162" s="120"/>
      <c r="L162" s="133"/>
      <c r="M162" s="133"/>
      <c r="N162" s="121"/>
      <c r="O162" s="121"/>
      <c r="P162" s="121"/>
      <c r="Q162" s="121"/>
      <c r="R162" s="121"/>
      <c r="S162" s="121"/>
      <c r="T162" s="121"/>
      <c r="U162" s="121"/>
    </row>
    <row r="163" spans="2:21">
      <c r="B163" s="225" t="s">
        <v>12</v>
      </c>
      <c r="C163" s="111">
        <f>STDEV(C12:O12)</f>
        <v>0.71432234338316025</v>
      </c>
      <c r="D163" s="111"/>
      <c r="E163" s="111">
        <f>STDEV(C52:O52)</f>
        <v>0.4815839251086742</v>
      </c>
      <c r="F163" s="111"/>
      <c r="G163" s="111">
        <f>STDEV(C91:O91)</f>
        <v>0.85207138258812665</v>
      </c>
      <c r="H163" s="111"/>
      <c r="I163" s="111">
        <f>STDEV(C130:O130)</f>
        <v>0.7803680919760615</v>
      </c>
      <c r="J163" s="111"/>
      <c r="K163" s="120"/>
      <c r="L163" s="133"/>
      <c r="M163" s="133"/>
      <c r="N163" s="121"/>
      <c r="O163" s="121"/>
      <c r="P163" s="121"/>
      <c r="Q163" s="121"/>
      <c r="R163" s="121"/>
      <c r="S163" s="121"/>
      <c r="T163" s="121"/>
      <c r="U163" s="121"/>
    </row>
    <row r="164" spans="2:21">
      <c r="B164" s="225" t="s">
        <v>11</v>
      </c>
      <c r="C164" s="111">
        <f>CONFIDENCE(0.05,C163,C161)</f>
        <v>0.38830291387357374</v>
      </c>
      <c r="D164" s="111"/>
      <c r="E164" s="111">
        <f>CONFIDENCE(0.05,E163,E161)</f>
        <v>0.26178719331206002</v>
      </c>
      <c r="F164" s="111"/>
      <c r="G164" s="111">
        <f>CONFIDENCE(0.05,G163,G161)</f>
        <v>0.46318276860868257</v>
      </c>
      <c r="H164" s="111"/>
      <c r="I164" s="111">
        <f>CONFIDENCE(0.05,I163,I161)</f>
        <v>0.42420513206000487</v>
      </c>
      <c r="J164" s="111"/>
      <c r="K164" s="120"/>
      <c r="L164" s="133"/>
      <c r="M164" s="133"/>
      <c r="N164" s="121"/>
      <c r="O164" s="121"/>
      <c r="P164" s="121"/>
      <c r="Q164" s="121"/>
      <c r="R164" s="121"/>
      <c r="S164" s="121"/>
      <c r="T164" s="121"/>
      <c r="U164" s="121"/>
    </row>
    <row r="165" spans="2:21">
      <c r="B165" s="225" t="s">
        <v>13</v>
      </c>
      <c r="C165" s="109">
        <f>MAX(C12:O12)</f>
        <v>18.399999999999999</v>
      </c>
      <c r="D165" s="109"/>
      <c r="E165" s="109">
        <f>MAX(C52:O52)</f>
        <v>18.3</v>
      </c>
      <c r="F165" s="109"/>
      <c r="G165" s="109">
        <f>MAX(C91:O91)</f>
        <v>19.399999999999999</v>
      </c>
      <c r="H165" s="109"/>
      <c r="I165" s="109">
        <f>MAX(C130:O130)</f>
        <v>19</v>
      </c>
      <c r="J165" s="109"/>
      <c r="K165" s="120"/>
      <c r="L165" s="133"/>
      <c r="M165" s="133"/>
      <c r="N165" s="121"/>
      <c r="O165" s="121"/>
      <c r="P165" s="121"/>
      <c r="Q165" s="121"/>
      <c r="R165" s="121"/>
      <c r="S165" s="121"/>
      <c r="T165" s="121"/>
      <c r="U165" s="121"/>
    </row>
    <row r="166" spans="2:21">
      <c r="B166" s="225" t="s">
        <v>14</v>
      </c>
      <c r="C166" s="109">
        <f>MIN(C12:O12)</f>
        <v>16.5</v>
      </c>
      <c r="D166" s="109"/>
      <c r="E166" s="109">
        <f>MIN(C52:O52)</f>
        <v>16.5</v>
      </c>
      <c r="F166" s="109"/>
      <c r="G166" s="109">
        <f>MIN(C91:O91)</f>
        <v>16.7</v>
      </c>
      <c r="H166" s="109"/>
      <c r="I166" s="109">
        <f>MIN(C130:O130)</f>
        <v>16.5</v>
      </c>
      <c r="J166" s="109"/>
      <c r="K166" s="120"/>
      <c r="L166" s="133"/>
      <c r="M166" s="133"/>
      <c r="N166" s="121"/>
      <c r="O166" s="121"/>
      <c r="P166" s="121"/>
      <c r="Q166" s="121"/>
      <c r="R166" s="121"/>
      <c r="S166" s="121"/>
      <c r="T166" s="121"/>
      <c r="U166" s="121"/>
    </row>
    <row r="167" spans="2:21" ht="13.5" thickBot="1">
      <c r="B167" s="226" t="s">
        <v>15</v>
      </c>
      <c r="C167" s="106">
        <f>C165-C166</f>
        <v>1.8999999999999986</v>
      </c>
      <c r="D167" s="106"/>
      <c r="E167" s="106">
        <f>E165-E166</f>
        <v>1.8000000000000007</v>
      </c>
      <c r="F167" s="106"/>
      <c r="G167" s="106">
        <f>G165-G166</f>
        <v>2.6999999999999993</v>
      </c>
      <c r="H167" s="106"/>
      <c r="I167" s="106">
        <f>I165-I166</f>
        <v>2.5</v>
      </c>
      <c r="J167" s="106"/>
      <c r="K167" s="120"/>
      <c r="L167" s="133"/>
      <c r="M167" s="133"/>
      <c r="N167" s="121"/>
      <c r="O167" s="121"/>
      <c r="P167" s="121"/>
      <c r="Q167" s="121"/>
      <c r="R167" s="121"/>
      <c r="S167" s="121"/>
      <c r="T167" s="121"/>
      <c r="U167" s="121"/>
    </row>
    <row r="168" spans="2:21">
      <c r="B168" s="225"/>
      <c r="C168" s="224"/>
      <c r="D168" s="224"/>
      <c r="E168" s="224"/>
      <c r="F168" s="224"/>
      <c r="G168" s="224"/>
      <c r="H168" s="224"/>
      <c r="I168" s="120"/>
      <c r="J168" s="120"/>
      <c r="K168" s="120"/>
      <c r="L168" s="133"/>
      <c r="M168" s="133"/>
      <c r="N168" s="121"/>
      <c r="O168" s="121"/>
      <c r="P168" s="121"/>
      <c r="Q168" s="121"/>
      <c r="R168" s="121"/>
      <c r="S168" s="121"/>
      <c r="T168" s="121"/>
      <c r="U168" s="121"/>
    </row>
    <row r="169" spans="2:21" ht="13.5" thickBot="1">
      <c r="B169" s="225"/>
      <c r="C169" s="224"/>
      <c r="D169" s="224"/>
      <c r="E169" s="224"/>
      <c r="F169" s="224"/>
      <c r="G169" s="224"/>
      <c r="H169" s="224"/>
      <c r="I169" s="120"/>
      <c r="J169" s="120"/>
      <c r="K169" s="120"/>
      <c r="L169" s="133"/>
      <c r="M169" s="133"/>
      <c r="N169" s="121"/>
      <c r="O169" s="121"/>
      <c r="P169" s="121"/>
      <c r="Q169" s="121"/>
      <c r="R169" s="121"/>
      <c r="S169" s="121"/>
      <c r="T169" s="121"/>
      <c r="U169" s="121"/>
    </row>
    <row r="170" spans="2:21" ht="13.5" thickBot="1">
      <c r="B170" s="229"/>
      <c r="C170" s="288" t="s">
        <v>102</v>
      </c>
      <c r="D170" s="288"/>
      <c r="E170" s="288"/>
      <c r="F170" s="288"/>
      <c r="G170" s="313"/>
      <c r="H170" s="313"/>
      <c r="I170" s="310"/>
      <c r="J170" s="310"/>
      <c r="K170" s="120"/>
      <c r="L170" s="121"/>
      <c r="M170" s="121"/>
      <c r="N170" s="121"/>
      <c r="O170" s="121"/>
      <c r="P170" s="121"/>
      <c r="Q170" s="121"/>
      <c r="R170" s="121"/>
      <c r="S170" s="121"/>
      <c r="T170" s="121"/>
      <c r="U170" s="121"/>
    </row>
    <row r="171" spans="2:21" ht="13.5" customHeight="1" thickBot="1">
      <c r="B171" s="226"/>
      <c r="C171" s="122" t="s">
        <v>25</v>
      </c>
      <c r="D171" s="122"/>
      <c r="E171" s="122" t="s">
        <v>26</v>
      </c>
      <c r="F171" s="122"/>
      <c r="G171" s="122" t="s">
        <v>27</v>
      </c>
      <c r="H171" s="122"/>
      <c r="I171" s="122" t="s">
        <v>69</v>
      </c>
      <c r="J171" s="122"/>
      <c r="L171" s="121"/>
      <c r="M171" s="121"/>
      <c r="N171" s="121"/>
      <c r="O171" s="121"/>
      <c r="P171" s="121"/>
      <c r="Q171" s="121"/>
      <c r="R171" s="121"/>
      <c r="S171" s="121"/>
      <c r="T171" s="121"/>
      <c r="U171" s="121"/>
    </row>
    <row r="172" spans="2:21">
      <c r="B172" s="225" t="s">
        <v>9</v>
      </c>
      <c r="C172" s="113">
        <f>COUNTIF(C13:O13,"&lt;0")</f>
        <v>13</v>
      </c>
      <c r="D172" s="113"/>
      <c r="E172" s="113">
        <f>COUNTIF(C53:O53,"&lt;0")</f>
        <v>13</v>
      </c>
      <c r="F172" s="113"/>
      <c r="G172" s="113">
        <f>COUNTIF(C92:O92,"&lt;0")</f>
        <v>13</v>
      </c>
      <c r="H172" s="113"/>
      <c r="I172" s="113">
        <f>COUNTIF(C131:O131,"&lt;0")</f>
        <v>13</v>
      </c>
      <c r="J172" s="113"/>
      <c r="L172" s="121"/>
      <c r="M172" s="121"/>
      <c r="N172" s="121"/>
      <c r="O172" s="121"/>
      <c r="P172" s="121"/>
      <c r="Q172" s="121"/>
      <c r="R172" s="121"/>
      <c r="S172" s="121"/>
      <c r="T172" s="121"/>
      <c r="U172" s="121"/>
    </row>
    <row r="173" spans="2:21">
      <c r="B173" s="225" t="s">
        <v>10</v>
      </c>
      <c r="C173" s="111">
        <f>AVERAGE(C13:O13)</f>
        <v>-131.37692307692308</v>
      </c>
      <c r="D173" s="111"/>
      <c r="E173" s="111">
        <f>AVERAGE(C53:O53)</f>
        <v>-156.66153846153847</v>
      </c>
      <c r="F173" s="111"/>
      <c r="G173" s="111">
        <f>AVERAGE(C92:O92)</f>
        <v>-132.97692307692307</v>
      </c>
      <c r="H173" s="111"/>
      <c r="I173" s="111">
        <f>AVERAGE(C131:O131)</f>
        <v>-132.46923076923076</v>
      </c>
      <c r="J173" s="111"/>
      <c r="L173" s="246"/>
      <c r="M173" s="121"/>
      <c r="N173" s="121"/>
      <c r="O173" s="121"/>
      <c r="P173" s="121"/>
      <c r="Q173" s="121"/>
      <c r="R173" s="121"/>
      <c r="S173" s="121"/>
      <c r="T173" s="121"/>
      <c r="U173" s="121"/>
    </row>
    <row r="174" spans="2:21">
      <c r="B174" s="225" t="s">
        <v>12</v>
      </c>
      <c r="C174" s="111">
        <f>STDEV(C13:O13)</f>
        <v>17.305786789691251</v>
      </c>
      <c r="D174" s="111"/>
      <c r="E174" s="111">
        <f>STDEV(C53:O53)</f>
        <v>89.699531199643943</v>
      </c>
      <c r="F174" s="111"/>
      <c r="G174" s="111">
        <f>STDEV(C92:O92)</f>
        <v>18.134091000385375</v>
      </c>
      <c r="H174" s="111"/>
      <c r="I174" s="111">
        <f>STDEV(C131:O131)</f>
        <v>18.705497615023194</v>
      </c>
      <c r="J174" s="111"/>
      <c r="L174" s="121"/>
      <c r="M174" s="121"/>
      <c r="N174" s="121"/>
      <c r="O174" s="121"/>
      <c r="P174" s="121"/>
      <c r="Q174" s="121"/>
      <c r="R174" s="121"/>
      <c r="S174" s="121"/>
      <c r="T174" s="121"/>
      <c r="U174" s="121"/>
    </row>
    <row r="175" spans="2:21">
      <c r="B175" s="225" t="s">
        <v>11</v>
      </c>
      <c r="C175" s="111">
        <f>CONFIDENCE(0.05,C174,C172)</f>
        <v>9.4073599958882781</v>
      </c>
      <c r="D175" s="111"/>
      <c r="E175" s="111">
        <f>CONFIDENCE(0.05,E174,E172)</f>
        <v>48.760324607727213</v>
      </c>
      <c r="F175" s="111"/>
      <c r="G175" s="111">
        <f>CONFIDENCE(0.05,G174,G172)</f>
        <v>9.8576230200896031</v>
      </c>
      <c r="H175" s="111"/>
      <c r="I175" s="111">
        <f>CONFIDENCE(0.05,I174,I172)</f>
        <v>10.168237486409724</v>
      </c>
      <c r="J175" s="111"/>
      <c r="L175" s="121"/>
      <c r="M175" s="121"/>
      <c r="N175" s="121"/>
      <c r="O175" s="121"/>
      <c r="P175" s="121"/>
      <c r="Q175" s="121"/>
      <c r="R175" s="121"/>
      <c r="S175" s="121"/>
      <c r="T175" s="121"/>
      <c r="U175" s="121"/>
    </row>
    <row r="176" spans="2:21">
      <c r="B176" s="225" t="s">
        <v>13</v>
      </c>
      <c r="C176" s="109">
        <f>MAX(C13:O13)</f>
        <v>-100.4</v>
      </c>
      <c r="D176" s="109"/>
      <c r="E176" s="109">
        <f>MAX(C53:O53)</f>
        <v>-109.2</v>
      </c>
      <c r="F176" s="109"/>
      <c r="G176" s="109">
        <f>MAX(C92:O92)</f>
        <v>-102.6</v>
      </c>
      <c r="H176" s="109"/>
      <c r="I176" s="109">
        <f>MAX(C131:O131)</f>
        <v>-97</v>
      </c>
      <c r="J176" s="109"/>
      <c r="L176" s="121"/>
      <c r="M176" s="121"/>
      <c r="N176" s="121"/>
      <c r="O176" s="121"/>
      <c r="P176" s="121"/>
      <c r="Q176" s="121"/>
      <c r="R176" s="121"/>
      <c r="S176" s="121"/>
      <c r="T176" s="121"/>
      <c r="U176" s="121"/>
    </row>
    <row r="177" spans="2:21">
      <c r="B177" s="225" t="s">
        <v>14</v>
      </c>
      <c r="C177" s="109">
        <f>MIN(C13:O13)</f>
        <v>-149.69999999999999</v>
      </c>
      <c r="D177" s="109"/>
      <c r="E177" s="109">
        <f>MIN(C53:O53)</f>
        <v>-450.6</v>
      </c>
      <c r="F177" s="109"/>
      <c r="G177" s="109">
        <f>MIN(C92:O92)</f>
        <v>-155.30000000000001</v>
      </c>
      <c r="H177" s="109"/>
      <c r="I177" s="109">
        <f>MIN(C131:O131)</f>
        <v>-151.1</v>
      </c>
      <c r="J177" s="109"/>
      <c r="L177" s="121"/>
      <c r="M177" s="121"/>
      <c r="N177" s="121"/>
      <c r="O177" s="121"/>
      <c r="P177" s="121"/>
      <c r="Q177" s="121"/>
      <c r="R177" s="121"/>
      <c r="S177" s="121"/>
      <c r="T177" s="121"/>
      <c r="U177" s="121"/>
    </row>
    <row r="178" spans="2:21" ht="13.5" thickBot="1">
      <c r="B178" s="226" t="s">
        <v>15</v>
      </c>
      <c r="C178" s="106">
        <f>C176-C177</f>
        <v>49.299999999999983</v>
      </c>
      <c r="D178" s="106"/>
      <c r="E178" s="106">
        <f>E176-E177</f>
        <v>341.40000000000003</v>
      </c>
      <c r="F178" s="106"/>
      <c r="G178" s="106">
        <f>G176-G177</f>
        <v>52.700000000000017</v>
      </c>
      <c r="H178" s="106"/>
      <c r="I178" s="106">
        <f>I176-I177</f>
        <v>54.099999999999994</v>
      </c>
      <c r="J178" s="106"/>
      <c r="L178" s="121"/>
      <c r="M178" s="121"/>
      <c r="N178" s="121"/>
      <c r="O178" s="121"/>
      <c r="P178" s="121"/>
      <c r="Q178" s="121"/>
      <c r="R178" s="121"/>
      <c r="S178" s="121"/>
      <c r="T178" s="121"/>
      <c r="U178" s="121"/>
    </row>
    <row r="179" spans="2:21" ht="13.5" thickBot="1">
      <c r="C179" s="314"/>
      <c r="D179" s="314"/>
      <c r="E179" s="314"/>
      <c r="F179" s="314"/>
      <c r="G179" s="314"/>
      <c r="H179" s="314"/>
      <c r="L179" s="121"/>
      <c r="M179" s="121"/>
      <c r="N179" s="133"/>
      <c r="O179" s="121"/>
      <c r="P179" s="121"/>
      <c r="Q179" s="121"/>
      <c r="R179" s="121"/>
      <c r="S179" s="121"/>
      <c r="T179" s="121"/>
      <c r="U179" s="121"/>
    </row>
    <row r="180" spans="2:21" ht="13.5" thickBot="1">
      <c r="B180" s="229"/>
      <c r="C180" s="288" t="s">
        <v>101</v>
      </c>
      <c r="D180" s="288"/>
      <c r="E180" s="288"/>
      <c r="F180" s="288"/>
      <c r="G180" s="313"/>
      <c r="H180" s="313"/>
      <c r="I180" s="310"/>
      <c r="J180" s="310"/>
      <c r="K180" s="120"/>
    </row>
    <row r="181" spans="2:21" ht="13.5" customHeight="1" thickBot="1">
      <c r="B181" s="226"/>
      <c r="C181" s="122" t="s">
        <v>25</v>
      </c>
      <c r="D181" s="122"/>
      <c r="E181" s="122" t="s">
        <v>26</v>
      </c>
      <c r="F181" s="122"/>
      <c r="G181" s="122" t="s">
        <v>27</v>
      </c>
      <c r="H181" s="122"/>
      <c r="I181" s="122" t="s">
        <v>69</v>
      </c>
      <c r="J181" s="122"/>
    </row>
    <row r="182" spans="2:21">
      <c r="B182" s="225" t="s">
        <v>9</v>
      </c>
      <c r="C182" s="218">
        <f>COUNTIF(C14:O14,"&gt;0")</f>
        <v>13</v>
      </c>
      <c r="D182" s="218"/>
      <c r="E182" s="218">
        <f>COUNTIF(C54:O54,"&gt;0")</f>
        <v>13</v>
      </c>
      <c r="F182" s="218"/>
      <c r="G182" s="112">
        <f>COUNTIF(C93:O93,"&gt;0")</f>
        <v>13</v>
      </c>
      <c r="H182" s="112"/>
      <c r="I182" s="112">
        <f>COUNTIF(C132:O132,"&gt;0")</f>
        <v>13</v>
      </c>
      <c r="J182" s="112"/>
    </row>
    <row r="183" spans="2:21">
      <c r="B183" s="225" t="s">
        <v>10</v>
      </c>
      <c r="C183" s="217">
        <f>AVERAGE(C14:O14)</f>
        <v>17.515384615384619</v>
      </c>
      <c r="D183" s="217"/>
      <c r="E183" s="217">
        <f>AVERAGE(C54:O54)</f>
        <v>17.646153846153847</v>
      </c>
      <c r="F183" s="217"/>
      <c r="G183" s="108">
        <f>AVERAGE(C93:O93)</f>
        <v>18.053846153846159</v>
      </c>
      <c r="H183" s="108"/>
      <c r="I183" s="108">
        <f>AVERAGE(C132:O132)</f>
        <v>17.900000000000002</v>
      </c>
      <c r="J183" s="108"/>
    </row>
    <row r="184" spans="2:21">
      <c r="B184" s="225" t="s">
        <v>12</v>
      </c>
      <c r="C184" s="217">
        <f>STDEV(C14:O14)</f>
        <v>0.68659322485024266</v>
      </c>
      <c r="D184" s="217"/>
      <c r="E184" s="217">
        <f>STDEV(C54:O54)</f>
        <v>0.80995409809793639</v>
      </c>
      <c r="F184" s="217"/>
      <c r="G184" s="108">
        <f>STDEV(C93:O93)</f>
        <v>0.88469899270447239</v>
      </c>
      <c r="H184" s="108"/>
      <c r="I184" s="108">
        <f>STDEV(C132:O132)</f>
        <v>0.79372539331937753</v>
      </c>
      <c r="J184" s="108"/>
    </row>
    <row r="185" spans="2:21">
      <c r="B185" s="225" t="s">
        <v>11</v>
      </c>
      <c r="C185" s="217">
        <f>CONFIDENCE(0.05,C184,C182)</f>
        <v>0.37322947031519116</v>
      </c>
      <c r="D185" s="217"/>
      <c r="E185" s="217">
        <f>CONFIDENCE(0.05,E184,E182)</f>
        <v>0.44028797266190256</v>
      </c>
      <c r="F185" s="217"/>
      <c r="G185" s="108">
        <f>CONFIDENCE(0.05,G184,G182)</f>
        <v>0.48091901359424943</v>
      </c>
      <c r="H185" s="108"/>
      <c r="I185" s="108">
        <f>CONFIDENCE(0.05,I184,I182)</f>
        <v>0.43146611035802646</v>
      </c>
      <c r="J185" s="108"/>
    </row>
    <row r="186" spans="2:21">
      <c r="B186" s="225" t="s">
        <v>13</v>
      </c>
      <c r="C186" s="216">
        <f>MAX(C14:O14)</f>
        <v>18.399999999999999</v>
      </c>
      <c r="D186" s="216"/>
      <c r="E186" s="216">
        <f>MAX(C54:O54)</f>
        <v>19.8</v>
      </c>
      <c r="F186" s="216"/>
      <c r="G186" s="108">
        <f>MAX(C93:O93)</f>
        <v>19.399999999999999</v>
      </c>
      <c r="H186" s="108"/>
      <c r="I186" s="108">
        <f>MAX(C132:O132)</f>
        <v>19</v>
      </c>
      <c r="J186" s="108"/>
    </row>
    <row r="187" spans="2:21">
      <c r="B187" s="225" t="s">
        <v>14</v>
      </c>
      <c r="C187" s="216">
        <f>MIN(C14:O14)</f>
        <v>16.5</v>
      </c>
      <c r="D187" s="216"/>
      <c r="E187" s="216">
        <f>MIN(C54:O54)</f>
        <v>16.5</v>
      </c>
      <c r="F187" s="216"/>
      <c r="G187" s="108">
        <f>MIN(C93:O93)</f>
        <v>16.7</v>
      </c>
      <c r="H187" s="108"/>
      <c r="I187" s="108">
        <f>MIN(C132:O132)</f>
        <v>16.5</v>
      </c>
      <c r="J187" s="108"/>
    </row>
    <row r="188" spans="2:21" ht="13.5" thickBot="1">
      <c r="B188" s="226" t="s">
        <v>15</v>
      </c>
      <c r="C188" s="215">
        <f>C186-C187</f>
        <v>1.8999999999999986</v>
      </c>
      <c r="D188" s="215"/>
      <c r="E188" s="215">
        <f>E186-E187</f>
        <v>3.3000000000000007</v>
      </c>
      <c r="F188" s="215"/>
      <c r="G188" s="105">
        <f>G186-G187</f>
        <v>2.6999999999999993</v>
      </c>
      <c r="H188" s="105"/>
      <c r="I188" s="105">
        <f>I186-I187</f>
        <v>2.5</v>
      </c>
      <c r="J188" s="105"/>
    </row>
    <row r="189" spans="2:21">
      <c r="B189" s="225"/>
      <c r="C189" s="243"/>
      <c r="D189" s="243"/>
      <c r="E189" s="243"/>
      <c r="F189" s="243"/>
      <c r="G189" s="242"/>
      <c r="H189" s="242"/>
      <c r="I189" s="121"/>
    </row>
    <row r="190" spans="2:21">
      <c r="B190" s="225"/>
      <c r="C190" s="243"/>
      <c r="D190" s="243"/>
      <c r="E190" s="243"/>
      <c r="F190" s="243"/>
      <c r="G190" s="242"/>
      <c r="H190" s="242"/>
      <c r="I190" s="121"/>
    </row>
    <row r="191" spans="2:21">
      <c r="B191" s="225"/>
      <c r="C191" s="243"/>
      <c r="D191" s="243"/>
      <c r="E191" s="243"/>
      <c r="F191" s="243"/>
      <c r="G191" s="242"/>
      <c r="H191" s="242"/>
      <c r="I191" s="121"/>
    </row>
    <row r="192" spans="2:21">
      <c r="B192" s="225"/>
      <c r="C192" s="243"/>
      <c r="D192" s="243"/>
      <c r="E192" s="243"/>
      <c r="F192" s="243"/>
      <c r="G192" s="242"/>
      <c r="H192" s="242"/>
      <c r="I192" s="121"/>
    </row>
    <row r="193" spans="2:11" ht="13.5" thickBot="1">
      <c r="C193" s="283"/>
      <c r="D193" s="283"/>
      <c r="E193" s="283"/>
      <c r="F193" s="283"/>
      <c r="G193" s="283"/>
      <c r="H193" s="283"/>
    </row>
    <row r="194" spans="2:11" ht="13.5" customHeight="1" thickBot="1">
      <c r="B194" s="229"/>
      <c r="C194" s="239" t="s">
        <v>100</v>
      </c>
      <c r="D194" s="239"/>
      <c r="E194" s="239"/>
      <c r="F194" s="239"/>
      <c r="G194" s="240"/>
      <c r="H194" s="240"/>
      <c r="I194" s="310"/>
      <c r="J194" s="310"/>
      <c r="K194" s="133"/>
    </row>
    <row r="195" spans="2:11" ht="13.5" customHeight="1" thickBot="1">
      <c r="B195" s="226"/>
      <c r="C195" s="122" t="s">
        <v>25</v>
      </c>
      <c r="D195" s="122"/>
      <c r="E195" s="122" t="s">
        <v>26</v>
      </c>
      <c r="F195" s="122"/>
      <c r="G195" s="122" t="s">
        <v>27</v>
      </c>
      <c r="H195" s="122"/>
      <c r="I195" s="122" t="s">
        <v>69</v>
      </c>
      <c r="J195" s="122"/>
      <c r="K195" s="121"/>
    </row>
    <row r="196" spans="2:11">
      <c r="B196" s="225" t="s">
        <v>9</v>
      </c>
      <c r="C196" s="113">
        <f>COUNTIF(C16:O16,"&gt;0")</f>
        <v>13</v>
      </c>
      <c r="D196" s="113"/>
      <c r="E196" s="113">
        <f>COUNTIF(C56:O56,"&gt;0")</f>
        <v>13</v>
      </c>
      <c r="F196" s="113"/>
      <c r="G196" s="112">
        <f>COUNTIF(C95:O95,"&gt;0")</f>
        <v>13</v>
      </c>
      <c r="H196" s="112"/>
      <c r="I196" s="112">
        <f>COUNTIF(C134:O134,"&gt;0")</f>
        <v>13</v>
      </c>
      <c r="J196" s="112"/>
      <c r="K196" s="121"/>
    </row>
    <row r="197" spans="2:11">
      <c r="B197" s="225" t="s">
        <v>10</v>
      </c>
      <c r="C197" s="111">
        <f>AVERAGE(C16:O16)</f>
        <v>33.692307692307693</v>
      </c>
      <c r="D197" s="111"/>
      <c r="E197" s="111">
        <f>AVERAGE(C56:O56)</f>
        <v>31.900000000000002</v>
      </c>
      <c r="F197" s="111"/>
      <c r="G197" s="111">
        <f>AVERAGE(C95:O95)</f>
        <v>33.884615384615387</v>
      </c>
      <c r="H197" s="111"/>
      <c r="I197" s="111">
        <f>AVERAGE(C134:O134)</f>
        <v>32.384615384615387</v>
      </c>
      <c r="J197" s="111"/>
    </row>
    <row r="198" spans="2:11">
      <c r="B198" s="225" t="s">
        <v>12</v>
      </c>
      <c r="C198" s="111">
        <f>STDEV(C16:O16)</f>
        <v>1.2983717613877894</v>
      </c>
      <c r="D198" s="111"/>
      <c r="E198" s="111">
        <f>STDEV(C56:O56)</f>
        <v>0.46007245806140856</v>
      </c>
      <c r="F198" s="111"/>
      <c r="G198" s="108">
        <f>STDEV(C95:O95)</f>
        <v>0.82142777512304033</v>
      </c>
      <c r="H198" s="108"/>
      <c r="I198" s="108">
        <f>STDEV(C134:O134)</f>
        <v>1.2694133512809205</v>
      </c>
      <c r="J198" s="108"/>
    </row>
    <row r="199" spans="2:11">
      <c r="B199" s="225" t="s">
        <v>11</v>
      </c>
      <c r="C199" s="111">
        <f>CONFIDENCE(0.05,C198,C196)</f>
        <v>0.70578996010434503</v>
      </c>
      <c r="D199" s="111"/>
      <c r="E199" s="111">
        <f>CONFIDENCE(0.05,E198,E196)</f>
        <v>0.25009364149540053</v>
      </c>
      <c r="F199" s="111"/>
      <c r="G199" s="108">
        <f>CONFIDENCE(0.05,G198,G196)</f>
        <v>0.44652501993189447</v>
      </c>
      <c r="H199" s="108"/>
      <c r="I199" s="108">
        <f>CONFIDENCE(0.05,I198,I196)</f>
        <v>0.69004827831347948</v>
      </c>
      <c r="J199" s="108"/>
    </row>
    <row r="200" spans="2:11">
      <c r="B200" s="225" t="s">
        <v>13</v>
      </c>
      <c r="C200" s="109">
        <f>MAX(C16:O16)</f>
        <v>34.6</v>
      </c>
      <c r="D200" s="109"/>
      <c r="E200" s="109">
        <f>MAX(C56:O56)</f>
        <v>32.299999999999997</v>
      </c>
      <c r="F200" s="109"/>
      <c r="G200" s="108">
        <f>MAX(C95:O95)</f>
        <v>35.1</v>
      </c>
      <c r="H200" s="108"/>
      <c r="I200" s="108">
        <f>MAX(C134:O134)</f>
        <v>34.200000000000003</v>
      </c>
      <c r="J200" s="108"/>
    </row>
    <row r="201" spans="2:11">
      <c r="B201" s="225" t="s">
        <v>14</v>
      </c>
      <c r="C201" s="109">
        <f>MIN(C16:O16)</f>
        <v>29.6</v>
      </c>
      <c r="D201" s="109"/>
      <c r="E201" s="109">
        <f>MIN(C56:O56)</f>
        <v>30.5</v>
      </c>
      <c r="F201" s="109"/>
      <c r="G201" s="108">
        <f>MIN(C95:O95)</f>
        <v>32</v>
      </c>
      <c r="H201" s="108"/>
      <c r="I201" s="108">
        <f>MIN(C134:O134)</f>
        <v>29.5</v>
      </c>
      <c r="J201" s="108"/>
    </row>
    <row r="202" spans="2:11" ht="13.5" thickBot="1">
      <c r="B202" s="226" t="s">
        <v>15</v>
      </c>
      <c r="C202" s="106">
        <f>C200-C201</f>
        <v>5</v>
      </c>
      <c r="D202" s="106"/>
      <c r="E202" s="106">
        <f>E200-E201</f>
        <v>1.7999999999999972</v>
      </c>
      <c r="F202" s="106"/>
      <c r="G202" s="105">
        <f>G200-G201</f>
        <v>3.1000000000000014</v>
      </c>
      <c r="H202" s="105"/>
      <c r="I202" s="105">
        <f>I200-I201</f>
        <v>4.7000000000000028</v>
      </c>
      <c r="J202" s="105"/>
    </row>
    <row r="203" spans="2:11" ht="13.5" thickBot="1"/>
    <row r="204" spans="2:11" ht="13.5" customHeight="1" thickBot="1">
      <c r="B204" s="229"/>
      <c r="C204" s="239" t="s">
        <v>99</v>
      </c>
      <c r="D204" s="239"/>
      <c r="E204" s="239"/>
      <c r="F204" s="239"/>
      <c r="G204" s="238"/>
      <c r="H204" s="238"/>
      <c r="I204" s="310"/>
      <c r="J204" s="310"/>
      <c r="K204" s="120"/>
    </row>
    <row r="205" spans="2:11" ht="13.5" thickBot="1">
      <c r="B205" s="226"/>
      <c r="C205" s="114" t="s">
        <v>25</v>
      </c>
      <c r="D205" s="114"/>
      <c r="E205" s="114" t="s">
        <v>26</v>
      </c>
      <c r="F205" s="114"/>
      <c r="G205" s="114" t="s">
        <v>27</v>
      </c>
      <c r="H205" s="114"/>
      <c r="I205" s="114" t="s">
        <v>69</v>
      </c>
      <c r="J205" s="114"/>
    </row>
    <row r="206" spans="2:11">
      <c r="B206" s="225" t="s">
        <v>9</v>
      </c>
      <c r="C206" s="113">
        <f>COUNTIF(C17:O17,"&gt;0")</f>
        <v>13</v>
      </c>
      <c r="D206" s="113"/>
      <c r="E206" s="113">
        <f>COUNTIF(C57:O57,"&gt;0")</f>
        <v>13</v>
      </c>
      <c r="F206" s="113"/>
      <c r="G206" s="112">
        <f>COUNTIF(C96:O96,"&gt;0")</f>
        <v>13</v>
      </c>
      <c r="H206" s="112"/>
      <c r="I206" s="112">
        <f>COUNTIF(C135:O135,"&gt;0")</f>
        <v>13</v>
      </c>
      <c r="J206" s="112"/>
    </row>
    <row r="207" spans="2:11">
      <c r="B207" s="225" t="s">
        <v>10</v>
      </c>
      <c r="C207" s="111">
        <f>AVERAGE(C17:O17)</f>
        <v>17.369230769230771</v>
      </c>
      <c r="D207" s="111"/>
      <c r="E207" s="111">
        <f>AVERAGE(C57:O57)</f>
        <v>17.492307692307691</v>
      </c>
      <c r="F207" s="111"/>
      <c r="G207" s="111">
        <f>AVERAGE(C96:O96)</f>
        <v>18.023076923076921</v>
      </c>
      <c r="H207" s="111"/>
      <c r="I207" s="111">
        <f>AVERAGE(C135:O135)</f>
        <v>17.846153846153843</v>
      </c>
      <c r="J207" s="111"/>
    </row>
    <row r="208" spans="2:11">
      <c r="B208" s="225" t="s">
        <v>12</v>
      </c>
      <c r="C208" s="111">
        <f>STDEV(C17:O17)</f>
        <v>0.70520046249821156</v>
      </c>
      <c r="D208" s="111"/>
      <c r="E208" s="111">
        <f>STDEV(C20:O20)</f>
        <v>0.59646393920272378</v>
      </c>
      <c r="F208" s="111"/>
      <c r="G208" s="108">
        <f>STDEV(C96:O96)</f>
        <v>0.8298130774998328</v>
      </c>
      <c r="H208" s="108"/>
      <c r="I208" s="108">
        <f>STDEV(C135:O135)</f>
        <v>0.6765296059244621</v>
      </c>
      <c r="J208" s="108"/>
    </row>
    <row r="209" spans="2:11">
      <c r="B209" s="225" t="s">
        <v>11</v>
      </c>
      <c r="C209" s="111">
        <f>CONFIDENCE(0.05,C208,C206)</f>
        <v>0.38334429405656301</v>
      </c>
      <c r="D209" s="111"/>
      <c r="E209" s="111">
        <f>CONFIDENCE(0.05,E208,E206)</f>
        <v>0.32423553282120082</v>
      </c>
      <c r="F209" s="111"/>
      <c r="G209" s="108">
        <f>CONFIDENCE(0.05,G208,G206)</f>
        <v>0.45108323846835846</v>
      </c>
      <c r="H209" s="108"/>
      <c r="I209" s="108">
        <f>CONFIDENCE(0.05,I208,I206)</f>
        <v>0.3677589252745781</v>
      </c>
      <c r="J209" s="108"/>
    </row>
    <row r="210" spans="2:11">
      <c r="B210" s="225" t="s">
        <v>13</v>
      </c>
      <c r="C210" s="109">
        <f>MAX(C17:O17)</f>
        <v>18.399999999999999</v>
      </c>
      <c r="D210" s="109"/>
      <c r="E210" s="109">
        <f>MAX(C57:O57)</f>
        <v>18.100000000000001</v>
      </c>
      <c r="F210" s="109"/>
      <c r="G210" s="108">
        <f>MAX(C96:O96)</f>
        <v>19.3</v>
      </c>
      <c r="H210" s="108"/>
      <c r="I210" s="108">
        <f>MAX(C135:O135)</f>
        <v>18.7</v>
      </c>
      <c r="J210" s="108"/>
      <c r="K210" s="221"/>
    </row>
    <row r="211" spans="2:11">
      <c r="B211" s="225" t="s">
        <v>14</v>
      </c>
      <c r="C211" s="109">
        <f>MIN(C17:O17)</f>
        <v>16.5</v>
      </c>
      <c r="D211" s="109"/>
      <c r="E211" s="109">
        <f>MIN(C57:O57)</f>
        <v>17</v>
      </c>
      <c r="F211" s="109"/>
      <c r="G211" s="108">
        <f>MIN(C96:O96)</f>
        <v>16.8</v>
      </c>
      <c r="H211" s="108"/>
      <c r="I211" s="108">
        <f>MIN(C135:O135)</f>
        <v>16.5</v>
      </c>
      <c r="J211" s="108"/>
    </row>
    <row r="212" spans="2:11" ht="13.5" thickBot="1">
      <c r="B212" s="226" t="s">
        <v>15</v>
      </c>
      <c r="C212" s="106">
        <f>C210-C211</f>
        <v>1.8999999999999986</v>
      </c>
      <c r="D212" s="106"/>
      <c r="E212" s="106">
        <f>E210-E211</f>
        <v>1.1000000000000014</v>
      </c>
      <c r="F212" s="106"/>
      <c r="G212" s="105">
        <f>G210-G211</f>
        <v>2.5</v>
      </c>
      <c r="H212" s="105"/>
      <c r="I212" s="105">
        <f>I210-I211</f>
        <v>2.1999999999999993</v>
      </c>
      <c r="J212" s="105"/>
    </row>
    <row r="213" spans="2:11">
      <c r="B213" s="225"/>
      <c r="C213" s="224"/>
      <c r="D213" s="224"/>
      <c r="E213" s="224"/>
      <c r="F213" s="224"/>
      <c r="G213" s="223"/>
      <c r="H213" s="223"/>
      <c r="I213" s="120"/>
    </row>
    <row r="214" spans="2:11" ht="13.5" thickBot="1">
      <c r="B214" s="225"/>
      <c r="C214" s="224"/>
      <c r="D214" s="224"/>
      <c r="E214" s="224"/>
      <c r="F214" s="224"/>
      <c r="G214" s="223"/>
      <c r="H214" s="223"/>
      <c r="I214" s="120"/>
    </row>
    <row r="215" spans="2:11" ht="13.5" thickBot="1">
      <c r="B215" s="229"/>
      <c r="C215" s="235" t="s">
        <v>98</v>
      </c>
      <c r="D215" s="235"/>
      <c r="E215" s="235"/>
      <c r="F215" s="235"/>
      <c r="G215" s="312"/>
      <c r="H215" s="312"/>
      <c r="I215" s="310"/>
      <c r="J215" s="310"/>
      <c r="K215" s="120"/>
    </row>
    <row r="216" spans="2:11" ht="13.5" thickBot="1">
      <c r="B216" s="226"/>
      <c r="C216" s="122" t="s">
        <v>25</v>
      </c>
      <c r="D216" s="122"/>
      <c r="E216" s="122" t="s">
        <v>26</v>
      </c>
      <c r="F216" s="122"/>
      <c r="G216" s="122" t="s">
        <v>27</v>
      </c>
      <c r="H216" s="122"/>
      <c r="I216" s="122" t="s">
        <v>69</v>
      </c>
      <c r="J216" s="122"/>
    </row>
    <row r="217" spans="2:11">
      <c r="B217" s="225" t="s">
        <v>9</v>
      </c>
      <c r="C217" s="113">
        <f>COUNTIF(C18:O18,"&gt;0")</f>
        <v>13</v>
      </c>
      <c r="D217" s="113"/>
      <c r="E217" s="113">
        <f>COUNTIF(C58:O58,"&gt;0")</f>
        <v>13</v>
      </c>
      <c r="F217" s="113"/>
      <c r="G217" s="112">
        <f>COUNTIF(C97:O97,"&gt;0")</f>
        <v>13</v>
      </c>
      <c r="H217" s="112"/>
      <c r="I217" s="112">
        <f>COUNTIF(C136:O136,"&gt;0")</f>
        <v>13</v>
      </c>
      <c r="J217" s="112"/>
    </row>
    <row r="218" spans="2:11">
      <c r="B218" s="225" t="s">
        <v>10</v>
      </c>
      <c r="C218" s="111">
        <f>AVERAGE(C18:O18)</f>
        <v>33.684615384615384</v>
      </c>
      <c r="D218" s="111"/>
      <c r="E218" s="111">
        <f>AVERAGE(C58:O58)</f>
        <v>31.915384615384614</v>
      </c>
      <c r="F218" s="111"/>
      <c r="G218" s="111">
        <f>AVERAGE(C97:O97)</f>
        <v>33.907692307692301</v>
      </c>
      <c r="H218" s="111"/>
      <c r="I218" s="111">
        <f>AVERAGE(C136:O136)</f>
        <v>32.392307692307696</v>
      </c>
      <c r="J218" s="111"/>
    </row>
    <row r="219" spans="2:11">
      <c r="B219" s="225" t="s">
        <v>12</v>
      </c>
      <c r="C219" s="111">
        <f>STDEV(C18:O18)</f>
        <v>2.9762521605329284</v>
      </c>
      <c r="D219" s="111"/>
      <c r="E219" s="111">
        <f>STDEV(C58:O58)</f>
        <v>0.36933759138524747</v>
      </c>
      <c r="F219" s="111"/>
      <c r="G219" s="108">
        <f>STDEV(C97:O97)</f>
        <v>0.74549931641097478</v>
      </c>
      <c r="H219" s="108"/>
      <c r="I219" s="108">
        <f>STDEV(C136:O136)</f>
        <v>1.1926591706920704</v>
      </c>
      <c r="J219" s="108"/>
    </row>
    <row r="220" spans="2:11">
      <c r="B220" s="225" t="s">
        <v>11</v>
      </c>
      <c r="C220" s="111">
        <f>CONFIDENCE(0.05,C219,C217)</f>
        <v>1.6178793748546492</v>
      </c>
      <c r="D220" s="111"/>
      <c r="E220" s="111">
        <f>CONFIDENCE(0.05,E219,E217)</f>
        <v>0.20077051245338354</v>
      </c>
      <c r="F220" s="111"/>
      <c r="G220" s="108">
        <f>CONFIDENCE(0.05,G219,G217)</f>
        <v>0.40525059804529018</v>
      </c>
      <c r="H220" s="108"/>
      <c r="I220" s="108">
        <f>CONFIDENCE(0.05,I219,I217)</f>
        <v>0.64832499714958303</v>
      </c>
      <c r="J220" s="108"/>
    </row>
    <row r="221" spans="2:11">
      <c r="B221" s="225" t="s">
        <v>13</v>
      </c>
      <c r="C221" s="109">
        <f>MAX(C18:O18)</f>
        <v>39.700000000000003</v>
      </c>
      <c r="D221" s="109"/>
      <c r="E221" s="109">
        <f>MAX(C58:O58)</f>
        <v>32.4</v>
      </c>
      <c r="F221" s="109"/>
      <c r="G221" s="108">
        <f>MAX(C97:O97)</f>
        <v>35</v>
      </c>
      <c r="H221" s="108"/>
      <c r="I221" s="108">
        <f>MAX(C136:O136)</f>
        <v>34.1</v>
      </c>
      <c r="J221" s="108"/>
    </row>
    <row r="222" spans="2:11">
      <c r="B222" s="225" t="s">
        <v>14</v>
      </c>
      <c r="C222" s="109">
        <f>MIN(C18:O18)</f>
        <v>25.5</v>
      </c>
      <c r="D222" s="109"/>
      <c r="E222" s="109">
        <f>MIN(C58:O58)</f>
        <v>31.1</v>
      </c>
      <c r="F222" s="109"/>
      <c r="G222" s="108">
        <f>MIN(C97:O97)</f>
        <v>32.1</v>
      </c>
      <c r="H222" s="108"/>
      <c r="I222" s="108">
        <f>MIN(C136:O136)</f>
        <v>29.5</v>
      </c>
      <c r="J222" s="108"/>
    </row>
    <row r="223" spans="2:11" ht="13.5" thickBot="1">
      <c r="B223" s="226" t="s">
        <v>15</v>
      </c>
      <c r="C223" s="106">
        <f>C221-C222</f>
        <v>14.200000000000003</v>
      </c>
      <c r="D223" s="106"/>
      <c r="E223" s="106">
        <f>E221-E222</f>
        <v>1.2999999999999972</v>
      </c>
      <c r="F223" s="106"/>
      <c r="G223" s="105">
        <f>G221-G222</f>
        <v>2.8999999999999986</v>
      </c>
      <c r="H223" s="105"/>
      <c r="I223" s="105">
        <f>I221-I222</f>
        <v>4.6000000000000014</v>
      </c>
      <c r="J223" s="105"/>
    </row>
    <row r="224" spans="2:11">
      <c r="B224" s="225"/>
      <c r="C224" s="224"/>
      <c r="D224" s="224"/>
      <c r="E224" s="224"/>
      <c r="F224" s="224"/>
      <c r="G224" s="223"/>
      <c r="H224" s="223"/>
      <c r="I224" s="120"/>
    </row>
    <row r="225" spans="2:11">
      <c r="B225" s="225"/>
      <c r="C225" s="224"/>
      <c r="D225" s="224"/>
      <c r="E225" s="224"/>
      <c r="F225" s="224"/>
      <c r="G225" s="223"/>
      <c r="H225" s="223"/>
      <c r="I225" s="120"/>
    </row>
    <row r="226" spans="2:11">
      <c r="B226" s="225"/>
      <c r="C226" s="224"/>
      <c r="D226" s="224"/>
      <c r="E226" s="224"/>
      <c r="F226" s="224"/>
      <c r="G226" s="223"/>
      <c r="H226" s="223"/>
      <c r="I226" s="120"/>
    </row>
    <row r="227" spans="2:11">
      <c r="B227" s="225"/>
      <c r="C227" s="224"/>
      <c r="D227" s="224"/>
      <c r="E227" s="224"/>
      <c r="F227" s="224"/>
      <c r="G227" s="223"/>
      <c r="H227" s="223"/>
      <c r="I227" s="120"/>
    </row>
    <row r="228" spans="2:11" ht="13.5" thickBot="1">
      <c r="B228" s="225"/>
      <c r="C228" s="224"/>
      <c r="D228" s="224"/>
      <c r="E228" s="224"/>
      <c r="F228" s="224"/>
      <c r="G228" s="223"/>
      <c r="H228" s="223"/>
      <c r="I228" s="120"/>
    </row>
    <row r="229" spans="2:11" ht="13.5" thickBot="1">
      <c r="B229" s="229"/>
      <c r="C229" s="235" t="s">
        <v>97</v>
      </c>
      <c r="D229" s="235"/>
      <c r="E229" s="235"/>
      <c r="F229" s="235"/>
      <c r="G229" s="234"/>
      <c r="H229" s="234"/>
      <c r="I229" s="310"/>
      <c r="J229" s="310"/>
      <c r="K229" s="120"/>
    </row>
    <row r="230" spans="2:11" ht="13.5" thickBot="1">
      <c r="B230" s="226"/>
      <c r="C230" s="114" t="s">
        <v>25</v>
      </c>
      <c r="D230" s="114"/>
      <c r="E230" s="114" t="s">
        <v>26</v>
      </c>
      <c r="F230" s="114"/>
      <c r="G230" s="114" t="s">
        <v>27</v>
      </c>
      <c r="H230" s="114"/>
      <c r="I230" s="114" t="s">
        <v>69</v>
      </c>
      <c r="J230" s="114"/>
    </row>
    <row r="231" spans="2:11">
      <c r="B231" s="225" t="s">
        <v>9</v>
      </c>
      <c r="C231" s="113">
        <f>COUNTIF(C19:O19,"&gt;0")</f>
        <v>13</v>
      </c>
      <c r="D231" s="113"/>
      <c r="E231" s="113">
        <f>COUNTIF(C59:O59,"&gt;0")</f>
        <v>13</v>
      </c>
      <c r="F231" s="113"/>
      <c r="G231" s="112">
        <f>COUNTIF(C98:O98,"&gt;0")</f>
        <v>13</v>
      </c>
      <c r="H231" s="112"/>
      <c r="I231" s="112">
        <f>COUNTIF(C137:O137,"&gt;0")</f>
        <v>13</v>
      </c>
      <c r="J231" s="112"/>
    </row>
    <row r="232" spans="2:11">
      <c r="B232" s="225" t="s">
        <v>10</v>
      </c>
      <c r="C232" s="111">
        <f>AVERAGE(C19:O19)</f>
        <v>17.407692307692308</v>
      </c>
      <c r="D232" s="111"/>
      <c r="E232" s="111">
        <f>AVERAGE(C59:O59)</f>
        <v>17.453846153846154</v>
      </c>
      <c r="F232" s="111"/>
      <c r="G232" s="111">
        <f>AVERAGE(C98:O98)</f>
        <v>18.015384615384615</v>
      </c>
      <c r="H232" s="111"/>
      <c r="I232" s="111">
        <f>AVERAGE(C137:O137)</f>
        <v>17.792307692307691</v>
      </c>
      <c r="J232" s="111"/>
    </row>
    <row r="233" spans="2:11">
      <c r="B233" s="225" t="s">
        <v>12</v>
      </c>
      <c r="C233" s="111">
        <f>STDEV(C19:O19)</f>
        <v>0.68247287914555999</v>
      </c>
      <c r="D233" s="111"/>
      <c r="E233" s="111">
        <f>STDEV(C59:O59)</f>
        <v>0.41153247060101383</v>
      </c>
      <c r="F233" s="111"/>
      <c r="G233" s="108">
        <f>STDEV(C98:O98)</f>
        <v>0.85814349406742974</v>
      </c>
      <c r="H233" s="108"/>
      <c r="I233" s="108">
        <f>STDEV(C137:O137)</f>
        <v>0.67510682915315801</v>
      </c>
      <c r="J233" s="108"/>
    </row>
    <row r="234" spans="2:11">
      <c r="B234" s="225" t="s">
        <v>11</v>
      </c>
      <c r="C234" s="111">
        <f>CONFIDENCE(0.05,C233,C231)</f>
        <v>0.37098966603339156</v>
      </c>
      <c r="D234" s="111"/>
      <c r="E234" s="111">
        <f>CONFIDENCE(0.05,E233,E231)</f>
        <v>0.22370748859839129</v>
      </c>
      <c r="F234" s="111"/>
      <c r="G234" s="108">
        <f>CONFIDENCE(0.05,G233,G231)</f>
        <v>0.46648354535551018</v>
      </c>
      <c r="H234" s="108"/>
      <c r="I234" s="108">
        <f>CONFIDENCE(0.05,I233,I231)</f>
        <v>0.36698550922339812</v>
      </c>
      <c r="J234" s="108"/>
    </row>
    <row r="235" spans="2:11">
      <c r="B235" s="225" t="s">
        <v>13</v>
      </c>
      <c r="C235" s="109">
        <f>MAX(C19:O19)</f>
        <v>18.3</v>
      </c>
      <c r="D235" s="109"/>
      <c r="E235" s="109">
        <f>MAX(C59:O59)</f>
        <v>18.100000000000001</v>
      </c>
      <c r="F235" s="109"/>
      <c r="G235" s="108">
        <f>MAX(C98:O98)</f>
        <v>19.3</v>
      </c>
      <c r="H235" s="108"/>
      <c r="I235" s="108">
        <f>MAX(C137:O137)</f>
        <v>18.7</v>
      </c>
      <c r="J235" s="108"/>
    </row>
    <row r="236" spans="2:11">
      <c r="B236" s="225" t="s">
        <v>14</v>
      </c>
      <c r="C236" s="109">
        <f>MIN(C19:O19)</f>
        <v>16.5</v>
      </c>
      <c r="D236" s="109"/>
      <c r="E236" s="109">
        <f>MIN(C59:O59)</f>
        <v>16.899999999999999</v>
      </c>
      <c r="F236" s="109"/>
      <c r="G236" s="108">
        <f>MIN(C98:O98)</f>
        <v>16.7</v>
      </c>
      <c r="H236" s="108"/>
      <c r="I236" s="108">
        <f>MIN(C137:O137)</f>
        <v>16.5</v>
      </c>
      <c r="J236" s="108"/>
    </row>
    <row r="237" spans="2:11" ht="13.5" thickBot="1">
      <c r="B237" s="226" t="s">
        <v>15</v>
      </c>
      <c r="C237" s="106">
        <f>C235-C236</f>
        <v>1.8000000000000007</v>
      </c>
      <c r="D237" s="106"/>
      <c r="E237" s="106">
        <f>E235-E236</f>
        <v>1.2000000000000028</v>
      </c>
      <c r="F237" s="106"/>
      <c r="G237" s="105">
        <f>G235-G236</f>
        <v>2.6000000000000014</v>
      </c>
      <c r="H237" s="105"/>
      <c r="I237" s="105">
        <f>I235-I236</f>
        <v>2.1999999999999993</v>
      </c>
      <c r="J237" s="105"/>
    </row>
    <row r="238" spans="2:11">
      <c r="B238" s="225"/>
      <c r="C238" s="224"/>
      <c r="D238" s="224"/>
      <c r="E238" s="224"/>
      <c r="F238" s="224"/>
      <c r="G238" s="223"/>
      <c r="H238" s="223"/>
      <c r="I238" s="120"/>
    </row>
    <row r="239" spans="2:11" ht="13.5" thickBot="1">
      <c r="B239" s="225"/>
      <c r="C239" s="224"/>
      <c r="D239" s="224"/>
      <c r="E239" s="224"/>
      <c r="F239" s="224"/>
      <c r="G239" s="223"/>
      <c r="H239" s="223"/>
      <c r="I239" s="120"/>
    </row>
    <row r="240" spans="2:11" ht="13.5" customHeight="1" thickBot="1">
      <c r="B240" s="229"/>
      <c r="C240" s="228" t="s">
        <v>96</v>
      </c>
      <c r="D240" s="228"/>
      <c r="E240" s="228"/>
      <c r="F240" s="228"/>
      <c r="G240" s="228"/>
      <c r="H240" s="228"/>
      <c r="I240" s="310"/>
      <c r="J240" s="310"/>
      <c r="K240" s="311"/>
    </row>
    <row r="241" spans="2:12" ht="13.5" customHeight="1" thickBot="1">
      <c r="B241" s="226"/>
      <c r="C241" s="122" t="s">
        <v>25</v>
      </c>
      <c r="D241" s="122"/>
      <c r="E241" s="122" t="s">
        <v>26</v>
      </c>
      <c r="F241" s="122"/>
      <c r="G241" s="122" t="s">
        <v>27</v>
      </c>
      <c r="H241" s="122"/>
      <c r="I241" s="122" t="s">
        <v>69</v>
      </c>
      <c r="J241" s="122"/>
    </row>
    <row r="242" spans="2:12">
      <c r="B242" s="225" t="s">
        <v>9</v>
      </c>
      <c r="C242" s="113">
        <f>COUNTIF(C20:O20,"&gt;0")</f>
        <v>13</v>
      </c>
      <c r="D242" s="113"/>
      <c r="E242" s="113">
        <f>COUNTIF(C60:O60,"&gt;0")</f>
        <v>13</v>
      </c>
      <c r="F242" s="113"/>
      <c r="G242" s="112">
        <f>COUNTIF(C99:O99,"&gt;0")</f>
        <v>13</v>
      </c>
      <c r="H242" s="112"/>
      <c r="I242" s="112">
        <f>COUNTIF(C138:O138,"&gt;0")</f>
        <v>13</v>
      </c>
      <c r="J242" s="112"/>
    </row>
    <row r="243" spans="2:12">
      <c r="B243" s="225" t="s">
        <v>10</v>
      </c>
      <c r="C243" s="111">
        <f>AVERAGE(C20:O20)</f>
        <v>21.007692307692309</v>
      </c>
      <c r="D243" s="111"/>
      <c r="E243" s="111">
        <f>AVERAGE(C60:O60)</f>
        <v>19.692307692307693</v>
      </c>
      <c r="F243" s="111"/>
      <c r="G243" s="111">
        <f>AVERAGE(C99:O99)</f>
        <v>21.207692307692305</v>
      </c>
      <c r="H243" s="111"/>
      <c r="I243" s="111">
        <f>AVERAGE(C138:O138)</f>
        <v>20.007692307692309</v>
      </c>
      <c r="J243" s="111"/>
    </row>
    <row r="244" spans="2:12">
      <c r="B244" s="225" t="s">
        <v>12</v>
      </c>
      <c r="C244" s="111">
        <f>STDEV(C20:O20)</f>
        <v>0.59646393920272378</v>
      </c>
      <c r="D244" s="111"/>
      <c r="E244" s="111">
        <f>STDEV(C60:O60)</f>
        <v>0.3174416966455898</v>
      </c>
      <c r="F244" s="111"/>
      <c r="G244" s="108">
        <f>STDEV(C99:O99)</f>
        <v>0.60340911834555822</v>
      </c>
      <c r="H244" s="108"/>
      <c r="I244" s="108">
        <f>STDEV(C138:O138)</f>
        <v>0.88361147048305722</v>
      </c>
      <c r="J244" s="108"/>
    </row>
    <row r="245" spans="2:12">
      <c r="B245" s="225" t="s">
        <v>11</v>
      </c>
      <c r="C245" s="111">
        <f>CONFIDENCE(0.05,C244,C242)</f>
        <v>0.32423553282120082</v>
      </c>
      <c r="D245" s="111"/>
      <c r="E245" s="111">
        <f>CONFIDENCE(0.05,E244,E242)</f>
        <v>0.17256010110037309</v>
      </c>
      <c r="F245" s="111"/>
      <c r="G245" s="108">
        <f>CONFIDENCE(0.05,G244,G242)</f>
        <v>0.32801090583524362</v>
      </c>
      <c r="H245" s="108"/>
      <c r="I245" s="108">
        <f>CONFIDENCE(0.05,I244,I242)</f>
        <v>0.48032784064356476</v>
      </c>
      <c r="J245" s="108"/>
      <c r="L245" s="120"/>
    </row>
    <row r="246" spans="2:12">
      <c r="B246" s="225" t="s">
        <v>13</v>
      </c>
      <c r="C246" s="109">
        <f>MAX(C20:O20)</f>
        <v>21.6</v>
      </c>
      <c r="D246" s="109"/>
      <c r="E246" s="109">
        <f>MAX(C60:O60)</f>
        <v>20.100000000000001</v>
      </c>
      <c r="F246" s="109"/>
      <c r="G246" s="108">
        <f>MAX(C99:O99)</f>
        <v>21.9</v>
      </c>
      <c r="H246" s="108"/>
      <c r="I246" s="108">
        <f>MAX(C138:O138)</f>
        <v>21.2</v>
      </c>
      <c r="J246" s="108"/>
    </row>
    <row r="247" spans="2:12">
      <c r="B247" s="225" t="s">
        <v>14</v>
      </c>
      <c r="C247" s="109">
        <f>MIN(C20:O20)</f>
        <v>19.3</v>
      </c>
      <c r="D247" s="109"/>
      <c r="E247" s="109">
        <f>MIN(C60:O60)</f>
        <v>18.8</v>
      </c>
      <c r="F247" s="109"/>
      <c r="G247" s="108">
        <f>MIN(C99:O99)</f>
        <v>19.8</v>
      </c>
      <c r="H247" s="108"/>
      <c r="I247" s="108">
        <f>MIN(C138:O138)</f>
        <v>18</v>
      </c>
      <c r="J247" s="108"/>
    </row>
    <row r="248" spans="2:12" ht="13.5" thickBot="1">
      <c r="B248" s="226" t="s">
        <v>15</v>
      </c>
      <c r="C248" s="106">
        <f>C246-C247</f>
        <v>2.3000000000000007</v>
      </c>
      <c r="D248" s="106"/>
      <c r="E248" s="106">
        <f>E246-E247</f>
        <v>1.3000000000000007</v>
      </c>
      <c r="F248" s="106"/>
      <c r="G248" s="105">
        <f>G246-G247</f>
        <v>2.0999999999999979</v>
      </c>
      <c r="H248" s="105"/>
      <c r="I248" s="105">
        <f>I246-I247</f>
        <v>3.1999999999999993</v>
      </c>
      <c r="J248" s="105"/>
    </row>
    <row r="249" spans="2:12" ht="13.5" thickBot="1"/>
    <row r="250" spans="2:12" ht="13.5" thickBot="1">
      <c r="B250" s="229"/>
      <c r="C250" s="228" t="s">
        <v>95</v>
      </c>
      <c r="D250" s="228"/>
      <c r="E250" s="228"/>
      <c r="F250" s="228"/>
      <c r="G250" s="227"/>
      <c r="H250" s="227"/>
      <c r="I250" s="310"/>
      <c r="J250" s="310"/>
      <c r="K250" s="120"/>
    </row>
    <row r="251" spans="2:12" ht="13.5" customHeight="1" thickBot="1">
      <c r="B251" s="226"/>
      <c r="C251" s="114" t="s">
        <v>25</v>
      </c>
      <c r="D251" s="114"/>
      <c r="E251" s="114" t="s">
        <v>26</v>
      </c>
      <c r="F251" s="114"/>
      <c r="G251" s="114" t="s">
        <v>27</v>
      </c>
      <c r="H251" s="114"/>
      <c r="I251" s="114" t="s">
        <v>69</v>
      </c>
      <c r="J251" s="114"/>
    </row>
    <row r="252" spans="2:12">
      <c r="B252" s="225" t="s">
        <v>9</v>
      </c>
      <c r="C252" s="113">
        <f>COUNTIF(C21:O21,"&gt;0")</f>
        <v>13</v>
      </c>
      <c r="D252" s="113"/>
      <c r="E252" s="113">
        <f>COUNTIF(C61:O61,"&gt;0")</f>
        <v>13</v>
      </c>
      <c r="F252" s="113"/>
      <c r="G252" s="112">
        <f>COUNTIF(C100:O100,"&gt;0")</f>
        <v>13</v>
      </c>
      <c r="H252" s="112"/>
      <c r="I252" s="112">
        <f>COUNTIF(C139:O139,"&gt;0")</f>
        <v>13</v>
      </c>
      <c r="J252" s="112"/>
    </row>
    <row r="253" spans="2:12">
      <c r="B253" s="225" t="s">
        <v>10</v>
      </c>
      <c r="C253" s="111">
        <f>AVERAGE(C21:O21)</f>
        <v>17.376923076923077</v>
      </c>
      <c r="D253" s="111"/>
      <c r="E253" s="111">
        <f>AVERAGE(C61:O61)</f>
        <v>17.453846153846154</v>
      </c>
      <c r="F253" s="111"/>
      <c r="G253" s="111">
        <f>AVERAGE(C100:O100)</f>
        <v>17.984615384615381</v>
      </c>
      <c r="H253" s="111"/>
      <c r="I253" s="111">
        <f>AVERAGE(C139:O139)</f>
        <v>17.838461538461537</v>
      </c>
      <c r="J253" s="111"/>
    </row>
    <row r="254" spans="2:12">
      <c r="B254" s="225" t="s">
        <v>12</v>
      </c>
      <c r="C254" s="111">
        <f>STDEV(C21:O21)</f>
        <v>0.70610887516709686</v>
      </c>
      <c r="D254" s="111"/>
      <c r="E254" s="111">
        <f>STDEV(C61:O61)</f>
        <v>0.39500081142402838</v>
      </c>
      <c r="F254" s="111"/>
      <c r="G254" s="108">
        <f>STDEV(C100:O100)</f>
        <v>0.81327133012928465</v>
      </c>
      <c r="H254" s="108"/>
      <c r="I254" s="108">
        <f>STDEV(C139:O139)</f>
        <v>0.67889427446211126</v>
      </c>
      <c r="J254" s="108"/>
    </row>
    <row r="255" spans="2:12">
      <c r="B255" s="225" t="s">
        <v>11</v>
      </c>
      <c r="C255" s="111">
        <f>CONFIDENCE(0.05,C254,C252)</f>
        <v>0.38383810373449806</v>
      </c>
      <c r="D255" s="111"/>
      <c r="E255" s="111">
        <f>CONFIDENCE(0.05,E254,E252)</f>
        <v>0.21472094143372428</v>
      </c>
      <c r="F255" s="111"/>
      <c r="G255" s="108">
        <f>CONFIDENCE(0.05,G254,G252)</f>
        <v>0.44209120739997149</v>
      </c>
      <c r="H255" s="108"/>
      <c r="I255" s="108">
        <f>CONFIDENCE(0.05,I254,I252)</f>
        <v>0.3690443501139658</v>
      </c>
      <c r="J255" s="108"/>
    </row>
    <row r="256" spans="2:12">
      <c r="B256" s="225" t="s">
        <v>13</v>
      </c>
      <c r="C256" s="109">
        <f>MAX(C21:O21)</f>
        <v>18.399999999999999</v>
      </c>
      <c r="D256" s="109"/>
      <c r="E256" s="109">
        <f>MAX(C61:O61)</f>
        <v>18.100000000000001</v>
      </c>
      <c r="F256" s="109"/>
      <c r="G256" s="108">
        <f>MAX(C100:O100)</f>
        <v>19.2</v>
      </c>
      <c r="H256" s="108"/>
      <c r="I256" s="108">
        <f>MAX(C139:O139)</f>
        <v>18.8</v>
      </c>
      <c r="J256" s="108"/>
    </row>
    <row r="257" spans="2:10">
      <c r="B257" s="225" t="s">
        <v>14</v>
      </c>
      <c r="C257" s="109">
        <f>MIN(C21:O21)</f>
        <v>16.5</v>
      </c>
      <c r="D257" s="109"/>
      <c r="E257" s="109">
        <f>MIN(C61:O61)</f>
        <v>17</v>
      </c>
      <c r="F257" s="109"/>
      <c r="G257" s="108">
        <f>MIN(C100:O100)</f>
        <v>16.8</v>
      </c>
      <c r="H257" s="108"/>
      <c r="I257" s="108">
        <f>MIN(C139:O139)</f>
        <v>16.5</v>
      </c>
      <c r="J257" s="108"/>
    </row>
    <row r="258" spans="2:10" ht="13.5" thickBot="1">
      <c r="B258" s="226" t="s">
        <v>15</v>
      </c>
      <c r="C258" s="106">
        <f>C256-C257</f>
        <v>1.8999999999999986</v>
      </c>
      <c r="D258" s="106"/>
      <c r="E258" s="106">
        <f>E256-E257</f>
        <v>1.1000000000000014</v>
      </c>
      <c r="F258" s="106"/>
      <c r="G258" s="105">
        <f>G256-G257</f>
        <v>2.3999999999999986</v>
      </c>
      <c r="H258" s="105"/>
      <c r="I258" s="105">
        <f>I256-I257</f>
        <v>2.3000000000000007</v>
      </c>
      <c r="J258" s="105"/>
    </row>
    <row r="259" spans="2:10">
      <c r="B259" s="225"/>
      <c r="C259" s="224"/>
      <c r="D259" s="224"/>
      <c r="E259" s="224"/>
      <c r="F259" s="224"/>
      <c r="G259" s="223"/>
      <c r="H259" s="223"/>
    </row>
    <row r="260" spans="2:10">
      <c r="B260" s="225"/>
      <c r="C260" s="224"/>
      <c r="D260" s="224"/>
      <c r="E260" s="224"/>
      <c r="F260" s="224"/>
      <c r="G260" s="223"/>
      <c r="H260" s="223"/>
    </row>
    <row r="261" spans="2:10">
      <c r="B261" s="225"/>
      <c r="C261" s="224"/>
      <c r="D261" s="224"/>
      <c r="E261" s="224"/>
      <c r="F261" s="224"/>
      <c r="G261" s="223"/>
      <c r="H261" s="223"/>
    </row>
    <row r="262" spans="2:10">
      <c r="B262" s="225"/>
      <c r="C262" s="224"/>
      <c r="D262" s="224"/>
      <c r="E262" s="224"/>
      <c r="F262" s="224"/>
      <c r="G262" s="223"/>
      <c r="H262" s="223"/>
    </row>
    <row r="263" spans="2:10" ht="13.5" thickBot="1">
      <c r="B263" s="225"/>
      <c r="C263" s="224"/>
      <c r="D263" s="224"/>
      <c r="E263" s="224"/>
      <c r="F263" s="224"/>
      <c r="G263" s="223"/>
      <c r="H263" s="223"/>
    </row>
    <row r="264" spans="2:10" ht="13.5" thickBot="1">
      <c r="B264" s="229"/>
      <c r="C264" s="309" t="s">
        <v>94</v>
      </c>
      <c r="D264" s="309"/>
      <c r="E264" s="309"/>
      <c r="F264" s="309"/>
      <c r="G264" s="309"/>
      <c r="H264" s="309"/>
      <c r="I264" s="307"/>
      <c r="J264" s="307"/>
    </row>
    <row r="265" spans="2:10" ht="13.5" thickBot="1">
      <c r="B265" s="226"/>
      <c r="C265" s="122" t="s">
        <v>25</v>
      </c>
      <c r="D265" s="122"/>
      <c r="E265" s="122" t="s">
        <v>26</v>
      </c>
      <c r="F265" s="122"/>
      <c r="G265" s="122" t="s">
        <v>27</v>
      </c>
      <c r="H265" s="122"/>
      <c r="I265" s="122" t="s">
        <v>69</v>
      </c>
      <c r="J265" s="122"/>
    </row>
    <row r="266" spans="2:10">
      <c r="B266" s="225" t="s">
        <v>9</v>
      </c>
      <c r="C266" s="113">
        <f>COUNTIF(C23:O23,"&gt;0")</f>
        <v>13</v>
      </c>
      <c r="D266" s="113"/>
      <c r="E266" s="113">
        <f>COUNTIF(C63:O63,"&gt;0")</f>
        <v>13</v>
      </c>
      <c r="F266" s="113"/>
      <c r="G266" s="112">
        <f>COUNTIF(C102:O102,"&gt;0")</f>
        <v>13</v>
      </c>
      <c r="H266" s="112"/>
      <c r="I266" s="112">
        <f>COUNTIF(C141:O141,"&gt;0")</f>
        <v>13</v>
      </c>
      <c r="J266" s="112"/>
    </row>
    <row r="267" spans="2:10">
      <c r="B267" s="225" t="s">
        <v>10</v>
      </c>
      <c r="C267" s="111">
        <f>AVERAGE(C23:O23)</f>
        <v>7.2123076923076912</v>
      </c>
      <c r="D267" s="111"/>
      <c r="E267" s="111">
        <f>AVERAGE(C63:O63)</f>
        <v>7.9676923076923076</v>
      </c>
      <c r="F267" s="111"/>
      <c r="G267" s="111">
        <f>AVERAGE(C102:O102)</f>
        <v>8.5653846153846178</v>
      </c>
      <c r="H267" s="111"/>
      <c r="I267" s="111">
        <f>AVERAGE(C141:O141)</f>
        <v>9.9223076923076938</v>
      </c>
      <c r="J267" s="111"/>
    </row>
    <row r="268" spans="2:10">
      <c r="B268" s="225" t="s">
        <v>12</v>
      </c>
      <c r="C268" s="111">
        <f>STDEV(C23:O23)</f>
        <v>2.393258426797225</v>
      </c>
      <c r="D268" s="111"/>
      <c r="E268" s="111">
        <f>STDEV(C63:O63)</f>
        <v>1.504095264304284</v>
      </c>
      <c r="F268" s="111"/>
      <c r="G268" s="108">
        <f>STDEV(C102:O102)</f>
        <v>1.1038690697165512</v>
      </c>
      <c r="H268" s="108"/>
      <c r="I268" s="108">
        <f>STDEV(C141:O141)</f>
        <v>2.1748875597225394</v>
      </c>
      <c r="J268" s="108"/>
    </row>
    <row r="269" spans="2:10">
      <c r="B269" s="225" t="s">
        <v>11</v>
      </c>
      <c r="C269" s="111">
        <f>CONFIDENCE(0.05,C268,C266)</f>
        <v>1.3009661945844648</v>
      </c>
      <c r="D269" s="111"/>
      <c r="E269" s="111">
        <f>CONFIDENCE(0.05,E268,E266)</f>
        <v>0.81762047524182901</v>
      </c>
      <c r="F269" s="111"/>
      <c r="G269" s="108">
        <f>CONFIDENCE(0.05,G268,G266)</f>
        <v>0.60005903535895577</v>
      </c>
      <c r="H269" s="108"/>
      <c r="I269" s="108">
        <f>CONFIDENCE(0.05,I268,I266)</f>
        <v>1.1822606203074524</v>
      </c>
      <c r="J269" s="108"/>
    </row>
    <row r="270" spans="2:10">
      <c r="B270" s="225" t="s">
        <v>13</v>
      </c>
      <c r="C270" s="109">
        <f>MAX(C23:O23)</f>
        <v>14.66</v>
      </c>
      <c r="D270" s="109"/>
      <c r="E270" s="109">
        <f>MAX(C63:O63)</f>
        <v>9.7899999999999991</v>
      </c>
      <c r="F270" s="109"/>
      <c r="G270" s="108">
        <f>MAX(C102:O102)</f>
        <v>10.8</v>
      </c>
      <c r="H270" s="108"/>
      <c r="I270" s="108">
        <f>MAX(C141:O141)</f>
        <v>14.48</v>
      </c>
      <c r="J270" s="108"/>
    </row>
    <row r="271" spans="2:10">
      <c r="B271" s="225" t="s">
        <v>14</v>
      </c>
      <c r="C271" s="109">
        <f>MIN(C23:O23)</f>
        <v>5.08</v>
      </c>
      <c r="D271" s="109"/>
      <c r="E271" s="109">
        <f>MIN(C63:O63)</f>
        <v>5.0599999999999996</v>
      </c>
      <c r="F271" s="109"/>
      <c r="G271" s="108">
        <f>MIN(C102:O102)</f>
        <v>6.23</v>
      </c>
      <c r="H271" s="108"/>
      <c r="I271" s="108">
        <f>MIN(C141:O141)</f>
        <v>4.93</v>
      </c>
      <c r="J271" s="108"/>
    </row>
    <row r="272" spans="2:10" ht="13.5" thickBot="1">
      <c r="B272" s="226" t="s">
        <v>15</v>
      </c>
      <c r="C272" s="106">
        <f>C270-C271</f>
        <v>9.58</v>
      </c>
      <c r="D272" s="106"/>
      <c r="E272" s="106">
        <f>E270-E271</f>
        <v>4.7299999999999995</v>
      </c>
      <c r="F272" s="106"/>
      <c r="G272" s="105">
        <f>G270-G271</f>
        <v>4.57</v>
      </c>
      <c r="H272" s="105"/>
      <c r="I272" s="105">
        <f>I270-I271</f>
        <v>9.5500000000000007</v>
      </c>
      <c r="J272" s="105"/>
    </row>
    <row r="273" spans="2:10" ht="13.5" thickBot="1"/>
    <row r="274" spans="2:10" ht="13.5" thickBot="1">
      <c r="B274" s="229"/>
      <c r="C274" s="309" t="s">
        <v>93</v>
      </c>
      <c r="D274" s="309"/>
      <c r="E274" s="309"/>
      <c r="F274" s="309"/>
      <c r="G274" s="308"/>
      <c r="H274" s="308"/>
      <c r="I274" s="307"/>
      <c r="J274" s="307"/>
    </row>
    <row r="275" spans="2:10" ht="13.5" thickBot="1">
      <c r="B275" s="226"/>
      <c r="C275" s="114" t="s">
        <v>25</v>
      </c>
      <c r="D275" s="114"/>
      <c r="E275" s="114" t="s">
        <v>26</v>
      </c>
      <c r="F275" s="114"/>
      <c r="G275" s="114" t="s">
        <v>27</v>
      </c>
      <c r="H275" s="114"/>
      <c r="I275" s="114" t="s">
        <v>69</v>
      </c>
      <c r="J275" s="114"/>
    </row>
    <row r="276" spans="2:10">
      <c r="B276" s="225" t="s">
        <v>9</v>
      </c>
      <c r="C276" s="113">
        <f>COUNTIF(C24:O24,"&gt;0")</f>
        <v>13</v>
      </c>
      <c r="D276" s="113"/>
      <c r="E276" s="113">
        <f>COUNTIF(C64:O64,"&gt;0")</f>
        <v>13</v>
      </c>
      <c r="F276" s="113"/>
      <c r="G276" s="112">
        <f>COUNTIF(C103:O103,"&gt;0")</f>
        <v>13</v>
      </c>
      <c r="H276" s="112"/>
      <c r="I276" s="112">
        <f>COUNTIF(C142:O142,"&gt;0")</f>
        <v>13</v>
      </c>
      <c r="J276" s="112"/>
    </row>
    <row r="277" spans="2:10">
      <c r="B277" s="225" t="s">
        <v>10</v>
      </c>
      <c r="C277" s="111">
        <f>AVERAGE(C24:O24)</f>
        <v>17.45384615384615</v>
      </c>
      <c r="D277" s="111"/>
      <c r="E277" s="111">
        <f>AVERAGE(C64:O64)</f>
        <v>17.430769230769229</v>
      </c>
      <c r="F277" s="111"/>
      <c r="G277" s="111">
        <f>AVERAGE(C103:O103)</f>
        <v>17.930769230769229</v>
      </c>
      <c r="H277" s="111"/>
      <c r="I277" s="111">
        <f>AVERAGE(C142:O142)</f>
        <v>17.815384615384612</v>
      </c>
      <c r="J277" s="111"/>
    </row>
    <row r="278" spans="2:10">
      <c r="B278" s="225" t="s">
        <v>12</v>
      </c>
      <c r="C278" s="111">
        <f>STDEV(C24:O24)</f>
        <v>0.86853841271355081</v>
      </c>
      <c r="D278" s="111"/>
      <c r="E278" s="111">
        <f>STDEV(C64:O64)</f>
        <v>0.41106490846867361</v>
      </c>
      <c r="F278" s="111"/>
      <c r="G278" s="108">
        <f>STDEV(C103:O103)</f>
        <v>0.77608484865231919</v>
      </c>
      <c r="H278" s="108"/>
      <c r="I278" s="108">
        <f>STDEV(C142:O142)</f>
        <v>0.63356945665827091</v>
      </c>
      <c r="J278" s="108"/>
    </row>
    <row r="279" spans="2:10">
      <c r="B279" s="225" t="s">
        <v>11</v>
      </c>
      <c r="C279" s="111">
        <f>CONFIDENCE(0.05,C278,C276)</f>
        <v>0.4721341836662909</v>
      </c>
      <c r="D279" s="111"/>
      <c r="E279" s="111">
        <f>CONFIDENCE(0.05,E278,E276)</f>
        <v>0.22345332359839315</v>
      </c>
      <c r="F279" s="111"/>
      <c r="G279" s="108">
        <f>CONFIDENCE(0.05,G278,G276)</f>
        <v>0.42187677725094003</v>
      </c>
      <c r="H279" s="108"/>
      <c r="I279" s="108">
        <f>CONFIDENCE(0.05,I278,I276)</f>
        <v>0.34440595123557655</v>
      </c>
      <c r="J279" s="108"/>
    </row>
    <row r="280" spans="2:10">
      <c r="B280" s="225" t="s">
        <v>13</v>
      </c>
      <c r="C280" s="109">
        <f>MAX(C24:O24)</f>
        <v>18.7</v>
      </c>
      <c r="D280" s="109"/>
      <c r="E280" s="109">
        <f>MAX(C64:O64)</f>
        <v>18.3</v>
      </c>
      <c r="F280" s="109"/>
      <c r="G280" s="108">
        <f>MAX(C103:O103)</f>
        <v>19.100000000000001</v>
      </c>
      <c r="H280" s="108"/>
      <c r="I280" s="108">
        <f>MAX(C142:O142)</f>
        <v>18.7</v>
      </c>
      <c r="J280" s="108"/>
    </row>
    <row r="281" spans="2:10">
      <c r="B281" s="225" t="s">
        <v>14</v>
      </c>
      <c r="C281" s="109">
        <f>MIN(C24:O24)</f>
        <v>16.5</v>
      </c>
      <c r="D281" s="109"/>
      <c r="E281" s="109">
        <f>MIN(C64:O64)</f>
        <v>16.899999999999999</v>
      </c>
      <c r="F281" s="109"/>
      <c r="G281" s="108">
        <f>MIN(C103:O103)</f>
        <v>16.7</v>
      </c>
      <c r="H281" s="108"/>
      <c r="I281" s="108">
        <f>MIN(C142:O142)</f>
        <v>16.5</v>
      </c>
      <c r="J281" s="108"/>
    </row>
    <row r="282" spans="2:10" ht="13.5" thickBot="1">
      <c r="B282" s="226" t="s">
        <v>15</v>
      </c>
      <c r="C282" s="106">
        <f>C280-C281</f>
        <v>2.1999999999999993</v>
      </c>
      <c r="D282" s="106"/>
      <c r="E282" s="106">
        <f>E280-E281</f>
        <v>1.4000000000000021</v>
      </c>
      <c r="F282" s="106"/>
      <c r="G282" s="105">
        <f>G280-G281</f>
        <v>2.4000000000000021</v>
      </c>
      <c r="H282" s="105"/>
      <c r="I282" s="105">
        <f>I280-I281</f>
        <v>2.1999999999999993</v>
      </c>
      <c r="J282" s="105"/>
    </row>
  </sheetData>
  <mergeCells count="416">
    <mergeCell ref="B81:C82"/>
    <mergeCell ref="C147:D147"/>
    <mergeCell ref="E147:F147"/>
    <mergeCell ref="B2:C3"/>
    <mergeCell ref="B42:C43"/>
    <mergeCell ref="J42:K43"/>
    <mergeCell ref="G146:H146"/>
    <mergeCell ref="J2:K3"/>
    <mergeCell ref="B120:C121"/>
    <mergeCell ref="D120:I121"/>
    <mergeCell ref="C146:D146"/>
    <mergeCell ref="E146:F146"/>
    <mergeCell ref="C148:D148"/>
    <mergeCell ref="C149:D149"/>
    <mergeCell ref="E149:F149"/>
    <mergeCell ref="E150:F150"/>
    <mergeCell ref="E148:F148"/>
    <mergeCell ref="C172:D172"/>
    <mergeCell ref="E172:F172"/>
    <mergeCell ref="C152:D152"/>
    <mergeCell ref="C153:D153"/>
    <mergeCell ref="E153:F153"/>
    <mergeCell ref="C160:D160"/>
    <mergeCell ref="E160:F160"/>
    <mergeCell ref="C162:D162"/>
    <mergeCell ref="E162:F162"/>
    <mergeCell ref="C171:D171"/>
    <mergeCell ref="C176:D176"/>
    <mergeCell ref="E176:F176"/>
    <mergeCell ref="C173:D173"/>
    <mergeCell ref="E173:F173"/>
    <mergeCell ref="C174:D174"/>
    <mergeCell ref="E174:F174"/>
    <mergeCell ref="E175:F175"/>
    <mergeCell ref="C175:D175"/>
    <mergeCell ref="C177:D177"/>
    <mergeCell ref="E177:F177"/>
    <mergeCell ref="C178:D178"/>
    <mergeCell ref="E178:F178"/>
    <mergeCell ref="C181:D181"/>
    <mergeCell ref="E181:F181"/>
    <mergeCell ref="C180:J180"/>
    <mergeCell ref="G181:H181"/>
    <mergeCell ref="I178:J178"/>
    <mergeCell ref="I181:J181"/>
    <mergeCell ref="G188:H188"/>
    <mergeCell ref="C182:D182"/>
    <mergeCell ref="E182:F182"/>
    <mergeCell ref="C183:D183"/>
    <mergeCell ref="E183:F183"/>
    <mergeCell ref="C184:D184"/>
    <mergeCell ref="E184:F184"/>
    <mergeCell ref="C185:D185"/>
    <mergeCell ref="E185:F185"/>
    <mergeCell ref="C186:D186"/>
    <mergeCell ref="E186:F186"/>
    <mergeCell ref="C187:D187"/>
    <mergeCell ref="E187:F187"/>
    <mergeCell ref="C195:D195"/>
    <mergeCell ref="E195:F195"/>
    <mergeCell ref="C188:D188"/>
    <mergeCell ref="E188:F188"/>
    <mergeCell ref="C196:D196"/>
    <mergeCell ref="E196:F196"/>
    <mergeCell ref="C197:D197"/>
    <mergeCell ref="E197:F197"/>
    <mergeCell ref="G201:H201"/>
    <mergeCell ref="G202:H202"/>
    <mergeCell ref="E202:F202"/>
    <mergeCell ref="G198:H198"/>
    <mergeCell ref="G199:H199"/>
    <mergeCell ref="G200:H200"/>
    <mergeCell ref="G241:H241"/>
    <mergeCell ref="C198:D198"/>
    <mergeCell ref="E198:F198"/>
    <mergeCell ref="C199:D199"/>
    <mergeCell ref="E199:F199"/>
    <mergeCell ref="C200:D200"/>
    <mergeCell ref="E200:F200"/>
    <mergeCell ref="C201:D201"/>
    <mergeCell ref="E201:F201"/>
    <mergeCell ref="C202:D202"/>
    <mergeCell ref="C241:D241"/>
    <mergeCell ref="E241:F241"/>
    <mergeCell ref="C248:D248"/>
    <mergeCell ref="E248:F248"/>
    <mergeCell ref="G248:H248"/>
    <mergeCell ref="C242:D242"/>
    <mergeCell ref="E242:F242"/>
    <mergeCell ref="C243:D243"/>
    <mergeCell ref="E243:F243"/>
    <mergeCell ref="C244:D244"/>
    <mergeCell ref="E244:F244"/>
    <mergeCell ref="C245:D245"/>
    <mergeCell ref="E245:F245"/>
    <mergeCell ref="C246:D246"/>
    <mergeCell ref="E246:F246"/>
    <mergeCell ref="C247:D247"/>
    <mergeCell ref="E247:F247"/>
    <mergeCell ref="C251:D251"/>
    <mergeCell ref="E251:F251"/>
    <mergeCell ref="C252:D252"/>
    <mergeCell ref="E252:F252"/>
    <mergeCell ref="C253:D253"/>
    <mergeCell ref="E253:F253"/>
    <mergeCell ref="C254:D254"/>
    <mergeCell ref="E254:F254"/>
    <mergeCell ref="C255:D255"/>
    <mergeCell ref="E255:F255"/>
    <mergeCell ref="C256:D256"/>
    <mergeCell ref="E256:F256"/>
    <mergeCell ref="C257:D257"/>
    <mergeCell ref="E257:F257"/>
    <mergeCell ref="C258:D258"/>
    <mergeCell ref="E258:F258"/>
    <mergeCell ref="L2:O2"/>
    <mergeCell ref="L3:O3"/>
    <mergeCell ref="G147:H147"/>
    <mergeCell ref="G148:H148"/>
    <mergeCell ref="D2:I3"/>
    <mergeCell ref="D42:I43"/>
    <mergeCell ref="I146:J146"/>
    <mergeCell ref="L42:O42"/>
    <mergeCell ref="L43:O43"/>
    <mergeCell ref="D81:I82"/>
    <mergeCell ref="J81:K82"/>
    <mergeCell ref="L81:O81"/>
    <mergeCell ref="L82:O82"/>
    <mergeCell ref="L120:O120"/>
    <mergeCell ref="L121:O121"/>
    <mergeCell ref="C145:J145"/>
    <mergeCell ref="G175:H175"/>
    <mergeCell ref="J120:K121"/>
    <mergeCell ref="G152:H152"/>
    <mergeCell ref="G153:H153"/>
    <mergeCell ref="G171:H171"/>
    <mergeCell ref="G149:H149"/>
    <mergeCell ref="G150:H150"/>
    <mergeCell ref="G151:H151"/>
    <mergeCell ref="G162:H162"/>
    <mergeCell ref="I162:J162"/>
    <mergeCell ref="G185:H185"/>
    <mergeCell ref="G186:H186"/>
    <mergeCell ref="G187:H187"/>
    <mergeCell ref="E171:F171"/>
    <mergeCell ref="G176:H176"/>
    <mergeCell ref="G177:H177"/>
    <mergeCell ref="G178:H178"/>
    <mergeCell ref="G172:H172"/>
    <mergeCell ref="G173:H173"/>
    <mergeCell ref="G174:H174"/>
    <mergeCell ref="G253:H253"/>
    <mergeCell ref="G254:H254"/>
    <mergeCell ref="G255:H255"/>
    <mergeCell ref="G256:H256"/>
    <mergeCell ref="G242:H242"/>
    <mergeCell ref="G243:H243"/>
    <mergeCell ref="G244:H244"/>
    <mergeCell ref="G245:H245"/>
    <mergeCell ref="G246:H246"/>
    <mergeCell ref="G247:H247"/>
    <mergeCell ref="C163:D163"/>
    <mergeCell ref="E163:F163"/>
    <mergeCell ref="G163:H163"/>
    <mergeCell ref="C164:D164"/>
    <mergeCell ref="E164:F164"/>
    <mergeCell ref="G164:H164"/>
    <mergeCell ref="G206:H206"/>
    <mergeCell ref="C166:D166"/>
    <mergeCell ref="E166:F166"/>
    <mergeCell ref="G166:H166"/>
    <mergeCell ref="C167:D167"/>
    <mergeCell ref="E167:F167"/>
    <mergeCell ref="G167:H167"/>
    <mergeCell ref="G182:H182"/>
    <mergeCell ref="G183:H183"/>
    <mergeCell ref="G184:H184"/>
    <mergeCell ref="G208:H208"/>
    <mergeCell ref="G217:H217"/>
    <mergeCell ref="C218:D218"/>
    <mergeCell ref="E218:F218"/>
    <mergeCell ref="G218:H218"/>
    <mergeCell ref="G195:H195"/>
    <mergeCell ref="G196:H196"/>
    <mergeCell ref="G197:H197"/>
    <mergeCell ref="C206:D206"/>
    <mergeCell ref="E206:F206"/>
    <mergeCell ref="I265:J265"/>
    <mergeCell ref="C209:D209"/>
    <mergeCell ref="E209:F209"/>
    <mergeCell ref="G209:H209"/>
    <mergeCell ref="G216:H216"/>
    <mergeCell ref="C217:D217"/>
    <mergeCell ref="E217:F217"/>
    <mergeCell ref="C210:D210"/>
    <mergeCell ref="E210:F210"/>
    <mergeCell ref="G210:H210"/>
    <mergeCell ref="C265:D265"/>
    <mergeCell ref="E265:F265"/>
    <mergeCell ref="G265:H265"/>
    <mergeCell ref="E211:F211"/>
    <mergeCell ref="G211:H211"/>
    <mergeCell ref="C205:D205"/>
    <mergeCell ref="E205:F205"/>
    <mergeCell ref="G205:H205"/>
    <mergeCell ref="C211:D211"/>
    <mergeCell ref="C207:D207"/>
    <mergeCell ref="C216:D216"/>
    <mergeCell ref="E216:F216"/>
    <mergeCell ref="C212:D212"/>
    <mergeCell ref="E212:F212"/>
    <mergeCell ref="G212:H212"/>
    <mergeCell ref="C215:J215"/>
    <mergeCell ref="G222:H222"/>
    <mergeCell ref="C219:D219"/>
    <mergeCell ref="E219:F219"/>
    <mergeCell ref="G219:H219"/>
    <mergeCell ref="C220:D220"/>
    <mergeCell ref="E220:F220"/>
    <mergeCell ref="G220:H220"/>
    <mergeCell ref="C232:D232"/>
    <mergeCell ref="E232:F232"/>
    <mergeCell ref="G232:H232"/>
    <mergeCell ref="C223:D223"/>
    <mergeCell ref="E223:F223"/>
    <mergeCell ref="G223:H223"/>
    <mergeCell ref="C230:D230"/>
    <mergeCell ref="E230:F230"/>
    <mergeCell ref="G230:H230"/>
    <mergeCell ref="E236:F236"/>
    <mergeCell ref="G236:H236"/>
    <mergeCell ref="C233:D233"/>
    <mergeCell ref="E233:F233"/>
    <mergeCell ref="G233:H233"/>
    <mergeCell ref="C234:D234"/>
    <mergeCell ref="E234:F234"/>
    <mergeCell ref="G234:H234"/>
    <mergeCell ref="C161:D161"/>
    <mergeCell ref="I153:J153"/>
    <mergeCell ref="C150:D150"/>
    <mergeCell ref="C237:D237"/>
    <mergeCell ref="E237:F237"/>
    <mergeCell ref="G237:H237"/>
    <mergeCell ref="C235:D235"/>
    <mergeCell ref="E235:F235"/>
    <mergeCell ref="G235:H235"/>
    <mergeCell ref="C236:D236"/>
    <mergeCell ref="I147:J147"/>
    <mergeCell ref="I148:J148"/>
    <mergeCell ref="I149:J149"/>
    <mergeCell ref="I150:J150"/>
    <mergeCell ref="I151:J151"/>
    <mergeCell ref="C159:J159"/>
    <mergeCell ref="C151:D151"/>
    <mergeCell ref="E152:F152"/>
    <mergeCell ref="I164:J164"/>
    <mergeCell ref="I165:J165"/>
    <mergeCell ref="I166:J166"/>
    <mergeCell ref="I160:J160"/>
    <mergeCell ref="I161:J161"/>
    <mergeCell ref="E151:F151"/>
    <mergeCell ref="G160:H160"/>
    <mergeCell ref="G161:H161"/>
    <mergeCell ref="I152:J152"/>
    <mergeCell ref="E161:F161"/>
    <mergeCell ref="I167:J167"/>
    <mergeCell ref="I171:J171"/>
    <mergeCell ref="C170:J170"/>
    <mergeCell ref="C165:D165"/>
    <mergeCell ref="E165:F165"/>
    <mergeCell ref="G165:H165"/>
    <mergeCell ref="I163:J163"/>
    <mergeCell ref="I182:J182"/>
    <mergeCell ref="I183:J183"/>
    <mergeCell ref="I184:J184"/>
    <mergeCell ref="I172:J172"/>
    <mergeCell ref="I173:J173"/>
    <mergeCell ref="I174:J174"/>
    <mergeCell ref="I175:J175"/>
    <mergeCell ref="I176:J176"/>
    <mergeCell ref="I177:J177"/>
    <mergeCell ref="I200:J200"/>
    <mergeCell ref="I201:J201"/>
    <mergeCell ref="I185:J185"/>
    <mergeCell ref="I186:J186"/>
    <mergeCell ref="I187:J187"/>
    <mergeCell ref="I188:J188"/>
    <mergeCell ref="I195:J195"/>
    <mergeCell ref="I202:J202"/>
    <mergeCell ref="C194:J194"/>
    <mergeCell ref="I205:J205"/>
    <mergeCell ref="I206:J206"/>
    <mergeCell ref="I207:J207"/>
    <mergeCell ref="C264:J264"/>
    <mergeCell ref="I196:J196"/>
    <mergeCell ref="I197:J197"/>
    <mergeCell ref="I198:J198"/>
    <mergeCell ref="I199:J199"/>
    <mergeCell ref="I208:J208"/>
    <mergeCell ref="I209:J209"/>
    <mergeCell ref="I210:J210"/>
    <mergeCell ref="I211:J211"/>
    <mergeCell ref="I212:J212"/>
    <mergeCell ref="C204:J204"/>
    <mergeCell ref="E207:F207"/>
    <mergeCell ref="G207:H207"/>
    <mergeCell ref="C208:D208"/>
    <mergeCell ref="E208:F208"/>
    <mergeCell ref="I232:J232"/>
    <mergeCell ref="I216:J216"/>
    <mergeCell ref="I217:J217"/>
    <mergeCell ref="I218:J218"/>
    <mergeCell ref="I219:J219"/>
    <mergeCell ref="I220:J220"/>
    <mergeCell ref="I221:J221"/>
    <mergeCell ref="C229:J229"/>
    <mergeCell ref="I222:J222"/>
    <mergeCell ref="I223:J223"/>
    <mergeCell ref="I230:J230"/>
    <mergeCell ref="I231:J231"/>
    <mergeCell ref="C231:D231"/>
    <mergeCell ref="E231:F231"/>
    <mergeCell ref="G231:H231"/>
    <mergeCell ref="C221:D221"/>
    <mergeCell ref="E221:F221"/>
    <mergeCell ref="G221:H221"/>
    <mergeCell ref="C222:D222"/>
    <mergeCell ref="E222:F222"/>
    <mergeCell ref="I245:J245"/>
    <mergeCell ref="I246:J246"/>
    <mergeCell ref="I233:J233"/>
    <mergeCell ref="I234:J234"/>
    <mergeCell ref="I235:J235"/>
    <mergeCell ref="I236:J236"/>
    <mergeCell ref="I237:J237"/>
    <mergeCell ref="I247:J247"/>
    <mergeCell ref="I248:J248"/>
    <mergeCell ref="C240:J240"/>
    <mergeCell ref="I251:J251"/>
    <mergeCell ref="I252:J252"/>
    <mergeCell ref="I253:J253"/>
    <mergeCell ref="I241:J241"/>
    <mergeCell ref="I242:J242"/>
    <mergeCell ref="I243:J243"/>
    <mergeCell ref="I244:J244"/>
    <mergeCell ref="I254:J254"/>
    <mergeCell ref="I255:J255"/>
    <mergeCell ref="I256:J256"/>
    <mergeCell ref="I257:J257"/>
    <mergeCell ref="I258:J258"/>
    <mergeCell ref="C250:J250"/>
    <mergeCell ref="G257:H257"/>
    <mergeCell ref="G258:H258"/>
    <mergeCell ref="G251:H251"/>
    <mergeCell ref="G252:H252"/>
    <mergeCell ref="C266:D266"/>
    <mergeCell ref="E266:F266"/>
    <mergeCell ref="G266:H266"/>
    <mergeCell ref="I266:J266"/>
    <mergeCell ref="C267:D267"/>
    <mergeCell ref="E267:F267"/>
    <mergeCell ref="G267:H267"/>
    <mergeCell ref="I267:J267"/>
    <mergeCell ref="C268:D268"/>
    <mergeCell ref="E268:F268"/>
    <mergeCell ref="G268:H268"/>
    <mergeCell ref="I268:J268"/>
    <mergeCell ref="C269:D269"/>
    <mergeCell ref="E269:F269"/>
    <mergeCell ref="G269:H269"/>
    <mergeCell ref="I269:J269"/>
    <mergeCell ref="C270:D270"/>
    <mergeCell ref="E270:F270"/>
    <mergeCell ref="G270:H270"/>
    <mergeCell ref="I270:J270"/>
    <mergeCell ref="C271:D271"/>
    <mergeCell ref="E271:F271"/>
    <mergeCell ref="G271:H271"/>
    <mergeCell ref="I271:J271"/>
    <mergeCell ref="C272:D272"/>
    <mergeCell ref="E272:F272"/>
    <mergeCell ref="G272:H272"/>
    <mergeCell ref="I272:J272"/>
    <mergeCell ref="C274:J274"/>
    <mergeCell ref="C275:D275"/>
    <mergeCell ref="E275:F275"/>
    <mergeCell ref="G275:H275"/>
    <mergeCell ref="I275:J275"/>
    <mergeCell ref="C276:D276"/>
    <mergeCell ref="E276:F276"/>
    <mergeCell ref="G276:H276"/>
    <mergeCell ref="I276:J276"/>
    <mergeCell ref="C277:D277"/>
    <mergeCell ref="E277:F277"/>
    <mergeCell ref="G277:H277"/>
    <mergeCell ref="I277:J277"/>
    <mergeCell ref="G281:H281"/>
    <mergeCell ref="I281:J281"/>
    <mergeCell ref="C278:D278"/>
    <mergeCell ref="E278:F278"/>
    <mergeCell ref="G278:H278"/>
    <mergeCell ref="I278:J278"/>
    <mergeCell ref="C279:D279"/>
    <mergeCell ref="E279:F279"/>
    <mergeCell ref="G279:H279"/>
    <mergeCell ref="I279:J279"/>
    <mergeCell ref="C282:D282"/>
    <mergeCell ref="E282:F282"/>
    <mergeCell ref="G282:H282"/>
    <mergeCell ref="I282:J282"/>
    <mergeCell ref="C280:D280"/>
    <mergeCell ref="E280:F280"/>
    <mergeCell ref="G280:H280"/>
    <mergeCell ref="I280:J280"/>
    <mergeCell ref="C281:D281"/>
    <mergeCell ref="E281:F281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89"/>
  <sheetViews>
    <sheetView zoomScale="98" zoomScaleNormal="98" workbookViewId="0">
      <selection activeCell="A2" sqref="A2"/>
    </sheetView>
  </sheetViews>
  <sheetFormatPr defaultRowHeight="12.75"/>
  <cols>
    <col min="1" max="1" width="3.85546875" style="104" customWidth="1"/>
    <col min="2" max="2" width="15.7109375" style="222" customWidth="1"/>
    <col min="3" max="15" width="7.7109375" style="104" customWidth="1"/>
    <col min="16" max="16384" width="9.140625" style="104"/>
  </cols>
  <sheetData>
    <row r="1" spans="2:18" ht="1.5" customHeight="1" thickBot="1">
      <c r="R1" s="199"/>
    </row>
    <row r="2" spans="2:18" ht="13.5" customHeight="1" thickBot="1">
      <c r="B2" s="188"/>
      <c r="C2" s="185"/>
      <c r="D2" s="186" t="s">
        <v>6</v>
      </c>
      <c r="E2" s="187"/>
      <c r="F2" s="187"/>
      <c r="G2" s="187"/>
      <c r="H2" s="187"/>
      <c r="I2" s="185"/>
      <c r="J2" s="319" t="s">
        <v>7</v>
      </c>
      <c r="K2" s="318"/>
      <c r="L2" s="184" t="s">
        <v>91</v>
      </c>
      <c r="M2" s="116"/>
      <c r="N2" s="116"/>
      <c r="O2" s="180"/>
    </row>
    <row r="3" spans="2:18" ht="13.5" customHeight="1" thickBot="1">
      <c r="B3" s="183"/>
      <c r="C3" s="182"/>
      <c r="D3" s="183"/>
      <c r="E3" s="123"/>
      <c r="F3" s="123"/>
      <c r="G3" s="123"/>
      <c r="H3" s="123"/>
      <c r="I3" s="182"/>
      <c r="J3" s="317"/>
      <c r="K3" s="316"/>
      <c r="L3" s="181" t="s">
        <v>127</v>
      </c>
      <c r="M3" s="116"/>
      <c r="N3" s="116"/>
      <c r="O3" s="180"/>
    </row>
    <row r="4" spans="2:18" ht="5.25" customHeight="1" thickBot="1">
      <c r="B4" s="257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7"/>
      <c r="N4" s="197"/>
      <c r="O4" s="196"/>
    </row>
    <row r="5" spans="2:18" ht="13.5" thickBot="1">
      <c r="B5" s="259" t="s">
        <v>28</v>
      </c>
      <c r="C5" s="195">
        <v>1.499449</v>
      </c>
      <c r="D5" s="194">
        <v>1.4990289999999999</v>
      </c>
      <c r="E5" s="194">
        <v>1.4984900000000001</v>
      </c>
      <c r="F5" s="194">
        <v>1.4978320000000001</v>
      </c>
      <c r="G5" s="194">
        <v>0.69999299999999998</v>
      </c>
      <c r="H5" s="194">
        <v>0.69996700000000001</v>
      </c>
      <c r="I5" s="194">
        <v>0.69982299999999997</v>
      </c>
      <c r="J5" s="194">
        <v>0.69965100000000002</v>
      </c>
      <c r="K5" s="194">
        <v>0.69942099999999996</v>
      </c>
      <c r="L5" s="274">
        <v>0.69913400000000003</v>
      </c>
      <c r="M5" s="274">
        <v>1.2999879999999999</v>
      </c>
      <c r="N5" s="274">
        <v>1.2998700000000001</v>
      </c>
      <c r="O5" s="273">
        <v>1.2996259999999999</v>
      </c>
    </row>
    <row r="6" spans="2:18" ht="5.25" customHeight="1" thickBot="1">
      <c r="B6" s="257"/>
      <c r="C6" s="172"/>
      <c r="D6" s="171"/>
      <c r="E6" s="171"/>
      <c r="F6" s="171"/>
      <c r="G6" s="171"/>
      <c r="H6" s="171"/>
      <c r="I6" s="171"/>
      <c r="J6" s="171"/>
      <c r="K6" s="171"/>
      <c r="L6" s="171"/>
      <c r="M6" s="170"/>
      <c r="N6" s="170">
        <v>0.1</v>
      </c>
      <c r="O6" s="169"/>
    </row>
    <row r="7" spans="2:18" ht="13.5" thickBot="1">
      <c r="B7" s="256" t="s">
        <v>0</v>
      </c>
      <c r="C7" s="167">
        <v>0.29166666666666669</v>
      </c>
      <c r="D7" s="166">
        <v>0.33333333333333331</v>
      </c>
      <c r="E7" s="166">
        <v>0.375</v>
      </c>
      <c r="F7" s="166">
        <v>0.41666666666666669</v>
      </c>
      <c r="G7" s="166">
        <v>0.45833333333333331</v>
      </c>
      <c r="H7" s="166">
        <v>0.5</v>
      </c>
      <c r="I7" s="166">
        <v>0.54166666666666663</v>
      </c>
      <c r="J7" s="166">
        <v>0.58333333333333337</v>
      </c>
      <c r="K7" s="166">
        <v>0.625</v>
      </c>
      <c r="L7" s="166">
        <v>0.66666666666666663</v>
      </c>
      <c r="M7" s="166">
        <v>0.70833333333333337</v>
      </c>
      <c r="N7" s="166">
        <v>0.75</v>
      </c>
      <c r="O7" s="165">
        <v>0.79166666666666663</v>
      </c>
    </row>
    <row r="8" spans="2:18" ht="4.5" customHeight="1" thickBot="1">
      <c r="B8" s="252"/>
      <c r="C8" s="160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8"/>
    </row>
    <row r="9" spans="2:18" ht="12.75" customHeight="1" thickBot="1">
      <c r="B9" s="272" t="s">
        <v>65</v>
      </c>
      <c r="C9" s="306" t="s">
        <v>2</v>
      </c>
      <c r="D9" s="298" t="s">
        <v>2</v>
      </c>
      <c r="E9" s="298" t="s">
        <v>2</v>
      </c>
      <c r="F9" s="298" t="s">
        <v>2</v>
      </c>
      <c r="G9" s="298" t="s">
        <v>2</v>
      </c>
      <c r="H9" s="306" t="s">
        <v>2</v>
      </c>
      <c r="I9" s="298" t="s">
        <v>2</v>
      </c>
      <c r="J9" s="298" t="s">
        <v>2</v>
      </c>
      <c r="K9" s="298" t="s">
        <v>2</v>
      </c>
      <c r="L9" s="298" t="s">
        <v>2</v>
      </c>
      <c r="M9" s="298" t="s">
        <v>2</v>
      </c>
      <c r="N9" s="298" t="s">
        <v>2</v>
      </c>
      <c r="O9" s="298" t="s">
        <v>2</v>
      </c>
    </row>
    <row r="10" spans="2:18" ht="5.25" customHeight="1" thickBot="1">
      <c r="B10" s="252"/>
      <c r="C10" s="160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8"/>
    </row>
    <row r="11" spans="2:18" ht="12.75" customHeight="1">
      <c r="B11" s="251" t="s">
        <v>3</v>
      </c>
      <c r="C11" s="149">
        <v>9.66</v>
      </c>
      <c r="D11" s="148">
        <v>9.6199999999999992</v>
      </c>
      <c r="E11" s="148">
        <v>9.69</v>
      </c>
      <c r="F11" s="148">
        <v>9.91</v>
      </c>
      <c r="G11" s="148">
        <v>9.84</v>
      </c>
      <c r="H11" s="148">
        <v>9.93</v>
      </c>
      <c r="I11" s="148">
        <v>9.92</v>
      </c>
      <c r="J11" s="148">
        <v>9.89</v>
      </c>
      <c r="K11" s="148">
        <v>9.83</v>
      </c>
      <c r="L11" s="148">
        <v>9.85</v>
      </c>
      <c r="M11" s="148">
        <v>9.91</v>
      </c>
      <c r="N11" s="148">
        <v>9.84</v>
      </c>
      <c r="O11" s="147">
        <v>9.82</v>
      </c>
    </row>
    <row r="12" spans="2:18" ht="12.75" customHeight="1">
      <c r="B12" s="250" t="s">
        <v>5</v>
      </c>
      <c r="C12" s="145">
        <v>16.899999999999999</v>
      </c>
      <c r="D12" s="144">
        <v>16.399999999999999</v>
      </c>
      <c r="E12" s="144">
        <v>17.100000000000001</v>
      </c>
      <c r="F12" s="144">
        <v>17.3</v>
      </c>
      <c r="G12" s="144">
        <v>17.600000000000001</v>
      </c>
      <c r="H12" s="144">
        <v>17.600000000000001</v>
      </c>
      <c r="I12" s="144">
        <v>17.899999999999999</v>
      </c>
      <c r="J12" s="144">
        <v>18.3</v>
      </c>
      <c r="K12" s="144">
        <v>18.2</v>
      </c>
      <c r="L12" s="144">
        <v>18.2</v>
      </c>
      <c r="M12" s="144">
        <v>17.8</v>
      </c>
      <c r="N12" s="144">
        <v>17.3</v>
      </c>
      <c r="O12" s="143">
        <v>17.399999999999999</v>
      </c>
    </row>
    <row r="13" spans="2:18">
      <c r="B13" s="250" t="s">
        <v>4</v>
      </c>
      <c r="C13" s="145">
        <v>-135.6</v>
      </c>
      <c r="D13" s="144">
        <v>-132.9</v>
      </c>
      <c r="E13" s="144">
        <v>-137</v>
      </c>
      <c r="F13" s="144">
        <v>-150.30000000000001</v>
      </c>
      <c r="G13" s="144">
        <v>-146.4</v>
      </c>
      <c r="H13" s="144">
        <v>-151.30000000000001</v>
      </c>
      <c r="I13" s="144">
        <v>-151.1</v>
      </c>
      <c r="J13" s="144">
        <v>-148.9</v>
      </c>
      <c r="K13" s="144">
        <v>-146.6</v>
      </c>
      <c r="L13" s="270">
        <v>-146.6</v>
      </c>
      <c r="M13" s="144">
        <v>-149.80000000000001</v>
      </c>
      <c r="N13" s="144">
        <v>-146</v>
      </c>
      <c r="O13" s="143">
        <v>-144.69999999999999</v>
      </c>
    </row>
    <row r="14" spans="2:18" s="221" customFormat="1" ht="13.5" thickBot="1">
      <c r="B14" s="249" t="s">
        <v>5</v>
      </c>
      <c r="C14" s="141">
        <v>16.899999999999999</v>
      </c>
      <c r="D14" s="140">
        <v>16.399999999999999</v>
      </c>
      <c r="E14" s="140">
        <v>17.100000000000001</v>
      </c>
      <c r="F14" s="140">
        <v>17.3</v>
      </c>
      <c r="G14" s="140">
        <v>17.600000000000001</v>
      </c>
      <c r="H14" s="140">
        <v>17.600000000000001</v>
      </c>
      <c r="I14" s="140">
        <v>17.899999999999999</v>
      </c>
      <c r="J14" s="140">
        <v>18.3</v>
      </c>
      <c r="K14" s="140">
        <v>18.3</v>
      </c>
      <c r="L14" s="140">
        <v>18.2</v>
      </c>
      <c r="M14" s="140">
        <v>17.8</v>
      </c>
      <c r="N14" s="140">
        <v>17</v>
      </c>
      <c r="O14" s="139">
        <v>17.5</v>
      </c>
    </row>
    <row r="15" spans="2:18" ht="5.25" customHeight="1" thickBot="1">
      <c r="B15" s="252"/>
      <c r="C15" s="153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1"/>
    </row>
    <row r="16" spans="2:18" ht="12.75" customHeight="1">
      <c r="B16" s="251" t="s">
        <v>19</v>
      </c>
      <c r="C16" s="149">
        <v>4.2300000000000004</v>
      </c>
      <c r="D16" s="148">
        <v>4.01</v>
      </c>
      <c r="E16" s="148">
        <v>4.29</v>
      </c>
      <c r="F16" s="148">
        <v>4.2699999999999996</v>
      </c>
      <c r="G16" s="148">
        <v>4.22</v>
      </c>
      <c r="H16" s="148">
        <v>4.26</v>
      </c>
      <c r="I16" s="148">
        <v>4.26</v>
      </c>
      <c r="J16" s="148">
        <v>4.24</v>
      </c>
      <c r="K16" s="148">
        <v>4.17</v>
      </c>
      <c r="L16" s="148">
        <v>4.2</v>
      </c>
      <c r="M16" s="148">
        <v>4.0599999999999996</v>
      </c>
      <c r="N16" s="148">
        <v>4.21</v>
      </c>
      <c r="O16" s="147">
        <v>4.01</v>
      </c>
    </row>
    <row r="17" spans="2:16" ht="12.75" customHeight="1">
      <c r="B17" s="250" t="s">
        <v>5</v>
      </c>
      <c r="C17" s="145">
        <v>16.399999999999999</v>
      </c>
      <c r="D17" s="144">
        <v>16.5</v>
      </c>
      <c r="E17" s="144">
        <v>17</v>
      </c>
      <c r="F17" s="144">
        <v>17.100000000000001</v>
      </c>
      <c r="G17" s="144">
        <v>17.399999999999999</v>
      </c>
      <c r="H17" s="144">
        <v>17.3</v>
      </c>
      <c r="I17" s="144">
        <v>17.600000000000001</v>
      </c>
      <c r="J17" s="144">
        <v>18</v>
      </c>
      <c r="K17" s="144">
        <v>18.100000000000001</v>
      </c>
      <c r="L17" s="144">
        <v>18.100000000000001</v>
      </c>
      <c r="M17" s="144">
        <v>17.7</v>
      </c>
      <c r="N17" s="144">
        <v>17.399999999999999</v>
      </c>
      <c r="O17" s="143">
        <v>17.399999999999999</v>
      </c>
    </row>
    <row r="18" spans="2:16" ht="12.75" customHeight="1">
      <c r="B18" s="250" t="s">
        <v>59</v>
      </c>
      <c r="C18" s="145">
        <v>4.24</v>
      </c>
      <c r="D18" s="144">
        <v>4.0199999999999996</v>
      </c>
      <c r="E18" s="144">
        <v>4.33</v>
      </c>
      <c r="F18" s="144">
        <v>4.2699999999999996</v>
      </c>
      <c r="G18" s="144">
        <v>4.25</v>
      </c>
      <c r="H18" s="144">
        <v>4.24</v>
      </c>
      <c r="I18" s="144">
        <v>4.25</v>
      </c>
      <c r="J18" s="144">
        <v>4.24</v>
      </c>
      <c r="K18" s="144">
        <v>4.17</v>
      </c>
      <c r="L18" s="144">
        <v>4.2</v>
      </c>
      <c r="M18" s="144">
        <v>4.07</v>
      </c>
      <c r="N18" s="144">
        <v>4.1900000000000004</v>
      </c>
      <c r="O18" s="143">
        <v>3.95</v>
      </c>
    </row>
    <row r="19" spans="2:16" ht="12.75" customHeight="1">
      <c r="B19" s="250" t="s">
        <v>5</v>
      </c>
      <c r="C19" s="145">
        <v>16.8</v>
      </c>
      <c r="D19" s="144">
        <v>16.399999999999999</v>
      </c>
      <c r="E19" s="144">
        <v>16.899999999999999</v>
      </c>
      <c r="F19" s="144">
        <v>17.100000000000001</v>
      </c>
      <c r="G19" s="144">
        <v>17.3</v>
      </c>
      <c r="H19" s="144">
        <v>17.399999999999999</v>
      </c>
      <c r="I19" s="144">
        <v>17.600000000000001</v>
      </c>
      <c r="J19" s="144">
        <v>18</v>
      </c>
      <c r="K19" s="144">
        <v>18.100000000000001</v>
      </c>
      <c r="L19" s="144">
        <v>18.100000000000001</v>
      </c>
      <c r="M19" s="144">
        <v>17.7</v>
      </c>
      <c r="N19" s="144">
        <v>17.399999999999999</v>
      </c>
      <c r="O19" s="143">
        <v>17.399999999999999</v>
      </c>
    </row>
    <row r="20" spans="2:16">
      <c r="B20" s="250" t="s">
        <v>20</v>
      </c>
      <c r="C20" s="145">
        <v>2.2000000000000002</v>
      </c>
      <c r="D20" s="144">
        <v>2.1</v>
      </c>
      <c r="E20" s="144">
        <v>2.2999999999999998</v>
      </c>
      <c r="F20" s="144">
        <v>2.2999999999999998</v>
      </c>
      <c r="G20" s="144">
        <v>2.2000000000000002</v>
      </c>
      <c r="H20" s="144">
        <v>2.2000000000000002</v>
      </c>
      <c r="I20" s="144">
        <v>2.2000000000000002</v>
      </c>
      <c r="J20" s="144">
        <v>2.2000000000000002</v>
      </c>
      <c r="K20" s="144">
        <v>2.2000000000000002</v>
      </c>
      <c r="L20" s="144">
        <v>2.2000000000000002</v>
      </c>
      <c r="M20" s="144">
        <v>2.1</v>
      </c>
      <c r="N20" s="144">
        <v>2.2000000000000002</v>
      </c>
      <c r="O20" s="143">
        <v>2.1</v>
      </c>
    </row>
    <row r="21" spans="2:16" ht="13.5" thickBot="1">
      <c r="B21" s="249" t="s">
        <v>5</v>
      </c>
      <c r="C21" s="141">
        <v>16.899999999999999</v>
      </c>
      <c r="D21" s="140">
        <v>16.8</v>
      </c>
      <c r="E21" s="140">
        <v>17</v>
      </c>
      <c r="F21" s="140">
        <v>17.100000000000001</v>
      </c>
      <c r="G21" s="140">
        <v>17.3</v>
      </c>
      <c r="H21" s="140">
        <v>17.3</v>
      </c>
      <c r="I21" s="140">
        <v>17.600000000000001</v>
      </c>
      <c r="J21" s="140">
        <v>18</v>
      </c>
      <c r="K21" s="140">
        <v>18.100000000000001</v>
      </c>
      <c r="L21" s="140">
        <v>18.2</v>
      </c>
      <c r="M21" s="140">
        <v>17.7</v>
      </c>
      <c r="N21" s="140">
        <v>17.399999999999999</v>
      </c>
      <c r="O21" s="139">
        <v>17.399999999999999</v>
      </c>
      <c r="P21" s="269"/>
    </row>
    <row r="22" spans="2:16" ht="5.25" customHeight="1" thickBot="1">
      <c r="B22" s="252"/>
      <c r="C22" s="160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8"/>
      <c r="P22" s="269"/>
    </row>
    <row r="23" spans="2:16">
      <c r="B23" s="251" t="s">
        <v>82</v>
      </c>
      <c r="C23" s="149">
        <v>7.73</v>
      </c>
      <c r="D23" s="148">
        <v>8.14</v>
      </c>
      <c r="E23" s="148">
        <v>7.6</v>
      </c>
      <c r="F23" s="148">
        <v>8.11</v>
      </c>
      <c r="G23" s="148">
        <v>8.35</v>
      </c>
      <c r="H23" s="148">
        <v>9.18</v>
      </c>
      <c r="I23" s="148">
        <v>10.39</v>
      </c>
      <c r="J23" s="148">
        <v>12.07</v>
      </c>
      <c r="K23" s="148">
        <v>10.52</v>
      </c>
      <c r="L23" s="148">
        <v>11.76</v>
      </c>
      <c r="M23" s="148">
        <v>11.38</v>
      </c>
      <c r="N23" s="148">
        <v>12.6</v>
      </c>
      <c r="O23" s="147">
        <v>9.82</v>
      </c>
      <c r="P23" s="269"/>
    </row>
    <row r="24" spans="2:16" ht="13.5" thickBot="1">
      <c r="B24" s="249" t="s">
        <v>5</v>
      </c>
      <c r="C24" s="141">
        <v>16.7</v>
      </c>
      <c r="D24" s="140">
        <v>16.399999999999999</v>
      </c>
      <c r="E24" s="140">
        <v>17</v>
      </c>
      <c r="F24" s="140">
        <v>17.100000000000001</v>
      </c>
      <c r="G24" s="140">
        <v>17.3</v>
      </c>
      <c r="H24" s="140">
        <v>17.3</v>
      </c>
      <c r="I24" s="140">
        <v>17.5</v>
      </c>
      <c r="J24" s="140">
        <v>18</v>
      </c>
      <c r="K24" s="140">
        <v>18.100000000000001</v>
      </c>
      <c r="L24" s="140">
        <v>18</v>
      </c>
      <c r="M24" s="140">
        <v>19.7</v>
      </c>
      <c r="N24" s="140">
        <v>17.399999999999999</v>
      </c>
      <c r="O24" s="139">
        <v>17.2</v>
      </c>
      <c r="P24" s="269"/>
    </row>
    <row r="25" spans="2:16">
      <c r="B25" s="248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269"/>
    </row>
    <row r="26" spans="2:16" ht="13.5" thickBot="1">
      <c r="B26" s="248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269"/>
    </row>
    <row r="27" spans="2:16" ht="13.5" thickBot="1">
      <c r="B27" s="118"/>
      <c r="C27" s="117" t="s">
        <v>139</v>
      </c>
      <c r="D27" s="117"/>
      <c r="E27" s="117"/>
      <c r="F27" s="117"/>
      <c r="G27" s="137"/>
      <c r="H27" s="137"/>
      <c r="I27" s="137"/>
      <c r="J27" s="137"/>
      <c r="K27" s="137"/>
      <c r="L27" s="137"/>
      <c r="M27" s="137"/>
      <c r="N27" s="137"/>
      <c r="O27" s="137"/>
      <c r="P27" s="269"/>
    </row>
    <row r="28" spans="2:16" ht="13.5" thickBot="1">
      <c r="B28" s="115"/>
      <c r="C28" s="122" t="s">
        <v>17</v>
      </c>
      <c r="D28" s="122"/>
      <c r="E28" s="116"/>
      <c r="F28" s="116"/>
      <c r="G28" s="137"/>
      <c r="H28" s="137"/>
      <c r="I28" s="137"/>
      <c r="J28" s="137"/>
      <c r="K28" s="137"/>
      <c r="L28" s="137"/>
      <c r="M28" s="137"/>
      <c r="N28" s="137"/>
      <c r="O28" s="137"/>
      <c r="P28" s="269"/>
    </row>
    <row r="29" spans="2:16">
      <c r="B29" s="201" t="s">
        <v>9</v>
      </c>
      <c r="C29" s="113">
        <f>COUNTIF(C11:O11,"&gt;0")</f>
        <v>13</v>
      </c>
      <c r="D29" s="113"/>
      <c r="E29" s="187"/>
      <c r="F29" s="187"/>
      <c r="G29" s="137"/>
      <c r="H29" s="137"/>
      <c r="I29" s="137"/>
      <c r="J29" s="137"/>
      <c r="K29" s="137"/>
      <c r="L29" s="137"/>
      <c r="M29" s="137"/>
      <c r="N29" s="137"/>
      <c r="O29" s="137"/>
      <c r="P29" s="269"/>
    </row>
    <row r="30" spans="2:16">
      <c r="B30" s="201" t="s">
        <v>10</v>
      </c>
      <c r="C30" s="111">
        <f>AVERAGE(D11:O11)</f>
        <v>9.8375000000000004</v>
      </c>
      <c r="D30" s="111"/>
      <c r="E30" s="327"/>
      <c r="F30" s="327"/>
      <c r="G30" s="137"/>
      <c r="H30" s="137"/>
      <c r="I30" s="137"/>
      <c r="J30" s="137"/>
      <c r="K30" s="137"/>
      <c r="L30" s="137"/>
      <c r="M30" s="137"/>
      <c r="N30" s="137"/>
      <c r="O30" s="137"/>
      <c r="P30" s="269"/>
    </row>
    <row r="31" spans="2:16">
      <c r="B31" s="201" t="s">
        <v>12</v>
      </c>
      <c r="C31" s="111">
        <f>STDEV(C11:O11)</f>
        <v>0.1029998755289267</v>
      </c>
      <c r="D31" s="111"/>
      <c r="E31" s="327"/>
      <c r="F31" s="327"/>
      <c r="G31" s="137"/>
      <c r="H31" s="137"/>
      <c r="I31" s="137"/>
      <c r="J31" s="137"/>
      <c r="K31" s="137"/>
      <c r="L31" s="137"/>
      <c r="M31" s="137"/>
      <c r="N31" s="137"/>
      <c r="O31" s="137"/>
      <c r="P31" s="269"/>
    </row>
    <row r="32" spans="2:16">
      <c r="B32" s="201" t="s">
        <v>11</v>
      </c>
      <c r="C32" s="111">
        <f>CONFIDENCE(0.05,C31,C29)</f>
        <v>5.5990341289162728E-2</v>
      </c>
      <c r="D32" s="111"/>
      <c r="E32" s="327"/>
      <c r="F32" s="327"/>
      <c r="G32" s="137"/>
      <c r="H32" s="137"/>
      <c r="I32" s="137"/>
      <c r="J32" s="137"/>
      <c r="K32" s="137"/>
      <c r="L32" s="137"/>
      <c r="M32" s="137"/>
      <c r="N32" s="137"/>
      <c r="O32" s="137"/>
      <c r="P32" s="269"/>
    </row>
    <row r="33" spans="2:17">
      <c r="B33" s="201" t="s">
        <v>13</v>
      </c>
      <c r="C33" s="109">
        <f>MAX(C11:O11)</f>
        <v>9.93</v>
      </c>
      <c r="D33" s="109"/>
      <c r="E33" s="327"/>
      <c r="F33" s="327"/>
      <c r="G33" s="137"/>
      <c r="H33" s="137"/>
      <c r="I33" s="137"/>
      <c r="J33" s="137"/>
      <c r="K33" s="137"/>
      <c r="L33" s="137"/>
      <c r="M33" s="137"/>
      <c r="N33" s="137"/>
      <c r="O33" s="137"/>
      <c r="P33" s="269"/>
    </row>
    <row r="34" spans="2:17">
      <c r="B34" s="201" t="s">
        <v>14</v>
      </c>
      <c r="C34" s="109">
        <f>MIN(C11:O11)</f>
        <v>9.6199999999999992</v>
      </c>
      <c r="D34" s="109"/>
      <c r="E34" s="327"/>
      <c r="F34" s="327"/>
      <c r="G34" s="137"/>
      <c r="H34" s="137"/>
      <c r="I34" s="137"/>
      <c r="J34" s="137"/>
      <c r="K34" s="137"/>
      <c r="L34" s="137"/>
      <c r="M34" s="137"/>
      <c r="N34" s="137"/>
      <c r="O34" s="137"/>
      <c r="P34" s="269"/>
    </row>
    <row r="35" spans="2:17" ht="13.5" thickBot="1">
      <c r="B35" s="200" t="s">
        <v>15</v>
      </c>
      <c r="C35" s="106">
        <f>C33-C34</f>
        <v>0.3100000000000005</v>
      </c>
      <c r="D35" s="106"/>
      <c r="E35" s="123"/>
      <c r="F35" s="123"/>
      <c r="G35" s="137"/>
      <c r="H35" s="137"/>
      <c r="I35" s="137"/>
      <c r="J35" s="137"/>
      <c r="K35" s="137"/>
      <c r="L35" s="137"/>
      <c r="M35" s="137"/>
      <c r="N35" s="137"/>
      <c r="O35" s="137"/>
      <c r="P35" s="269"/>
    </row>
    <row r="36" spans="2:17">
      <c r="B36" s="248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269"/>
    </row>
    <row r="37" spans="2:17">
      <c r="B37" s="248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269"/>
    </row>
    <row r="38" spans="2:17">
      <c r="B38" s="248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269"/>
    </row>
    <row r="39" spans="2:17">
      <c r="B39" s="276"/>
      <c r="C39" s="269"/>
      <c r="D39" s="269"/>
      <c r="E39" s="269"/>
      <c r="F39" s="269"/>
      <c r="G39" s="269"/>
      <c r="H39" s="269"/>
      <c r="I39" s="269"/>
      <c r="J39" s="269"/>
      <c r="K39" s="269"/>
      <c r="L39" s="269"/>
      <c r="M39" s="269"/>
      <c r="N39" s="269"/>
      <c r="O39" s="269"/>
      <c r="P39" s="269"/>
    </row>
    <row r="40" spans="2:17" ht="12.75" customHeight="1" thickBot="1">
      <c r="B40" s="331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</row>
    <row r="41" spans="2:17" ht="12.75" customHeight="1" thickBot="1">
      <c r="B41" s="118"/>
      <c r="C41" s="117" t="s">
        <v>138</v>
      </c>
      <c r="D41" s="117"/>
      <c r="E41" s="117"/>
      <c r="F41" s="117"/>
      <c r="G41" s="281"/>
      <c r="H41" s="281"/>
      <c r="I41" s="281"/>
      <c r="J41" s="295"/>
      <c r="K41" s="281"/>
      <c r="L41" s="295"/>
      <c r="M41" s="281"/>
      <c r="N41" s="281"/>
      <c r="O41" s="281"/>
    </row>
    <row r="42" spans="2:17" ht="12.75" customHeight="1" thickBot="1">
      <c r="B42" s="115"/>
      <c r="C42" s="122" t="s">
        <v>17</v>
      </c>
      <c r="D42" s="122"/>
      <c r="E42" s="116"/>
      <c r="F42" s="116"/>
      <c r="G42" s="281"/>
      <c r="H42" s="281"/>
      <c r="I42" s="281"/>
      <c r="J42" s="281"/>
      <c r="K42" s="281"/>
      <c r="L42" s="286"/>
      <c r="M42" s="281"/>
      <c r="N42" s="281"/>
      <c r="O42" s="281"/>
      <c r="Q42" s="136"/>
    </row>
    <row r="43" spans="2:17" ht="12.75" customHeight="1">
      <c r="B43" s="201" t="s">
        <v>9</v>
      </c>
      <c r="C43" s="113">
        <f>COUNTIF(C12:O12,"&gt;0")</f>
        <v>13</v>
      </c>
      <c r="D43" s="113"/>
      <c r="E43" s="187"/>
      <c r="F43" s="187"/>
      <c r="G43" s="294"/>
      <c r="H43" s="294"/>
      <c r="I43" s="294"/>
      <c r="J43" s="294"/>
      <c r="K43" s="294"/>
      <c r="L43" s="294"/>
      <c r="M43" s="293"/>
      <c r="N43" s="293"/>
      <c r="O43" s="293"/>
    </row>
    <row r="44" spans="2:17" ht="12.75" customHeight="1">
      <c r="B44" s="201" t="s">
        <v>10</v>
      </c>
      <c r="C44" s="111">
        <f>AVERAGE(C12:O12)</f>
        <v>17.53846153846154</v>
      </c>
      <c r="D44" s="111"/>
      <c r="E44" s="327"/>
      <c r="F44" s="327"/>
      <c r="G44" s="330"/>
      <c r="H44" s="330"/>
      <c r="I44" s="330"/>
      <c r="J44" s="330"/>
      <c r="K44" s="330"/>
      <c r="L44" s="330"/>
      <c r="M44" s="330"/>
      <c r="N44" s="330"/>
      <c r="O44" s="330"/>
    </row>
    <row r="45" spans="2:17" ht="12.75" customHeight="1">
      <c r="B45" s="201" t="s">
        <v>12</v>
      </c>
      <c r="C45" s="111">
        <f>STDEV(C12:O12)</f>
        <v>0.55458462164407585</v>
      </c>
      <c r="D45" s="111"/>
      <c r="E45" s="327"/>
      <c r="F45" s="327"/>
      <c r="G45" s="243"/>
      <c r="H45" s="243"/>
      <c r="I45" s="243"/>
      <c r="J45" s="243"/>
      <c r="K45" s="243"/>
      <c r="L45" s="243"/>
      <c r="M45" s="293"/>
      <c r="N45" s="293"/>
      <c r="O45" s="293"/>
    </row>
    <row r="46" spans="2:17" ht="12.75" customHeight="1">
      <c r="B46" s="201" t="s">
        <v>11</v>
      </c>
      <c r="C46" s="111">
        <f>CONFIDENCE(0.05,C45,C43)</f>
        <v>0.30147009479494424</v>
      </c>
      <c r="D46" s="111"/>
      <c r="E46" s="327"/>
      <c r="F46" s="327"/>
      <c r="G46" s="329"/>
      <c r="H46" s="329"/>
      <c r="I46" s="329"/>
      <c r="J46" s="329"/>
      <c r="K46" s="329"/>
      <c r="L46" s="329"/>
      <c r="M46" s="329"/>
      <c r="N46" s="329"/>
      <c r="O46" s="329"/>
    </row>
    <row r="47" spans="2:17" ht="12.75" customHeight="1">
      <c r="B47" s="201" t="s">
        <v>13</v>
      </c>
      <c r="C47" s="109">
        <f>MAX(C12:O12)</f>
        <v>18.3</v>
      </c>
      <c r="D47" s="109"/>
      <c r="E47" s="327"/>
      <c r="F47" s="327"/>
      <c r="G47" s="290"/>
      <c r="H47" s="290"/>
      <c r="I47" s="290"/>
      <c r="J47" s="290"/>
      <c r="K47" s="290"/>
      <c r="L47" s="290"/>
      <c r="M47" s="290"/>
      <c r="N47" s="290"/>
      <c r="O47" s="290"/>
    </row>
    <row r="48" spans="2:17" ht="12.75" customHeight="1">
      <c r="B48" s="201" t="s">
        <v>14</v>
      </c>
      <c r="C48" s="109">
        <f>MIN(C12:O12)</f>
        <v>16.399999999999999</v>
      </c>
      <c r="D48" s="109"/>
      <c r="E48" s="327"/>
      <c r="F48" s="327"/>
      <c r="G48" s="328"/>
      <c r="H48" s="328"/>
      <c r="I48" s="328"/>
      <c r="J48" s="328"/>
      <c r="K48" s="328"/>
      <c r="L48" s="328"/>
      <c r="M48" s="328"/>
      <c r="N48" s="328"/>
      <c r="O48" s="328"/>
    </row>
    <row r="49" spans="2:15" ht="12.75" customHeight="1" thickBot="1">
      <c r="B49" s="200" t="s">
        <v>15</v>
      </c>
      <c r="C49" s="106">
        <f>C47-C48</f>
        <v>1.9000000000000021</v>
      </c>
      <c r="D49" s="106"/>
      <c r="E49" s="123"/>
      <c r="F49" s="123"/>
      <c r="G49" s="290"/>
      <c r="H49" s="290"/>
      <c r="I49" s="290"/>
      <c r="J49" s="290"/>
      <c r="K49" s="290"/>
      <c r="L49" s="290"/>
      <c r="M49" s="290"/>
      <c r="N49" s="290"/>
      <c r="O49" s="290"/>
    </row>
    <row r="50" spans="2:15" ht="12.75" customHeight="1" thickBot="1">
      <c r="B50" s="276"/>
      <c r="C50" s="269"/>
      <c r="D50" s="269"/>
      <c r="E50" s="269"/>
      <c r="F50" s="269"/>
      <c r="G50" s="269"/>
      <c r="H50" s="269"/>
      <c r="I50" s="269"/>
      <c r="J50" s="269"/>
      <c r="K50" s="269"/>
      <c r="L50" s="269"/>
      <c r="M50" s="269"/>
      <c r="N50" s="269"/>
      <c r="O50" s="269"/>
    </row>
    <row r="51" spans="2:15" ht="12.75" customHeight="1" thickBot="1">
      <c r="B51" s="118"/>
      <c r="C51" s="288" t="s">
        <v>137</v>
      </c>
      <c r="D51" s="288"/>
      <c r="E51" s="288"/>
      <c r="F51" s="288"/>
      <c r="G51" s="269"/>
      <c r="H51" s="269"/>
      <c r="I51" s="269"/>
      <c r="J51" s="269"/>
      <c r="K51" s="269"/>
      <c r="L51" s="269"/>
      <c r="M51" s="269"/>
      <c r="N51" s="269"/>
      <c r="O51" s="269"/>
    </row>
    <row r="52" spans="2:15" ht="12.75" customHeight="1" thickBot="1">
      <c r="B52" s="115"/>
      <c r="C52" s="122" t="s">
        <v>17</v>
      </c>
      <c r="D52" s="122"/>
      <c r="E52" s="116"/>
      <c r="F52" s="116"/>
      <c r="G52" s="269"/>
      <c r="H52" s="269"/>
      <c r="I52" s="269"/>
      <c r="J52" s="269"/>
      <c r="K52" s="269"/>
      <c r="L52" s="269"/>
      <c r="M52" s="269"/>
      <c r="N52" s="269"/>
      <c r="O52" s="269"/>
    </row>
    <row r="53" spans="2:15" ht="12.75" customHeight="1">
      <c r="B53" s="201" t="s">
        <v>9</v>
      </c>
      <c r="C53" s="113">
        <f>COUNTIF(C13:O13,"&gt;0")</f>
        <v>0</v>
      </c>
      <c r="D53" s="113"/>
      <c r="E53" s="187"/>
      <c r="F53" s="187"/>
      <c r="G53" s="269"/>
      <c r="H53" s="269"/>
      <c r="I53" s="269"/>
      <c r="J53" s="269"/>
      <c r="K53" s="269"/>
      <c r="L53" s="269"/>
      <c r="M53" s="269"/>
      <c r="N53" s="269"/>
      <c r="O53" s="269"/>
    </row>
    <row r="54" spans="2:15" ht="12.75" customHeight="1">
      <c r="B54" s="201" t="s">
        <v>10</v>
      </c>
      <c r="C54" s="111">
        <f>AVERAGE(C13:O13)</f>
        <v>-145.16923076923075</v>
      </c>
      <c r="D54" s="111"/>
      <c r="E54" s="327"/>
      <c r="F54" s="327"/>
      <c r="G54" s="269"/>
      <c r="H54" s="269"/>
      <c r="I54" s="269"/>
      <c r="J54" s="269"/>
      <c r="K54" s="269"/>
      <c r="L54" s="269"/>
      <c r="M54" s="269"/>
      <c r="N54" s="269"/>
      <c r="O54" s="269"/>
    </row>
    <row r="55" spans="2:15" ht="12.75" customHeight="1">
      <c r="B55" s="201" t="s">
        <v>12</v>
      </c>
      <c r="C55" s="111">
        <f>STDEV(C13:O13)</f>
        <v>6.1224157290218688</v>
      </c>
      <c r="D55" s="111"/>
      <c r="E55" s="327"/>
      <c r="F55" s="327"/>
      <c r="G55" s="269"/>
      <c r="H55" s="269"/>
      <c r="I55" s="269"/>
      <c r="J55" s="269"/>
      <c r="K55" s="269"/>
      <c r="L55" s="269"/>
      <c r="M55" s="269"/>
      <c r="N55" s="269"/>
      <c r="O55" s="269"/>
    </row>
    <row r="56" spans="2:15" ht="12.75" customHeight="1">
      <c r="B56" s="201" t="s">
        <v>11</v>
      </c>
      <c r="C56" s="111" t="e">
        <f>CONFIDENCE(0.05,C55,C53)</f>
        <v>#NUM!</v>
      </c>
      <c r="D56" s="111"/>
      <c r="E56" s="327"/>
      <c r="F56" s="327"/>
      <c r="G56" s="269"/>
      <c r="H56" s="269"/>
      <c r="I56" s="269"/>
      <c r="J56" s="269"/>
      <c r="K56" s="269"/>
      <c r="L56" s="269"/>
      <c r="M56" s="269"/>
      <c r="N56" s="269"/>
      <c r="O56" s="269"/>
    </row>
    <row r="57" spans="2:15" ht="12.75" customHeight="1">
      <c r="B57" s="201" t="s">
        <v>13</v>
      </c>
      <c r="C57" s="109">
        <f>MAX(C13:O13)</f>
        <v>-132.9</v>
      </c>
      <c r="D57" s="109"/>
      <c r="E57" s="327"/>
      <c r="F57" s="327"/>
      <c r="G57" s="269"/>
      <c r="H57" s="269"/>
      <c r="I57" s="269"/>
      <c r="J57" s="269"/>
      <c r="K57" s="269"/>
      <c r="L57" s="269"/>
      <c r="M57" s="269"/>
      <c r="N57" s="269"/>
      <c r="O57" s="269"/>
    </row>
    <row r="58" spans="2:15" ht="12.75" customHeight="1">
      <c r="B58" s="201" t="s">
        <v>14</v>
      </c>
      <c r="C58" s="109">
        <f>MIN(C13:O13)</f>
        <v>-151.30000000000001</v>
      </c>
      <c r="D58" s="109"/>
      <c r="E58" s="327"/>
      <c r="F58" s="327"/>
      <c r="G58" s="269"/>
      <c r="H58" s="269"/>
      <c r="I58" s="269"/>
      <c r="J58" s="269"/>
      <c r="K58" s="269"/>
      <c r="L58" s="269"/>
      <c r="M58" s="269"/>
      <c r="N58" s="269"/>
      <c r="O58" s="269"/>
    </row>
    <row r="59" spans="2:15" ht="12.75" customHeight="1" thickBot="1">
      <c r="B59" s="200" t="s">
        <v>15</v>
      </c>
      <c r="C59" s="106">
        <f>C57-C58</f>
        <v>18.400000000000006</v>
      </c>
      <c r="D59" s="106"/>
      <c r="E59" s="123"/>
      <c r="F59" s="123"/>
      <c r="G59" s="269"/>
      <c r="H59" s="269"/>
      <c r="I59" s="269"/>
      <c r="J59" s="269"/>
      <c r="K59" s="269"/>
      <c r="L59" s="269"/>
      <c r="M59" s="269"/>
      <c r="N59" s="269"/>
      <c r="O59" s="269"/>
    </row>
    <row r="60" spans="2:15" ht="12.75" customHeight="1" thickBot="1">
      <c r="B60" s="225"/>
      <c r="C60" s="278"/>
      <c r="D60" s="278"/>
      <c r="E60" s="278"/>
      <c r="F60" s="278"/>
      <c r="G60" s="269"/>
      <c r="H60" s="269"/>
      <c r="I60" s="269"/>
      <c r="J60" s="269"/>
      <c r="K60" s="269"/>
      <c r="L60" s="269"/>
      <c r="M60" s="269"/>
      <c r="N60" s="269"/>
      <c r="O60" s="269"/>
    </row>
    <row r="61" spans="2:15" ht="12.75" customHeight="1" thickBot="1">
      <c r="B61" s="118"/>
      <c r="C61" s="288" t="s">
        <v>136</v>
      </c>
      <c r="D61" s="288"/>
      <c r="E61" s="288"/>
      <c r="F61" s="288"/>
      <c r="G61" s="290"/>
      <c r="H61" s="290"/>
      <c r="I61" s="290"/>
      <c r="J61" s="290"/>
      <c r="K61" s="290"/>
      <c r="L61" s="290"/>
      <c r="M61" s="290"/>
      <c r="N61" s="290"/>
      <c r="O61" s="290"/>
    </row>
    <row r="62" spans="2:15" ht="12.75" customHeight="1" thickBot="1">
      <c r="B62" s="115"/>
      <c r="C62" s="122" t="s">
        <v>17</v>
      </c>
      <c r="D62" s="122"/>
      <c r="E62" s="116"/>
      <c r="F62" s="116"/>
      <c r="G62" s="269"/>
      <c r="H62" s="269"/>
      <c r="I62" s="269"/>
      <c r="J62" s="269"/>
      <c r="K62" s="269"/>
      <c r="L62" s="269"/>
      <c r="M62" s="269"/>
      <c r="N62" s="269"/>
      <c r="O62" s="269"/>
    </row>
    <row r="63" spans="2:15">
      <c r="B63" s="201" t="s">
        <v>9</v>
      </c>
      <c r="C63" s="113">
        <f>COUNTIF(C14:O14,"&gt;0")</f>
        <v>13</v>
      </c>
      <c r="D63" s="113"/>
      <c r="E63" s="187"/>
      <c r="F63" s="187"/>
      <c r="G63" s="269"/>
      <c r="H63" s="269"/>
      <c r="I63" s="269"/>
      <c r="J63" s="269"/>
      <c r="K63" s="269"/>
      <c r="L63" s="269"/>
      <c r="M63" s="269"/>
      <c r="N63" s="269"/>
      <c r="O63" s="269"/>
    </row>
    <row r="64" spans="2:15">
      <c r="B64" s="201" t="s">
        <v>10</v>
      </c>
      <c r="C64" s="111">
        <f>AVERAGE(C14:O14)</f>
        <v>17.530769230769234</v>
      </c>
      <c r="D64" s="111"/>
      <c r="E64" s="327"/>
      <c r="F64" s="327"/>
      <c r="G64" s="269"/>
      <c r="H64" s="269"/>
      <c r="I64" s="269"/>
      <c r="J64" s="269"/>
      <c r="K64" s="269"/>
      <c r="L64" s="269"/>
      <c r="M64" s="269"/>
      <c r="N64" s="269"/>
      <c r="O64" s="269"/>
    </row>
    <row r="65" spans="2:24">
      <c r="B65" s="201" t="s">
        <v>12</v>
      </c>
      <c r="C65" s="111">
        <f>STDEV(C14:O14)</f>
        <v>0.58078196623835754</v>
      </c>
      <c r="D65" s="111"/>
      <c r="E65" s="327"/>
      <c r="F65" s="327"/>
      <c r="G65" s="137"/>
      <c r="H65" s="137"/>
      <c r="I65" s="137"/>
      <c r="J65" s="137"/>
      <c r="K65" s="137"/>
      <c r="L65" s="137"/>
      <c r="M65" s="137"/>
      <c r="N65" s="137"/>
      <c r="O65" s="137"/>
    </row>
    <row r="66" spans="2:24">
      <c r="B66" s="201" t="s">
        <v>11</v>
      </c>
      <c r="C66" s="111">
        <f>CONFIDENCE(0.05,C65,C63)</f>
        <v>0.31571087185580288</v>
      </c>
      <c r="D66" s="111"/>
      <c r="E66" s="327"/>
      <c r="F66" s="327"/>
      <c r="G66" s="137"/>
      <c r="H66" s="137"/>
      <c r="I66" s="137"/>
      <c r="J66" s="137"/>
      <c r="K66" s="137"/>
      <c r="L66" s="137"/>
      <c r="M66" s="137"/>
      <c r="N66" s="137"/>
      <c r="O66" s="137"/>
    </row>
    <row r="67" spans="2:24">
      <c r="B67" s="201" t="s">
        <v>13</v>
      </c>
      <c r="C67" s="109">
        <f>MAX(C14:O14)</f>
        <v>18.3</v>
      </c>
      <c r="D67" s="109"/>
      <c r="E67" s="327"/>
      <c r="F67" s="327"/>
      <c r="G67" s="269"/>
      <c r="H67" s="269"/>
      <c r="I67" s="269"/>
      <c r="J67" s="269"/>
      <c r="K67" s="269"/>
      <c r="L67" s="269"/>
      <c r="M67" s="269"/>
      <c r="N67" s="269"/>
      <c r="O67" s="269"/>
      <c r="P67" s="133"/>
    </row>
    <row r="68" spans="2:24">
      <c r="B68" s="201" t="s">
        <v>14</v>
      </c>
      <c r="C68" s="109">
        <f>MIN(C14:O14)</f>
        <v>16.399999999999999</v>
      </c>
      <c r="D68" s="109"/>
      <c r="E68" s="327"/>
      <c r="F68" s="327"/>
      <c r="G68" s="295"/>
      <c r="H68" s="295"/>
      <c r="I68" s="295"/>
      <c r="J68" s="295"/>
      <c r="K68" s="295"/>
      <c r="L68" s="296"/>
      <c r="M68" s="296"/>
      <c r="N68" s="296"/>
      <c r="O68" s="296"/>
      <c r="P68" s="133"/>
    </row>
    <row r="69" spans="2:24" ht="13.5" thickBot="1">
      <c r="B69" s="200" t="s">
        <v>15</v>
      </c>
      <c r="C69" s="106">
        <f>C67-C68</f>
        <v>1.9000000000000021</v>
      </c>
      <c r="D69" s="106"/>
      <c r="E69" s="123"/>
      <c r="F69" s="123"/>
      <c r="G69" s="295"/>
      <c r="H69" s="295"/>
      <c r="I69" s="295"/>
      <c r="J69" s="295"/>
      <c r="X69" s="290"/>
    </row>
    <row r="70" spans="2:24">
      <c r="G70" s="294"/>
      <c r="H70" s="294"/>
      <c r="I70" s="294"/>
      <c r="J70" s="294"/>
      <c r="X70" s="269"/>
    </row>
    <row r="71" spans="2:24">
      <c r="G71" s="293"/>
      <c r="H71" s="293"/>
      <c r="I71" s="293"/>
      <c r="J71" s="293"/>
      <c r="X71" s="269"/>
    </row>
    <row r="72" spans="2:24">
      <c r="G72" s="243"/>
      <c r="H72" s="243"/>
      <c r="I72" s="243"/>
      <c r="J72" s="243"/>
      <c r="K72" s="243"/>
      <c r="L72" s="243"/>
      <c r="M72" s="293"/>
      <c r="N72" s="293"/>
      <c r="O72" s="293"/>
      <c r="P72" s="133"/>
    </row>
    <row r="73" spans="2:24">
      <c r="G73" s="291"/>
      <c r="H73" s="292"/>
      <c r="I73" s="291"/>
      <c r="J73" s="291"/>
      <c r="K73" s="291"/>
      <c r="L73" s="291"/>
      <c r="M73" s="291"/>
      <c r="N73" s="291"/>
      <c r="O73" s="291"/>
      <c r="P73" s="133"/>
    </row>
    <row r="74" spans="2:24">
      <c r="G74" s="290"/>
      <c r="H74" s="290"/>
      <c r="I74" s="290"/>
      <c r="J74" s="290"/>
      <c r="K74" s="290"/>
      <c r="L74" s="290"/>
      <c r="M74" s="290"/>
      <c r="N74" s="290"/>
      <c r="O74" s="290"/>
      <c r="P74" s="133"/>
    </row>
    <row r="75" spans="2:24">
      <c r="B75" s="201"/>
      <c r="C75" s="224"/>
      <c r="D75" s="224"/>
      <c r="E75" s="224"/>
      <c r="F75" s="224"/>
      <c r="G75" s="290"/>
      <c r="H75" s="290"/>
      <c r="I75" s="290"/>
      <c r="J75" s="290"/>
      <c r="K75" s="290"/>
      <c r="L75" s="290"/>
      <c r="M75" s="290"/>
      <c r="N75" s="290"/>
      <c r="O75" s="290"/>
      <c r="P75" s="133"/>
    </row>
    <row r="76" spans="2:24">
      <c r="B76" s="201"/>
      <c r="C76" s="224"/>
      <c r="D76" s="224"/>
      <c r="E76" s="224"/>
      <c r="F76" s="224"/>
      <c r="G76" s="290"/>
      <c r="H76" s="290"/>
      <c r="I76" s="290"/>
      <c r="J76" s="290"/>
      <c r="K76" s="290"/>
      <c r="L76" s="290"/>
      <c r="M76" s="290"/>
      <c r="N76" s="290"/>
      <c r="O76" s="290"/>
      <c r="P76" s="133"/>
    </row>
    <row r="77" spans="2:24" ht="13.5" thickBot="1">
      <c r="B77" s="201"/>
      <c r="C77" s="224"/>
      <c r="D77" s="224"/>
      <c r="E77" s="224"/>
      <c r="F77" s="224"/>
      <c r="G77" s="290"/>
      <c r="H77" s="290"/>
      <c r="I77" s="290"/>
      <c r="J77" s="290"/>
      <c r="K77" s="290"/>
      <c r="L77" s="290"/>
      <c r="M77" s="290"/>
      <c r="N77" s="290"/>
      <c r="O77" s="290"/>
      <c r="P77" s="133"/>
    </row>
    <row r="78" spans="2:24" ht="13.5" thickBot="1">
      <c r="B78" s="118"/>
      <c r="C78" s="239" t="s">
        <v>135</v>
      </c>
      <c r="D78" s="239"/>
      <c r="E78" s="239"/>
      <c r="F78" s="239"/>
      <c r="G78" s="290"/>
      <c r="H78" s="290"/>
      <c r="I78" s="290"/>
      <c r="J78" s="290"/>
      <c r="K78" s="290"/>
      <c r="L78" s="290"/>
      <c r="M78" s="290"/>
      <c r="N78" s="290"/>
      <c r="O78" s="290"/>
      <c r="P78" s="133"/>
    </row>
    <row r="79" spans="2:24" ht="13.5" thickBot="1">
      <c r="B79" s="115"/>
      <c r="C79" s="122" t="s">
        <v>17</v>
      </c>
      <c r="D79" s="122"/>
      <c r="E79" s="116"/>
      <c r="F79" s="116"/>
      <c r="G79" s="275"/>
      <c r="H79" s="275"/>
      <c r="I79" s="275"/>
      <c r="J79" s="275"/>
      <c r="K79" s="275"/>
      <c r="L79" s="275"/>
      <c r="M79" s="275"/>
      <c r="N79" s="275"/>
      <c r="O79" s="275"/>
      <c r="P79" s="133"/>
    </row>
    <row r="80" spans="2:24" ht="13.5" customHeight="1">
      <c r="B80" s="201" t="s">
        <v>9</v>
      </c>
      <c r="C80" s="113">
        <f>COUNTIF(C16:O16,"&gt;0")</f>
        <v>13</v>
      </c>
      <c r="D80" s="113"/>
      <c r="E80" s="187"/>
      <c r="F80" s="187"/>
      <c r="G80" s="290"/>
      <c r="H80" s="290"/>
      <c r="I80" s="290"/>
      <c r="J80" s="290"/>
      <c r="K80" s="290"/>
      <c r="L80" s="290"/>
      <c r="M80" s="290"/>
      <c r="N80" s="290"/>
      <c r="O80" s="290"/>
      <c r="P80" s="133"/>
    </row>
    <row r="81" spans="2:16" ht="13.5" customHeight="1">
      <c r="B81" s="201" t="s">
        <v>10</v>
      </c>
      <c r="C81" s="111">
        <f>AVERAGE(C16:O16)</f>
        <v>4.1869230769230779</v>
      </c>
      <c r="D81" s="111"/>
      <c r="E81" s="327"/>
      <c r="F81" s="327"/>
      <c r="G81" s="269"/>
      <c r="H81" s="269"/>
      <c r="I81" s="269"/>
      <c r="J81" s="269"/>
      <c r="K81" s="269"/>
      <c r="L81" s="269"/>
      <c r="M81" s="269"/>
      <c r="N81" s="269"/>
      <c r="O81" s="269"/>
      <c r="P81" s="133"/>
    </row>
    <row r="82" spans="2:16">
      <c r="B82" s="201" t="s">
        <v>12</v>
      </c>
      <c r="C82" s="111">
        <f>STDEV(C16:O16)</f>
        <v>9.7329732985747666E-2</v>
      </c>
      <c r="D82" s="111"/>
      <c r="E82" s="327"/>
      <c r="F82" s="327"/>
      <c r="G82" s="269"/>
      <c r="H82" s="269"/>
      <c r="I82" s="269"/>
      <c r="J82" s="269"/>
      <c r="K82" s="269"/>
      <c r="L82" s="269"/>
      <c r="M82" s="269"/>
      <c r="N82" s="269"/>
      <c r="O82" s="269"/>
      <c r="P82" s="133"/>
    </row>
    <row r="83" spans="2:16">
      <c r="B83" s="201" t="s">
        <v>11</v>
      </c>
      <c r="C83" s="111">
        <f>CONFIDENCE(0.05,C82,C80)</f>
        <v>5.2908073329900628E-2</v>
      </c>
      <c r="D83" s="111"/>
      <c r="E83" s="327"/>
      <c r="F83" s="327"/>
      <c r="G83" s="269"/>
      <c r="H83" s="269"/>
      <c r="I83" s="269"/>
      <c r="J83" s="269"/>
      <c r="K83" s="269"/>
      <c r="L83" s="269"/>
      <c r="M83" s="269"/>
      <c r="N83" s="269"/>
      <c r="O83" s="269"/>
      <c r="P83" s="133"/>
    </row>
    <row r="84" spans="2:16">
      <c r="B84" s="201" t="s">
        <v>13</v>
      </c>
      <c r="C84" s="109">
        <f>MAX(C16:O16)</f>
        <v>4.29</v>
      </c>
      <c r="D84" s="109"/>
      <c r="E84" s="327"/>
      <c r="F84" s="327"/>
      <c r="G84" s="269"/>
      <c r="H84" s="269"/>
      <c r="I84" s="269"/>
      <c r="J84" s="269"/>
      <c r="K84" s="269"/>
      <c r="L84" s="269"/>
      <c r="M84" s="269"/>
      <c r="N84" s="269"/>
      <c r="O84" s="269"/>
      <c r="P84" s="133"/>
    </row>
    <row r="85" spans="2:16">
      <c r="B85" s="201" t="s">
        <v>14</v>
      </c>
      <c r="C85" s="109">
        <f>MIN(C16:O16)</f>
        <v>4.01</v>
      </c>
      <c r="D85" s="109"/>
      <c r="E85" s="327"/>
      <c r="F85" s="327"/>
      <c r="G85" s="269"/>
      <c r="H85" s="269"/>
      <c r="I85" s="269"/>
      <c r="J85" s="269"/>
      <c r="K85" s="269"/>
      <c r="L85" s="269"/>
      <c r="M85" s="269"/>
      <c r="N85" s="269"/>
      <c r="O85" s="269"/>
      <c r="P85" s="133"/>
    </row>
    <row r="86" spans="2:16" ht="13.5" thickBot="1">
      <c r="B86" s="200" t="s">
        <v>15</v>
      </c>
      <c r="C86" s="106">
        <f>C84-C85</f>
        <v>0.28000000000000025</v>
      </c>
      <c r="D86" s="106"/>
      <c r="E86" s="123"/>
      <c r="F86" s="123"/>
      <c r="G86" s="269"/>
      <c r="H86" s="269"/>
      <c r="I86" s="269"/>
      <c r="J86" s="269"/>
      <c r="K86" s="269"/>
      <c r="L86" s="269"/>
      <c r="M86" s="269"/>
      <c r="N86" s="269"/>
      <c r="O86" s="269"/>
      <c r="P86" s="133"/>
    </row>
    <row r="87" spans="2:16" ht="13.5" thickBot="1">
      <c r="B87" s="276"/>
      <c r="C87" s="275"/>
      <c r="D87" s="275"/>
      <c r="E87" s="275"/>
      <c r="F87" s="275"/>
      <c r="G87" s="269"/>
      <c r="H87" s="269"/>
      <c r="I87" s="269"/>
      <c r="J87" s="269"/>
      <c r="K87" s="269"/>
      <c r="L87" s="269"/>
      <c r="M87" s="269"/>
      <c r="N87" s="269"/>
      <c r="O87" s="269"/>
      <c r="P87" s="133"/>
    </row>
    <row r="88" spans="2:16" ht="13.5" thickBot="1">
      <c r="B88" s="118"/>
      <c r="C88" s="239" t="s">
        <v>134</v>
      </c>
      <c r="D88" s="239"/>
      <c r="E88" s="239"/>
      <c r="F88" s="239"/>
      <c r="G88" s="269"/>
      <c r="H88" s="269"/>
      <c r="I88" s="269"/>
      <c r="J88" s="269"/>
      <c r="K88" s="269"/>
      <c r="L88" s="269"/>
      <c r="M88" s="269"/>
      <c r="N88" s="269"/>
      <c r="O88" s="269"/>
      <c r="P88" s="133"/>
    </row>
    <row r="89" spans="2:16" ht="13.5" thickBot="1">
      <c r="B89" s="115"/>
      <c r="C89" s="122" t="s">
        <v>17</v>
      </c>
      <c r="D89" s="122"/>
      <c r="E89" s="116"/>
      <c r="F89" s="116"/>
      <c r="G89" s="269"/>
      <c r="H89" s="269"/>
      <c r="I89" s="269"/>
      <c r="J89" s="269"/>
      <c r="K89" s="269"/>
      <c r="L89" s="269"/>
      <c r="M89" s="269"/>
      <c r="N89" s="269"/>
      <c r="O89" s="269"/>
      <c r="P89" s="133"/>
    </row>
    <row r="90" spans="2:16" ht="13.5" customHeight="1">
      <c r="B90" s="201" t="s">
        <v>9</v>
      </c>
      <c r="C90" s="113">
        <f>COUNTIF(C17:O17,"&gt;0")</f>
        <v>13</v>
      </c>
      <c r="D90" s="113"/>
      <c r="E90" s="187"/>
      <c r="F90" s="187"/>
      <c r="G90" s="269"/>
      <c r="H90" s="269"/>
      <c r="I90" s="269"/>
      <c r="J90" s="269"/>
      <c r="K90" s="269"/>
      <c r="L90" s="269"/>
      <c r="M90" s="269"/>
      <c r="N90" s="269"/>
      <c r="O90" s="269"/>
      <c r="P90" s="133"/>
    </row>
    <row r="91" spans="2:16">
      <c r="B91" s="201" t="s">
        <v>10</v>
      </c>
      <c r="C91" s="111">
        <f>AVERAGE(C17:O17)</f>
        <v>17.384615384615383</v>
      </c>
      <c r="D91" s="111"/>
      <c r="E91" s="327"/>
      <c r="F91" s="327"/>
      <c r="G91" s="289"/>
      <c r="H91" s="289"/>
      <c r="I91" s="269"/>
      <c r="J91" s="269"/>
      <c r="K91" s="269"/>
      <c r="L91" s="269"/>
      <c r="M91" s="269"/>
      <c r="N91" s="269"/>
      <c r="O91" s="269"/>
      <c r="P91" s="133"/>
    </row>
    <row r="92" spans="2:16">
      <c r="B92" s="201" t="s">
        <v>12</v>
      </c>
      <c r="C92" s="111">
        <f>STDEV(C17:O17)</f>
        <v>0.54290292847210742</v>
      </c>
      <c r="D92" s="111"/>
      <c r="E92" s="327"/>
      <c r="F92" s="327"/>
      <c r="G92" s="282"/>
      <c r="H92" s="282"/>
    </row>
    <row r="93" spans="2:16" ht="13.5" customHeight="1">
      <c r="B93" s="201" t="s">
        <v>11</v>
      </c>
      <c r="C93" s="111">
        <f>CONFIDENCE(0.05,C92,C90)</f>
        <v>0.29511997073726898</v>
      </c>
      <c r="D93" s="111"/>
      <c r="E93" s="327"/>
      <c r="F93" s="327"/>
      <c r="G93" s="281"/>
      <c r="H93" s="281"/>
    </row>
    <row r="94" spans="2:16" ht="13.5" customHeight="1">
      <c r="B94" s="201" t="s">
        <v>13</v>
      </c>
      <c r="C94" s="109">
        <f>MAX(C17:O17)</f>
        <v>18.100000000000001</v>
      </c>
      <c r="D94" s="109"/>
      <c r="E94" s="327"/>
      <c r="F94" s="327"/>
      <c r="G94" s="280"/>
      <c r="H94" s="280"/>
    </row>
    <row r="95" spans="2:16">
      <c r="B95" s="201" t="s">
        <v>14</v>
      </c>
      <c r="C95" s="109">
        <f>MIN(C17:O17)</f>
        <v>16.399999999999999</v>
      </c>
      <c r="D95" s="109"/>
      <c r="E95" s="327"/>
      <c r="F95" s="327"/>
      <c r="G95" s="278"/>
      <c r="H95" s="278"/>
      <c r="M95" s="136"/>
    </row>
    <row r="96" spans="2:16" ht="14.25" customHeight="1" thickBot="1">
      <c r="B96" s="200" t="s">
        <v>15</v>
      </c>
      <c r="C96" s="106">
        <f>C94-C95</f>
        <v>1.7000000000000028</v>
      </c>
      <c r="D96" s="106"/>
      <c r="E96" s="123"/>
      <c r="F96" s="123"/>
      <c r="G96" s="279"/>
      <c r="H96" s="279"/>
      <c r="I96" s="136"/>
    </row>
    <row r="97" spans="2:21">
      <c r="B97" s="225"/>
      <c r="C97" s="286"/>
      <c r="D97" s="286"/>
      <c r="E97" s="286"/>
      <c r="F97" s="286"/>
      <c r="G97" s="279"/>
      <c r="H97" s="279"/>
      <c r="I97" s="120"/>
      <c r="J97" s="120"/>
      <c r="K97" s="120"/>
      <c r="L97" s="120"/>
      <c r="M97" s="120"/>
    </row>
    <row r="98" spans="2:21" ht="13.5" thickBot="1">
      <c r="B98" s="225"/>
      <c r="C98" s="286"/>
      <c r="D98" s="286"/>
      <c r="E98" s="286"/>
      <c r="F98" s="286"/>
      <c r="G98" s="279"/>
      <c r="H98" s="279"/>
      <c r="I98" s="120"/>
      <c r="J98" s="120"/>
      <c r="K98" s="120"/>
      <c r="L98" s="120"/>
      <c r="M98" s="120"/>
    </row>
    <row r="99" spans="2:21" ht="13.5" thickBot="1">
      <c r="B99" s="118"/>
      <c r="C99" s="235" t="s">
        <v>133</v>
      </c>
      <c r="D99" s="235"/>
      <c r="E99" s="235"/>
      <c r="F99" s="235"/>
      <c r="G99" s="278"/>
      <c r="H99" s="278"/>
      <c r="I99" s="135"/>
      <c r="J99" s="135"/>
      <c r="K99" s="135"/>
      <c r="L99" s="120"/>
      <c r="M99" s="120"/>
    </row>
    <row r="100" spans="2:21" ht="13.5" customHeight="1" thickBot="1">
      <c r="B100" s="115"/>
      <c r="C100" s="122" t="s">
        <v>17</v>
      </c>
      <c r="D100" s="122"/>
      <c r="E100" s="116"/>
      <c r="F100" s="116"/>
      <c r="G100" s="278"/>
      <c r="H100" s="278"/>
      <c r="I100" s="120"/>
      <c r="J100" s="120"/>
      <c r="K100" s="120"/>
      <c r="L100" s="133"/>
      <c r="M100" s="133"/>
      <c r="N100" s="121"/>
      <c r="O100" s="121"/>
      <c r="P100" s="121"/>
      <c r="Q100" s="121"/>
      <c r="R100" s="121"/>
      <c r="S100" s="121"/>
      <c r="T100" s="121"/>
      <c r="U100" s="121"/>
    </row>
    <row r="101" spans="2:21">
      <c r="B101" s="201" t="s">
        <v>9</v>
      </c>
      <c r="C101" s="113">
        <f>COUNTIF(C18:O18,"&gt;0")</f>
        <v>13</v>
      </c>
      <c r="D101" s="113"/>
      <c r="E101" s="187"/>
      <c r="F101" s="187"/>
      <c r="G101" s="278"/>
      <c r="H101" s="278"/>
      <c r="I101" s="120"/>
      <c r="J101" s="120"/>
      <c r="K101" s="120"/>
      <c r="L101" s="133"/>
      <c r="M101" s="133"/>
      <c r="N101" s="121"/>
      <c r="O101" s="121"/>
      <c r="P101" s="121"/>
      <c r="Q101" s="121"/>
      <c r="R101" s="121"/>
      <c r="S101" s="121"/>
      <c r="T101" s="121"/>
      <c r="U101" s="121"/>
    </row>
    <row r="102" spans="2:21">
      <c r="B102" s="201" t="s">
        <v>10</v>
      </c>
      <c r="C102" s="111">
        <f>AVERAGE(C18:O18)</f>
        <v>4.1861538461538466</v>
      </c>
      <c r="D102" s="111"/>
      <c r="E102" s="327"/>
      <c r="F102" s="327"/>
      <c r="G102" s="278"/>
      <c r="H102" s="278"/>
      <c r="I102" s="120"/>
      <c r="J102" s="120"/>
      <c r="K102" s="120"/>
      <c r="L102" s="133"/>
      <c r="M102" s="133"/>
      <c r="N102" s="121"/>
      <c r="O102" s="121"/>
      <c r="P102" s="121"/>
      <c r="Q102" s="121"/>
      <c r="R102" s="121"/>
      <c r="S102" s="121"/>
      <c r="T102" s="121"/>
      <c r="U102" s="121"/>
    </row>
    <row r="103" spans="2:21">
      <c r="B103" s="201" t="s">
        <v>12</v>
      </c>
      <c r="C103" s="111">
        <f>STDEV(C18:O18)</f>
        <v>0.10874576325375176</v>
      </c>
      <c r="D103" s="111"/>
      <c r="E103" s="327"/>
      <c r="F103" s="327"/>
      <c r="G103" s="287"/>
      <c r="H103" s="287"/>
      <c r="I103" s="120"/>
      <c r="J103" s="120"/>
      <c r="K103" s="120"/>
      <c r="L103" s="133"/>
      <c r="M103" s="133"/>
      <c r="N103" s="121"/>
      <c r="O103" s="121"/>
      <c r="P103" s="121"/>
      <c r="Q103" s="121"/>
      <c r="R103" s="121"/>
      <c r="S103" s="121"/>
      <c r="T103" s="121"/>
      <c r="U103" s="121"/>
    </row>
    <row r="104" spans="2:21">
      <c r="B104" s="201" t="s">
        <v>11</v>
      </c>
      <c r="C104" s="111">
        <f>CONFIDENCE(0.05,C103,C101)</f>
        <v>5.9113784041594168E-2</v>
      </c>
      <c r="D104" s="111"/>
      <c r="E104" s="327"/>
      <c r="F104" s="327"/>
      <c r="G104" s="280"/>
      <c r="H104" s="280"/>
      <c r="I104" s="120"/>
      <c r="J104" s="120"/>
      <c r="K104" s="120"/>
      <c r="L104" s="133"/>
      <c r="M104" s="133"/>
      <c r="N104" s="121"/>
      <c r="O104" s="121"/>
      <c r="P104" s="121"/>
      <c r="Q104" s="121"/>
      <c r="R104" s="121"/>
      <c r="S104" s="121"/>
      <c r="T104" s="121"/>
      <c r="U104" s="121"/>
    </row>
    <row r="105" spans="2:21">
      <c r="B105" s="201" t="s">
        <v>13</v>
      </c>
      <c r="C105" s="109">
        <f>MAX(C18:O18)</f>
        <v>4.33</v>
      </c>
      <c r="D105" s="109"/>
      <c r="E105" s="327"/>
      <c r="F105" s="327"/>
      <c r="G105" s="278"/>
      <c r="H105" s="278"/>
      <c r="I105" s="120"/>
      <c r="J105" s="120"/>
      <c r="K105" s="120"/>
      <c r="L105" s="133"/>
      <c r="M105" s="133"/>
      <c r="N105" s="121"/>
      <c r="O105" s="121"/>
      <c r="P105" s="121"/>
      <c r="Q105" s="121"/>
      <c r="R105" s="121"/>
      <c r="S105" s="121"/>
      <c r="T105" s="121"/>
      <c r="U105" s="121"/>
    </row>
    <row r="106" spans="2:21">
      <c r="B106" s="201" t="s">
        <v>14</v>
      </c>
      <c r="C106" s="109">
        <f>MIN(C18:O18)</f>
        <v>3.95</v>
      </c>
      <c r="D106" s="109"/>
      <c r="E106" s="327"/>
      <c r="F106" s="327"/>
      <c r="G106" s="279"/>
      <c r="H106" s="279"/>
      <c r="I106" s="120"/>
      <c r="J106" s="120"/>
      <c r="K106" s="120"/>
      <c r="L106" s="133"/>
      <c r="M106" s="133"/>
      <c r="N106" s="121"/>
      <c r="O106" s="121"/>
      <c r="P106" s="121"/>
      <c r="Q106" s="121"/>
      <c r="R106" s="121"/>
      <c r="S106" s="121"/>
      <c r="T106" s="121"/>
      <c r="U106" s="121"/>
    </row>
    <row r="107" spans="2:21" ht="13.5" thickBot="1">
      <c r="B107" s="200" t="s">
        <v>15</v>
      </c>
      <c r="C107" s="106">
        <f>C105-C106</f>
        <v>0.37999999999999989</v>
      </c>
      <c r="D107" s="106"/>
      <c r="E107" s="123"/>
      <c r="F107" s="123"/>
      <c r="G107" s="279"/>
      <c r="H107" s="279"/>
      <c r="I107" s="120"/>
      <c r="J107" s="120"/>
      <c r="K107" s="120"/>
      <c r="L107" s="133"/>
      <c r="M107" s="133"/>
      <c r="N107" s="121"/>
      <c r="O107" s="121"/>
      <c r="P107" s="121"/>
      <c r="Q107" s="121"/>
      <c r="R107" s="121"/>
      <c r="S107" s="121"/>
      <c r="T107" s="121"/>
      <c r="U107" s="121"/>
    </row>
    <row r="108" spans="2:21">
      <c r="G108" s="279"/>
      <c r="H108" s="279"/>
      <c r="I108" s="120"/>
      <c r="J108" s="120"/>
      <c r="K108" s="120"/>
      <c r="L108" s="133"/>
      <c r="M108" s="133"/>
      <c r="N108" s="121"/>
      <c r="O108" s="121"/>
      <c r="P108" s="121"/>
      <c r="Q108" s="121"/>
      <c r="R108" s="121"/>
      <c r="S108" s="121"/>
      <c r="T108" s="121"/>
      <c r="U108" s="121"/>
    </row>
    <row r="109" spans="2:21">
      <c r="B109" s="225"/>
      <c r="C109" s="278"/>
      <c r="D109" s="278"/>
      <c r="E109" s="278"/>
      <c r="F109" s="278"/>
      <c r="G109" s="278"/>
      <c r="H109" s="278"/>
      <c r="I109" s="120"/>
      <c r="J109" s="120"/>
      <c r="K109" s="120"/>
      <c r="L109" s="133"/>
      <c r="M109" s="133"/>
      <c r="N109" s="121"/>
      <c r="O109" s="121"/>
      <c r="P109" s="121"/>
      <c r="Q109" s="121"/>
      <c r="R109" s="121"/>
      <c r="S109" s="121"/>
      <c r="T109" s="121"/>
      <c r="U109" s="121"/>
    </row>
    <row r="110" spans="2:21">
      <c r="B110" s="225"/>
      <c r="C110" s="278"/>
      <c r="D110" s="278"/>
      <c r="E110" s="278"/>
      <c r="F110" s="278"/>
      <c r="G110" s="278"/>
      <c r="H110" s="278"/>
      <c r="I110" s="120"/>
      <c r="J110" s="120"/>
      <c r="K110" s="120"/>
      <c r="L110" s="133"/>
      <c r="M110" s="133"/>
      <c r="N110" s="121"/>
      <c r="O110" s="121"/>
      <c r="P110" s="121"/>
      <c r="Q110" s="121"/>
      <c r="R110" s="121"/>
      <c r="S110" s="121"/>
      <c r="T110" s="121"/>
      <c r="U110" s="121"/>
    </row>
    <row r="111" spans="2:21">
      <c r="B111" s="225"/>
      <c r="C111" s="278"/>
      <c r="D111" s="278"/>
      <c r="E111" s="278"/>
      <c r="F111" s="278"/>
      <c r="G111" s="278"/>
      <c r="H111" s="278"/>
      <c r="I111" s="120"/>
      <c r="J111" s="120"/>
      <c r="K111" s="120"/>
      <c r="L111" s="133"/>
      <c r="M111" s="133"/>
      <c r="N111" s="121"/>
      <c r="O111" s="121"/>
      <c r="P111" s="121"/>
      <c r="Q111" s="121"/>
      <c r="R111" s="121"/>
      <c r="S111" s="121"/>
      <c r="T111" s="121"/>
      <c r="U111" s="121"/>
    </row>
    <row r="112" spans="2:21" ht="13.5" thickBot="1">
      <c r="B112" s="225"/>
      <c r="C112" s="278"/>
      <c r="D112" s="278"/>
      <c r="E112" s="278"/>
      <c r="F112" s="278"/>
      <c r="G112" s="278"/>
      <c r="H112" s="278"/>
      <c r="I112" s="120"/>
      <c r="J112" s="120"/>
      <c r="K112" s="120"/>
      <c r="L112" s="133"/>
      <c r="M112" s="133"/>
      <c r="N112" s="121"/>
      <c r="O112" s="121"/>
      <c r="P112" s="121"/>
      <c r="Q112" s="121"/>
      <c r="R112" s="121"/>
      <c r="S112" s="121"/>
      <c r="T112" s="121"/>
      <c r="U112" s="121"/>
    </row>
    <row r="113" spans="2:21" ht="13.5" customHeight="1" thickBot="1">
      <c r="B113" s="118"/>
      <c r="C113" s="235" t="s">
        <v>132</v>
      </c>
      <c r="D113" s="235"/>
      <c r="E113" s="235"/>
      <c r="F113" s="235"/>
      <c r="G113" s="278"/>
      <c r="H113" s="278"/>
      <c r="I113" s="120"/>
      <c r="J113" s="120"/>
      <c r="K113" s="120"/>
      <c r="L113" s="133"/>
      <c r="M113" s="133"/>
      <c r="N113" s="121"/>
      <c r="O113" s="121"/>
      <c r="P113" s="121"/>
      <c r="Q113" s="121"/>
      <c r="R113" s="121"/>
      <c r="S113" s="121"/>
      <c r="T113" s="121"/>
      <c r="U113" s="121"/>
    </row>
    <row r="114" spans="2:21" ht="13.5" thickBot="1">
      <c r="B114" s="115"/>
      <c r="C114" s="122" t="s">
        <v>17</v>
      </c>
      <c r="D114" s="122"/>
      <c r="E114" s="116"/>
      <c r="F114" s="116"/>
      <c r="G114" s="224"/>
      <c r="H114" s="224"/>
      <c r="I114" s="120"/>
      <c r="J114" s="120"/>
      <c r="K114" s="120"/>
      <c r="L114" s="133"/>
      <c r="M114" s="133"/>
      <c r="N114" s="121"/>
      <c r="O114" s="121"/>
      <c r="P114" s="121"/>
      <c r="Q114" s="121"/>
      <c r="R114" s="121"/>
      <c r="S114" s="121"/>
      <c r="T114" s="121"/>
      <c r="U114" s="121"/>
    </row>
    <row r="115" spans="2:21">
      <c r="B115" s="201" t="s">
        <v>9</v>
      </c>
      <c r="C115" s="113">
        <f>COUNTIF(C19:O19,"&gt;0")</f>
        <v>13</v>
      </c>
      <c r="D115" s="113"/>
      <c r="E115" s="187"/>
      <c r="F115" s="187"/>
      <c r="G115" s="278"/>
      <c r="H115" s="278"/>
      <c r="I115" s="285"/>
      <c r="J115" s="120"/>
      <c r="K115" s="120"/>
      <c r="L115" s="133"/>
      <c r="M115" s="133"/>
      <c r="N115" s="121"/>
      <c r="O115" s="121"/>
      <c r="P115" s="121"/>
      <c r="Q115" s="121"/>
      <c r="R115" s="121"/>
      <c r="S115" s="121"/>
      <c r="T115" s="121"/>
      <c r="U115" s="121"/>
    </row>
    <row r="116" spans="2:21">
      <c r="B116" s="201" t="s">
        <v>10</v>
      </c>
      <c r="C116" s="111">
        <f>AVERAGE(C19:O19)</f>
        <v>17.399999999999999</v>
      </c>
      <c r="D116" s="111"/>
      <c r="E116" s="327"/>
      <c r="F116" s="327"/>
      <c r="G116" s="281"/>
      <c r="H116" s="281"/>
      <c r="I116" s="285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</row>
    <row r="117" spans="2:21" ht="13.5" customHeight="1">
      <c r="B117" s="201" t="s">
        <v>12</v>
      </c>
      <c r="C117" s="111">
        <f>STDEV(C19:O19)</f>
        <v>0.51478150704935055</v>
      </c>
      <c r="D117" s="111"/>
      <c r="E117" s="327"/>
      <c r="F117" s="327"/>
      <c r="G117" s="280"/>
      <c r="H117" s="280"/>
      <c r="I117" s="285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</row>
    <row r="118" spans="2:21">
      <c r="B118" s="201" t="s">
        <v>11</v>
      </c>
      <c r="C118" s="111">
        <f>CONFIDENCE(0.05,C117,C115)</f>
        <v>0.27983327281738329</v>
      </c>
      <c r="D118" s="111"/>
      <c r="E118" s="327"/>
      <c r="F118" s="327"/>
      <c r="G118" s="278"/>
      <c r="H118" s="278"/>
      <c r="I118" s="285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</row>
    <row r="119" spans="2:21">
      <c r="B119" s="201" t="s">
        <v>13</v>
      </c>
      <c r="C119" s="109">
        <f>MAX(C19:O19)</f>
        <v>18.100000000000001</v>
      </c>
      <c r="D119" s="109"/>
      <c r="E119" s="327"/>
      <c r="F119" s="327"/>
      <c r="G119" s="279"/>
      <c r="H119" s="279"/>
      <c r="I119" s="285"/>
      <c r="L119" s="246"/>
      <c r="M119" s="121"/>
      <c r="N119" s="121"/>
      <c r="O119" s="121"/>
      <c r="P119" s="121"/>
      <c r="Q119" s="121"/>
      <c r="R119" s="121"/>
      <c r="S119" s="121"/>
      <c r="T119" s="121"/>
      <c r="U119" s="121"/>
    </row>
    <row r="120" spans="2:21">
      <c r="B120" s="201" t="s">
        <v>14</v>
      </c>
      <c r="C120" s="109">
        <f>MIN(C19:O19)</f>
        <v>16.399999999999999</v>
      </c>
      <c r="D120" s="109"/>
      <c r="E120" s="327"/>
      <c r="F120" s="327"/>
      <c r="G120" s="279"/>
      <c r="H120" s="279"/>
      <c r="I120" s="285"/>
      <c r="L120" s="121"/>
      <c r="M120" s="121"/>
      <c r="N120" s="121"/>
      <c r="O120" s="121"/>
      <c r="P120" s="121"/>
      <c r="Q120" s="121"/>
      <c r="R120" s="121"/>
      <c r="S120" s="121"/>
      <c r="T120" s="121"/>
      <c r="U120" s="121"/>
    </row>
    <row r="121" spans="2:21" ht="13.5" thickBot="1">
      <c r="B121" s="200" t="s">
        <v>15</v>
      </c>
      <c r="C121" s="106">
        <f>C119-C120</f>
        <v>1.7000000000000028</v>
      </c>
      <c r="D121" s="106"/>
      <c r="E121" s="123"/>
      <c r="F121" s="123"/>
      <c r="G121" s="279"/>
      <c r="H121" s="279"/>
      <c r="I121" s="285"/>
      <c r="L121" s="121"/>
      <c r="M121" s="121"/>
      <c r="N121" s="121"/>
      <c r="O121" s="121"/>
      <c r="P121" s="121"/>
      <c r="Q121" s="121"/>
      <c r="R121" s="121"/>
      <c r="S121" s="121"/>
      <c r="T121" s="121"/>
      <c r="U121" s="121"/>
    </row>
    <row r="122" spans="2:21">
      <c r="B122" s="225"/>
      <c r="C122" s="278"/>
      <c r="D122" s="278"/>
      <c r="E122" s="278"/>
      <c r="F122" s="278"/>
      <c r="G122" s="278"/>
      <c r="H122" s="278"/>
      <c r="I122" s="285"/>
      <c r="L122" s="121"/>
      <c r="M122" s="121"/>
      <c r="N122" s="121"/>
      <c r="O122" s="121"/>
      <c r="P122" s="121"/>
      <c r="Q122" s="121"/>
      <c r="R122" s="121"/>
      <c r="S122" s="121"/>
      <c r="T122" s="121"/>
      <c r="U122" s="121"/>
    </row>
    <row r="123" spans="2:21" ht="22.5" customHeight="1" thickBot="1">
      <c r="B123" s="225"/>
      <c r="C123" s="278"/>
      <c r="D123" s="278"/>
      <c r="E123" s="278"/>
      <c r="F123" s="278"/>
      <c r="G123" s="278"/>
      <c r="H123" s="278"/>
      <c r="I123" s="285"/>
      <c r="L123" s="121"/>
      <c r="M123" s="121"/>
      <c r="N123" s="121"/>
      <c r="O123" s="121"/>
      <c r="P123" s="121"/>
      <c r="Q123" s="121"/>
      <c r="R123" s="121"/>
      <c r="S123" s="121"/>
      <c r="T123" s="121"/>
      <c r="U123" s="121"/>
    </row>
    <row r="124" spans="2:21" ht="13.5" thickBot="1">
      <c r="B124" s="118"/>
      <c r="C124" s="228" t="s">
        <v>131</v>
      </c>
      <c r="D124" s="228"/>
      <c r="E124" s="228"/>
      <c r="F124" s="228"/>
      <c r="G124" s="278"/>
      <c r="H124" s="278"/>
      <c r="I124" s="285"/>
      <c r="L124" s="121"/>
      <c r="M124" s="121"/>
      <c r="N124" s="121"/>
      <c r="O124" s="121"/>
      <c r="P124" s="121"/>
      <c r="Q124" s="121"/>
      <c r="R124" s="121"/>
      <c r="S124" s="121"/>
      <c r="T124" s="121"/>
      <c r="U124" s="121"/>
    </row>
    <row r="125" spans="2:21" ht="13.5" thickBot="1">
      <c r="B125" s="115"/>
      <c r="C125" s="122" t="s">
        <v>17</v>
      </c>
      <c r="D125" s="122"/>
      <c r="E125" s="116"/>
      <c r="F125" s="116"/>
      <c r="G125" s="282"/>
      <c r="H125" s="282"/>
      <c r="I125" s="285"/>
      <c r="L125" s="121"/>
      <c r="M125" s="121"/>
      <c r="N125" s="121"/>
      <c r="O125" s="121"/>
      <c r="P125" s="121"/>
      <c r="Q125" s="121"/>
      <c r="R125" s="121"/>
      <c r="S125" s="121"/>
      <c r="T125" s="121"/>
      <c r="U125" s="121"/>
    </row>
    <row r="126" spans="2:21">
      <c r="B126" s="201" t="s">
        <v>9</v>
      </c>
      <c r="C126" s="113">
        <f>COUNTIF(C20:O20,"&gt;0")</f>
        <v>13</v>
      </c>
      <c r="D126" s="113"/>
      <c r="E126" s="187"/>
      <c r="F126" s="187"/>
      <c r="G126" s="281"/>
      <c r="H126" s="281"/>
      <c r="I126" s="285"/>
    </row>
    <row r="127" spans="2:21" ht="13.5" customHeight="1">
      <c r="B127" s="201" t="s">
        <v>10</v>
      </c>
      <c r="C127" s="111">
        <f>AVERAGE(C20:O20)</f>
        <v>2.1923076923076925</v>
      </c>
      <c r="D127" s="111"/>
      <c r="E127" s="327"/>
      <c r="F127" s="327"/>
      <c r="G127" s="280"/>
      <c r="H127" s="280"/>
      <c r="I127" s="285"/>
    </row>
    <row r="128" spans="2:21">
      <c r="B128" s="201" t="s">
        <v>12</v>
      </c>
      <c r="C128" s="111">
        <f>STDEV(C20:O20)</f>
        <v>6.4051261522034775E-2</v>
      </c>
      <c r="D128" s="111"/>
      <c r="E128" s="327"/>
      <c r="F128" s="327"/>
      <c r="G128" s="277"/>
      <c r="H128" s="277"/>
      <c r="I128" s="285"/>
    </row>
    <row r="129" spans="2:11">
      <c r="B129" s="201" t="s">
        <v>11</v>
      </c>
      <c r="C129" s="111">
        <f>CONFIDENCE(0.05,C128,C126)</f>
        <v>3.4818022586959083E-2</v>
      </c>
      <c r="D129" s="111"/>
      <c r="E129" s="327"/>
      <c r="F129" s="327"/>
      <c r="G129" s="277"/>
      <c r="H129" s="277"/>
      <c r="I129" s="285"/>
    </row>
    <row r="130" spans="2:11">
      <c r="B130" s="201" t="s">
        <v>13</v>
      </c>
      <c r="C130" s="109">
        <f>MAX(C20:O20)</f>
        <v>2.2999999999999998</v>
      </c>
      <c r="D130" s="109"/>
      <c r="E130" s="327"/>
      <c r="F130" s="327"/>
      <c r="G130" s="277"/>
      <c r="H130" s="277"/>
      <c r="I130" s="285"/>
    </row>
    <row r="131" spans="2:11">
      <c r="B131" s="201" t="s">
        <v>14</v>
      </c>
      <c r="C131" s="109">
        <f>MIN(C20:O20)</f>
        <v>2.1</v>
      </c>
      <c r="D131" s="109"/>
      <c r="E131" s="327"/>
      <c r="F131" s="327"/>
      <c r="G131" s="277"/>
      <c r="H131" s="277"/>
      <c r="I131" s="285"/>
    </row>
    <row r="132" spans="2:11" ht="13.5" thickBot="1">
      <c r="B132" s="200" t="s">
        <v>15</v>
      </c>
      <c r="C132" s="106">
        <f>C130-C131</f>
        <v>0.19999999999999973</v>
      </c>
      <c r="D132" s="106"/>
      <c r="E132" s="123"/>
      <c r="F132" s="123"/>
      <c r="G132" s="277"/>
      <c r="H132" s="277"/>
      <c r="I132" s="285"/>
    </row>
    <row r="133" spans="2:11">
      <c r="B133" s="201"/>
      <c r="C133" s="224"/>
      <c r="D133" s="224"/>
      <c r="E133" s="224"/>
      <c r="F133" s="224"/>
      <c r="G133" s="277"/>
      <c r="H133" s="277"/>
      <c r="I133" s="285"/>
    </row>
    <row r="134" spans="2:11" ht="22.5" customHeight="1">
      <c r="B134" s="201"/>
      <c r="C134" s="224"/>
      <c r="D134" s="224"/>
      <c r="E134" s="224"/>
      <c r="F134" s="224"/>
      <c r="G134" s="277"/>
      <c r="H134" s="277"/>
      <c r="I134" s="282"/>
    </row>
    <row r="135" spans="2:11" ht="13.5" thickBot="1">
      <c r="B135" s="276"/>
      <c r="C135" s="275"/>
      <c r="D135" s="275"/>
      <c r="E135" s="275"/>
      <c r="F135" s="275"/>
      <c r="G135" s="284"/>
      <c r="H135" s="284"/>
      <c r="I135" s="282"/>
    </row>
    <row r="136" spans="2:11" ht="13.5" thickBot="1">
      <c r="B136" s="118"/>
      <c r="C136" s="228" t="s">
        <v>130</v>
      </c>
      <c r="D136" s="228"/>
      <c r="E136" s="228"/>
      <c r="F136" s="228"/>
      <c r="G136" s="283"/>
      <c r="H136" s="283"/>
    </row>
    <row r="137" spans="2:11" ht="13.5" customHeight="1" thickBot="1">
      <c r="B137" s="115"/>
      <c r="C137" s="122" t="s">
        <v>17</v>
      </c>
      <c r="D137" s="122"/>
      <c r="E137" s="116"/>
      <c r="F137" s="116"/>
      <c r="G137" s="282"/>
      <c r="H137" s="282"/>
      <c r="K137" s="121"/>
    </row>
    <row r="138" spans="2:11" ht="13.5" customHeight="1">
      <c r="B138" s="201" t="s">
        <v>9</v>
      </c>
      <c r="C138" s="113">
        <f>COUNTIF(C21:O21,"&gt;0")</f>
        <v>13</v>
      </c>
      <c r="D138" s="113"/>
      <c r="E138" s="187"/>
      <c r="F138" s="187"/>
      <c r="G138" s="280"/>
      <c r="H138" s="280"/>
      <c r="K138" s="121"/>
    </row>
    <row r="139" spans="2:11">
      <c r="B139" s="201" t="s">
        <v>10</v>
      </c>
      <c r="C139" s="111">
        <f>AVERAGE(C21:O21)</f>
        <v>17.446153846153845</v>
      </c>
      <c r="D139" s="111"/>
      <c r="E139" s="327"/>
      <c r="F139" s="327"/>
      <c r="G139" s="277"/>
      <c r="H139" s="277"/>
      <c r="K139" s="121"/>
    </row>
    <row r="140" spans="2:11">
      <c r="B140" s="201" t="s">
        <v>12</v>
      </c>
      <c r="C140" s="111">
        <f>STDEV(C21:O21)</f>
        <v>0.45390047480217632</v>
      </c>
      <c r="D140" s="111"/>
      <c r="E140" s="327"/>
      <c r="F140" s="327"/>
      <c r="G140" s="279"/>
      <c r="H140" s="279"/>
    </row>
    <row r="141" spans="2:11">
      <c r="B141" s="201" t="s">
        <v>11</v>
      </c>
      <c r="C141" s="111">
        <f>CONFIDENCE(0.05,C140,C138)</f>
        <v>0.24673857482817566</v>
      </c>
      <c r="D141" s="111"/>
      <c r="E141" s="327"/>
      <c r="F141" s="327"/>
      <c r="G141" s="277"/>
      <c r="H141" s="277"/>
    </row>
    <row r="142" spans="2:11">
      <c r="B142" s="201" t="s">
        <v>13</v>
      </c>
      <c r="C142" s="109">
        <f>MAX(C21:O21)</f>
        <v>18.2</v>
      </c>
      <c r="D142" s="109"/>
      <c r="E142" s="327"/>
      <c r="F142" s="327"/>
      <c r="G142" s="277"/>
      <c r="H142" s="277"/>
    </row>
    <row r="143" spans="2:11">
      <c r="B143" s="201" t="s">
        <v>14</v>
      </c>
      <c r="C143" s="109">
        <f>MIN(C21:O21)</f>
        <v>16.8</v>
      </c>
      <c r="D143" s="109"/>
      <c r="E143" s="327"/>
      <c r="F143" s="327"/>
      <c r="G143" s="277"/>
      <c r="H143" s="277"/>
    </row>
    <row r="144" spans="2:11" ht="13.5" thickBot="1">
      <c r="B144" s="200" t="s">
        <v>15</v>
      </c>
      <c r="C144" s="106">
        <f>C142-C143</f>
        <v>1.3999999999999986</v>
      </c>
      <c r="D144" s="106"/>
      <c r="E144" s="123"/>
      <c r="F144" s="123"/>
      <c r="G144" s="277"/>
      <c r="H144" s="277"/>
    </row>
    <row r="145" spans="2:11" ht="22.5" customHeight="1" thickBot="1">
      <c r="G145" s="277"/>
      <c r="H145" s="277"/>
    </row>
    <row r="146" spans="2:11" ht="13.5" thickBot="1">
      <c r="B146" s="118"/>
      <c r="C146" s="309" t="s">
        <v>129</v>
      </c>
      <c r="D146" s="309"/>
      <c r="E146" s="309"/>
      <c r="F146" s="309"/>
      <c r="G146" s="277"/>
      <c r="H146" s="277"/>
      <c r="I146" s="121"/>
    </row>
    <row r="147" spans="2:11" ht="13.5" thickBot="1">
      <c r="B147" s="115"/>
      <c r="C147" s="122" t="s">
        <v>17</v>
      </c>
      <c r="D147" s="122"/>
      <c r="E147" s="116"/>
      <c r="F147" s="116"/>
      <c r="G147" s="282"/>
      <c r="H147" s="282"/>
    </row>
    <row r="148" spans="2:11" ht="13.5" customHeight="1">
      <c r="B148" s="201" t="s">
        <v>9</v>
      </c>
      <c r="C148" s="113">
        <f>COUNTIF(C23:O23,"&gt;0")</f>
        <v>13</v>
      </c>
      <c r="D148" s="113"/>
      <c r="E148" s="187"/>
      <c r="F148" s="187"/>
      <c r="G148" s="281"/>
      <c r="H148" s="281"/>
    </row>
    <row r="149" spans="2:11">
      <c r="B149" s="201" t="s">
        <v>10</v>
      </c>
      <c r="C149" s="111">
        <f>AVERAGE(C23:O23)</f>
        <v>9.8192307692307672</v>
      </c>
      <c r="D149" s="111"/>
      <c r="E149" s="327"/>
      <c r="F149" s="327"/>
      <c r="G149" s="280"/>
      <c r="H149" s="280"/>
    </row>
    <row r="150" spans="2:11">
      <c r="B150" s="201" t="s">
        <v>12</v>
      </c>
      <c r="C150" s="111">
        <f>STDEV(C23:O23)</f>
        <v>1.7657975607755969</v>
      </c>
      <c r="D150" s="111"/>
      <c r="E150" s="327"/>
      <c r="F150" s="327"/>
      <c r="G150" s="277"/>
      <c r="H150" s="277"/>
    </row>
    <row r="151" spans="2:11">
      <c r="B151" s="201" t="s">
        <v>11</v>
      </c>
      <c r="C151" s="111">
        <f>CONFIDENCE(0.05,C150,C148)</f>
        <v>0.95988085002714929</v>
      </c>
      <c r="D151" s="111"/>
      <c r="E151" s="327"/>
      <c r="F151" s="327"/>
      <c r="G151" s="279"/>
      <c r="H151" s="279"/>
    </row>
    <row r="152" spans="2:11">
      <c r="B152" s="201" t="s">
        <v>13</v>
      </c>
      <c r="C152" s="109">
        <f>MAX(C23:O23)</f>
        <v>12.6</v>
      </c>
      <c r="D152" s="109"/>
      <c r="E152" s="327"/>
      <c r="F152" s="327"/>
      <c r="G152" s="277"/>
      <c r="H152" s="277"/>
    </row>
    <row r="153" spans="2:11">
      <c r="B153" s="201" t="s">
        <v>14</v>
      </c>
      <c r="C153" s="109">
        <f>MIN(C23:O23)</f>
        <v>7.6</v>
      </c>
      <c r="D153" s="109"/>
      <c r="E153" s="327"/>
      <c r="F153" s="327"/>
      <c r="G153" s="277"/>
      <c r="H153" s="277"/>
    </row>
    <row r="154" spans="2:11" ht="13.5" thickBot="1">
      <c r="B154" s="200" t="s">
        <v>15</v>
      </c>
      <c r="C154" s="106">
        <f>C152-C153</f>
        <v>5</v>
      </c>
      <c r="D154" s="106"/>
      <c r="E154" s="123"/>
      <c r="F154" s="123"/>
      <c r="G154" s="277"/>
      <c r="H154" s="277"/>
      <c r="K154" s="221"/>
    </row>
    <row r="155" spans="2:11">
      <c r="B155" s="201"/>
      <c r="C155" s="224"/>
      <c r="D155" s="224"/>
      <c r="E155" s="224"/>
      <c r="F155" s="224"/>
      <c r="G155" s="277"/>
      <c r="H155" s="277"/>
    </row>
    <row r="156" spans="2:11" ht="13.5" thickBot="1">
      <c r="B156" s="276"/>
      <c r="C156" s="275"/>
      <c r="D156" s="275"/>
      <c r="E156" s="275"/>
      <c r="F156" s="275"/>
      <c r="G156" s="223"/>
      <c r="H156" s="223"/>
      <c r="I156" s="120"/>
    </row>
    <row r="157" spans="2:11" ht="13.5" thickBot="1">
      <c r="B157" s="118"/>
      <c r="C157" s="309" t="s">
        <v>128</v>
      </c>
      <c r="D157" s="309"/>
      <c r="E157" s="309"/>
      <c r="F157" s="309"/>
      <c r="G157" s="223"/>
      <c r="H157" s="223"/>
      <c r="I157" s="120"/>
    </row>
    <row r="158" spans="2:11" ht="13.5" thickBot="1">
      <c r="B158" s="115"/>
      <c r="C158" s="122" t="s">
        <v>17</v>
      </c>
      <c r="D158" s="122"/>
      <c r="E158" s="116"/>
      <c r="F158" s="116"/>
      <c r="G158" s="223"/>
      <c r="H158" s="223"/>
      <c r="I158" s="120"/>
    </row>
    <row r="159" spans="2:11">
      <c r="B159" s="201" t="s">
        <v>9</v>
      </c>
      <c r="C159" s="113">
        <f>COUNTIF(C24:O24,"&gt;0")</f>
        <v>13</v>
      </c>
      <c r="D159" s="113"/>
      <c r="E159" s="187"/>
      <c r="F159" s="187"/>
      <c r="G159" s="223"/>
      <c r="H159" s="223"/>
      <c r="I159" s="120"/>
    </row>
    <row r="160" spans="2:11">
      <c r="B160" s="201" t="s">
        <v>10</v>
      </c>
      <c r="C160" s="111">
        <f>AVERAGE(C24:O24)</f>
        <v>17.515384615384612</v>
      </c>
      <c r="D160" s="111"/>
      <c r="E160" s="327"/>
      <c r="F160" s="327"/>
      <c r="G160" s="223"/>
      <c r="H160" s="223"/>
      <c r="I160" s="120"/>
    </row>
    <row r="161" spans="2:9">
      <c r="B161" s="201" t="s">
        <v>12</v>
      </c>
      <c r="C161" s="111">
        <f>STDEV(C24:O24)</f>
        <v>0.82345426289316348</v>
      </c>
      <c r="D161" s="111"/>
      <c r="E161" s="327"/>
      <c r="F161" s="327"/>
      <c r="G161" s="223"/>
      <c r="H161" s="223"/>
      <c r="I161" s="120"/>
    </row>
    <row r="162" spans="2:9">
      <c r="B162" s="201" t="s">
        <v>11</v>
      </c>
      <c r="C162" s="111">
        <f>CONFIDENCE(0.05,C161,C159)</f>
        <v>0.44762661098998896</v>
      </c>
      <c r="D162" s="111"/>
      <c r="E162" s="327"/>
      <c r="F162" s="327"/>
      <c r="G162" s="223"/>
      <c r="H162" s="223"/>
      <c r="I162" s="120"/>
    </row>
    <row r="163" spans="2:9">
      <c r="B163" s="201" t="s">
        <v>13</v>
      </c>
      <c r="C163" s="109">
        <f>MAX(C24:O24)</f>
        <v>19.7</v>
      </c>
      <c r="D163" s="109"/>
      <c r="E163" s="327"/>
      <c r="F163" s="327"/>
      <c r="G163" s="223"/>
      <c r="H163" s="223"/>
      <c r="I163" s="120"/>
    </row>
    <row r="164" spans="2:9">
      <c r="B164" s="201" t="s">
        <v>14</v>
      </c>
      <c r="C164" s="109">
        <f>MIN(C24:O24)</f>
        <v>16.399999999999999</v>
      </c>
      <c r="D164" s="109"/>
      <c r="E164" s="327"/>
      <c r="F164" s="327"/>
      <c r="G164" s="223"/>
      <c r="H164" s="223"/>
      <c r="I164" s="120"/>
    </row>
    <row r="165" spans="2:9" ht="13.5" thickBot="1">
      <c r="B165" s="200" t="s">
        <v>15</v>
      </c>
      <c r="C165" s="106">
        <f>C163-C164</f>
        <v>3.3000000000000007</v>
      </c>
      <c r="D165" s="106"/>
      <c r="E165" s="123"/>
      <c r="F165" s="123"/>
      <c r="G165" s="223"/>
      <c r="H165" s="223"/>
      <c r="I165" s="120"/>
    </row>
    <row r="166" spans="2:9">
      <c r="G166" s="223"/>
      <c r="H166" s="223"/>
      <c r="I166" s="120"/>
    </row>
    <row r="167" spans="2:9" ht="22.5" customHeight="1">
      <c r="G167" s="223"/>
      <c r="H167" s="223"/>
      <c r="I167" s="120"/>
    </row>
    <row r="168" spans="2:9">
      <c r="G168" s="223"/>
      <c r="H168" s="223"/>
      <c r="I168" s="120"/>
    </row>
    <row r="169" spans="2:9">
      <c r="G169" s="223"/>
      <c r="H169" s="223"/>
      <c r="I169" s="120"/>
    </row>
    <row r="170" spans="2:9">
      <c r="G170" s="223"/>
      <c r="H170" s="223"/>
      <c r="I170" s="120"/>
    </row>
    <row r="171" spans="2:9">
      <c r="G171" s="223"/>
      <c r="H171" s="223"/>
      <c r="I171" s="120"/>
    </row>
    <row r="172" spans="2:9">
      <c r="G172" s="223"/>
      <c r="H172" s="223"/>
      <c r="I172" s="120"/>
    </row>
    <row r="173" spans="2:9">
      <c r="G173" s="223"/>
      <c r="H173" s="223"/>
      <c r="I173" s="120"/>
    </row>
    <row r="174" spans="2:9">
      <c r="G174" s="223"/>
      <c r="H174" s="223"/>
      <c r="I174" s="120"/>
    </row>
    <row r="175" spans="2:9">
      <c r="G175" s="223"/>
      <c r="H175" s="223"/>
      <c r="I175" s="120"/>
    </row>
    <row r="176" spans="2:9">
      <c r="B176" s="225"/>
      <c r="C176" s="224"/>
      <c r="D176" s="224"/>
      <c r="E176" s="224"/>
      <c r="F176" s="224"/>
      <c r="G176" s="223"/>
      <c r="H176" s="223"/>
      <c r="I176" s="120"/>
    </row>
    <row r="177" spans="2:9">
      <c r="B177" s="225"/>
      <c r="C177" s="224"/>
      <c r="D177" s="224"/>
      <c r="E177" s="224"/>
      <c r="F177" s="224"/>
      <c r="G177" s="223"/>
      <c r="H177" s="223"/>
      <c r="I177" s="120"/>
    </row>
    <row r="178" spans="2:9">
      <c r="G178" s="223"/>
      <c r="H178" s="223"/>
      <c r="I178" s="120"/>
    </row>
    <row r="179" spans="2:9">
      <c r="G179" s="223"/>
      <c r="H179" s="223"/>
    </row>
    <row r="180" spans="2:9">
      <c r="G180" s="223"/>
      <c r="H180" s="223"/>
    </row>
    <row r="181" spans="2:9">
      <c r="G181" s="223"/>
      <c r="H181" s="223"/>
    </row>
    <row r="182" spans="2:9">
      <c r="G182" s="223"/>
      <c r="H182" s="223"/>
    </row>
    <row r="183" spans="2:9">
      <c r="G183" s="223"/>
      <c r="H183" s="223"/>
    </row>
    <row r="184" spans="2:9">
      <c r="G184" s="223"/>
      <c r="H184" s="223"/>
    </row>
    <row r="185" spans="2:9">
      <c r="G185" s="223"/>
      <c r="H185" s="223"/>
    </row>
    <row r="186" spans="2:9">
      <c r="G186" s="223"/>
      <c r="H186" s="223"/>
    </row>
    <row r="187" spans="2:9">
      <c r="G187" s="223"/>
      <c r="H187" s="223"/>
    </row>
    <row r="188" spans="2:9">
      <c r="G188" s="223"/>
      <c r="H188" s="223"/>
    </row>
    <row r="189" spans="2:9">
      <c r="G189" s="223"/>
      <c r="H189" s="223"/>
    </row>
  </sheetData>
  <mergeCells count="114">
    <mergeCell ref="C165:F165"/>
    <mergeCell ref="C27:F27"/>
    <mergeCell ref="L68:O68"/>
    <mergeCell ref="B2:C3"/>
    <mergeCell ref="D2:I3"/>
    <mergeCell ref="J2:K3"/>
    <mergeCell ref="L2:O2"/>
    <mergeCell ref="L3:O3"/>
    <mergeCell ref="C45:F45"/>
    <mergeCell ref="C46:F46"/>
    <mergeCell ref="C47:F47"/>
    <mergeCell ref="C41:F41"/>
    <mergeCell ref="C42:F42"/>
    <mergeCell ref="C43:F43"/>
    <mergeCell ref="C44:F44"/>
    <mergeCell ref="C53:F53"/>
    <mergeCell ref="C54:F54"/>
    <mergeCell ref="C55:F55"/>
    <mergeCell ref="C51:F51"/>
    <mergeCell ref="C48:F48"/>
    <mergeCell ref="C49:F49"/>
    <mergeCell ref="C52:F52"/>
    <mergeCell ref="C61:F61"/>
    <mergeCell ref="C59:F59"/>
    <mergeCell ref="C62:F62"/>
    <mergeCell ref="C63:F63"/>
    <mergeCell ref="C56:F56"/>
    <mergeCell ref="C57:F57"/>
    <mergeCell ref="C58:F58"/>
    <mergeCell ref="C67:F67"/>
    <mergeCell ref="C68:F68"/>
    <mergeCell ref="C69:F69"/>
    <mergeCell ref="C64:F64"/>
    <mergeCell ref="C65:F65"/>
    <mergeCell ref="C66:F66"/>
    <mergeCell ref="C82:F82"/>
    <mergeCell ref="C83:F83"/>
    <mergeCell ref="C84:F84"/>
    <mergeCell ref="C78:F78"/>
    <mergeCell ref="C79:F79"/>
    <mergeCell ref="C80:F80"/>
    <mergeCell ref="C81:F81"/>
    <mergeCell ref="C90:F90"/>
    <mergeCell ref="C91:F91"/>
    <mergeCell ref="C92:F92"/>
    <mergeCell ref="C88:F88"/>
    <mergeCell ref="C85:F85"/>
    <mergeCell ref="C86:F86"/>
    <mergeCell ref="C89:F89"/>
    <mergeCell ref="C99:F99"/>
    <mergeCell ref="C96:F96"/>
    <mergeCell ref="C100:F100"/>
    <mergeCell ref="C101:F101"/>
    <mergeCell ref="C93:F93"/>
    <mergeCell ref="C94:F94"/>
    <mergeCell ref="C95:F95"/>
    <mergeCell ref="C105:F105"/>
    <mergeCell ref="C106:F106"/>
    <mergeCell ref="C107:F107"/>
    <mergeCell ref="C102:F102"/>
    <mergeCell ref="C103:F103"/>
    <mergeCell ref="C104:F104"/>
    <mergeCell ref="C117:F117"/>
    <mergeCell ref="C118:F118"/>
    <mergeCell ref="C119:F119"/>
    <mergeCell ref="C113:F113"/>
    <mergeCell ref="C114:F114"/>
    <mergeCell ref="C115:F115"/>
    <mergeCell ref="C116:F116"/>
    <mergeCell ref="C126:F126"/>
    <mergeCell ref="C127:F127"/>
    <mergeCell ref="C128:F128"/>
    <mergeCell ref="C124:F124"/>
    <mergeCell ref="C120:F120"/>
    <mergeCell ref="C121:F121"/>
    <mergeCell ref="C125:F125"/>
    <mergeCell ref="C136:F136"/>
    <mergeCell ref="C132:F132"/>
    <mergeCell ref="C137:F137"/>
    <mergeCell ref="C138:F138"/>
    <mergeCell ref="C129:F129"/>
    <mergeCell ref="C130:F130"/>
    <mergeCell ref="C131:F131"/>
    <mergeCell ref="C142:F142"/>
    <mergeCell ref="C143:F143"/>
    <mergeCell ref="C144:F144"/>
    <mergeCell ref="C139:F139"/>
    <mergeCell ref="C140:F140"/>
    <mergeCell ref="C141:F141"/>
    <mergeCell ref="C154:F154"/>
    <mergeCell ref="C158:F158"/>
    <mergeCell ref="C150:F150"/>
    <mergeCell ref="C151:F151"/>
    <mergeCell ref="C152:F152"/>
    <mergeCell ref="C146:F146"/>
    <mergeCell ref="C147:F147"/>
    <mergeCell ref="C148:F148"/>
    <mergeCell ref="C149:F149"/>
    <mergeCell ref="C34:F34"/>
    <mergeCell ref="C35:F35"/>
    <mergeCell ref="C162:F162"/>
    <mergeCell ref="C163:F163"/>
    <mergeCell ref="C164:F164"/>
    <mergeCell ref="C159:F159"/>
    <mergeCell ref="C160:F160"/>
    <mergeCell ref="C161:F161"/>
    <mergeCell ref="C157:F157"/>
    <mergeCell ref="C153:F153"/>
    <mergeCell ref="C28:F28"/>
    <mergeCell ref="C29:F29"/>
    <mergeCell ref="C30:F30"/>
    <mergeCell ref="C31:F31"/>
    <mergeCell ref="C32:F32"/>
    <mergeCell ref="C33:F33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99"/>
  <sheetViews>
    <sheetView zoomScale="98" zoomScaleNormal="98" workbookViewId="0">
      <selection activeCell="A2" sqref="A2"/>
    </sheetView>
  </sheetViews>
  <sheetFormatPr defaultRowHeight="12.75"/>
  <cols>
    <col min="1" max="1" width="3.85546875" style="104" customWidth="1"/>
    <col min="2" max="2" width="15.7109375" style="222" customWidth="1"/>
    <col min="3" max="15" width="7.7109375" style="104" customWidth="1"/>
    <col min="16" max="16384" width="9.140625" style="104"/>
  </cols>
  <sheetData>
    <row r="1" spans="2:18" ht="1.5" customHeight="1" thickBot="1">
      <c r="R1" s="199"/>
    </row>
    <row r="2" spans="2:18" ht="13.5" customHeight="1" thickBot="1">
      <c r="B2" s="188"/>
      <c r="C2" s="185"/>
      <c r="D2" s="186" t="s">
        <v>6</v>
      </c>
      <c r="E2" s="187"/>
      <c r="F2" s="187"/>
      <c r="G2" s="187"/>
      <c r="H2" s="187"/>
      <c r="I2" s="185"/>
      <c r="J2" s="319" t="s">
        <v>7</v>
      </c>
      <c r="K2" s="318"/>
      <c r="L2" s="184" t="s">
        <v>66</v>
      </c>
      <c r="M2" s="116"/>
      <c r="N2" s="116"/>
      <c r="O2" s="180"/>
    </row>
    <row r="3" spans="2:18" ht="13.5" customHeight="1" thickBot="1">
      <c r="B3" s="183"/>
      <c r="C3" s="182"/>
      <c r="D3" s="183"/>
      <c r="E3" s="123"/>
      <c r="F3" s="123"/>
      <c r="G3" s="123"/>
      <c r="H3" s="123"/>
      <c r="I3" s="182"/>
      <c r="J3" s="317"/>
      <c r="K3" s="316"/>
      <c r="L3" s="181" t="s">
        <v>127</v>
      </c>
      <c r="M3" s="116"/>
      <c r="N3" s="116"/>
      <c r="O3" s="180"/>
    </row>
    <row r="4" spans="2:18" ht="5.25" customHeight="1" thickBot="1">
      <c r="B4" s="257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7"/>
      <c r="N4" s="197"/>
      <c r="O4" s="196"/>
    </row>
    <row r="5" spans="2:18" ht="13.5" thickBot="1">
      <c r="B5" s="259" t="s">
        <v>28</v>
      </c>
      <c r="C5" s="195">
        <v>1.3997299999999999</v>
      </c>
      <c r="D5" s="194">
        <v>1.3994340000000001</v>
      </c>
      <c r="E5" s="194">
        <v>1.39903</v>
      </c>
      <c r="F5" s="194">
        <v>1.398517</v>
      </c>
      <c r="G5" s="194">
        <v>0.7</v>
      </c>
      <c r="H5" s="194">
        <v>0.69997100000000001</v>
      </c>
      <c r="I5" s="194">
        <v>0.69988499999999998</v>
      </c>
      <c r="J5" s="194">
        <v>0.69974000000000003</v>
      </c>
      <c r="K5" s="194">
        <v>0.69953799999999999</v>
      </c>
      <c r="L5" s="274">
        <v>0.69927899999999998</v>
      </c>
      <c r="M5" s="274">
        <v>0.69896199999999997</v>
      </c>
      <c r="N5" s="274">
        <v>1.2999799999999999</v>
      </c>
      <c r="O5" s="273">
        <v>1.299847</v>
      </c>
    </row>
    <row r="6" spans="2:18" ht="5.25" customHeight="1" thickBot="1">
      <c r="B6" s="257"/>
      <c r="C6" s="172"/>
      <c r="D6" s="171"/>
      <c r="E6" s="171"/>
      <c r="F6" s="171"/>
      <c r="G6" s="171"/>
      <c r="H6" s="171"/>
      <c r="I6" s="171"/>
      <c r="J6" s="171"/>
      <c r="K6" s="171"/>
      <c r="L6" s="171"/>
      <c r="M6" s="170"/>
      <c r="N6" s="170">
        <v>0.1</v>
      </c>
      <c r="O6" s="169"/>
    </row>
    <row r="7" spans="2:18" ht="13.5" thickBot="1">
      <c r="B7" s="256" t="s">
        <v>0</v>
      </c>
      <c r="C7" s="167">
        <v>0.29166666666666669</v>
      </c>
      <c r="D7" s="166">
        <v>0.33333333333333331</v>
      </c>
      <c r="E7" s="166">
        <v>0.375</v>
      </c>
      <c r="F7" s="166">
        <v>0.41666666666666669</v>
      </c>
      <c r="G7" s="166">
        <v>0.45833333333333331</v>
      </c>
      <c r="H7" s="166">
        <v>0.5</v>
      </c>
      <c r="I7" s="166">
        <v>0.54166666666666663</v>
      </c>
      <c r="J7" s="166">
        <v>0.58333333333333337</v>
      </c>
      <c r="K7" s="166">
        <v>0.625</v>
      </c>
      <c r="L7" s="166">
        <v>0.66666666666666663</v>
      </c>
      <c r="M7" s="166">
        <v>0.70833333333333337</v>
      </c>
      <c r="N7" s="166">
        <v>0.75</v>
      </c>
      <c r="O7" s="165">
        <v>0.79166666666666663</v>
      </c>
    </row>
    <row r="8" spans="2:18" ht="4.5" customHeight="1" thickBot="1">
      <c r="B8" s="252"/>
      <c r="C8" s="160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8"/>
    </row>
    <row r="9" spans="2:18" ht="12.75" customHeight="1" thickBot="1">
      <c r="B9" s="272" t="s">
        <v>65</v>
      </c>
      <c r="C9" s="306" t="s">
        <v>2</v>
      </c>
      <c r="D9" s="298" t="s">
        <v>2</v>
      </c>
      <c r="E9" s="298" t="s">
        <v>2</v>
      </c>
      <c r="F9" s="298" t="s">
        <v>2</v>
      </c>
      <c r="G9" s="298" t="s">
        <v>2</v>
      </c>
      <c r="H9" s="306" t="s">
        <v>2</v>
      </c>
      <c r="I9" s="298" t="s">
        <v>2</v>
      </c>
      <c r="J9" s="298" t="s">
        <v>2</v>
      </c>
      <c r="K9" s="298" t="s">
        <v>2</v>
      </c>
      <c r="L9" s="298" t="s">
        <v>2</v>
      </c>
      <c r="M9" s="298" t="s">
        <v>2</v>
      </c>
      <c r="N9" s="298" t="s">
        <v>2</v>
      </c>
      <c r="O9" s="298" t="s">
        <v>2</v>
      </c>
    </row>
    <row r="10" spans="2:18" ht="5.25" customHeight="1" thickBot="1">
      <c r="B10" s="252"/>
      <c r="C10" s="160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8"/>
    </row>
    <row r="11" spans="2:18" ht="12.75" customHeight="1">
      <c r="B11" s="251" t="s">
        <v>3</v>
      </c>
      <c r="C11" s="149">
        <v>9.59</v>
      </c>
      <c r="D11" s="148">
        <v>9.64</v>
      </c>
      <c r="E11" s="148">
        <v>9.74</v>
      </c>
      <c r="F11" s="148"/>
      <c r="G11" s="148"/>
      <c r="H11" s="148"/>
      <c r="I11" s="148"/>
      <c r="J11" s="148">
        <v>10.16</v>
      </c>
      <c r="K11" s="148">
        <v>10.18</v>
      </c>
      <c r="L11" s="148">
        <v>10.119999999999999</v>
      </c>
      <c r="M11" s="148">
        <v>10.130000000000001</v>
      </c>
      <c r="N11" s="148">
        <v>10.15</v>
      </c>
      <c r="O11" s="147">
        <v>10.130000000000001</v>
      </c>
    </row>
    <row r="12" spans="2:18" ht="12.75" customHeight="1">
      <c r="B12" s="250" t="s">
        <v>5</v>
      </c>
      <c r="C12" s="145">
        <v>17.399999999999999</v>
      </c>
      <c r="D12" s="144">
        <v>17.3</v>
      </c>
      <c r="E12" s="144">
        <v>17.600000000000001</v>
      </c>
      <c r="F12" s="144"/>
      <c r="G12" s="144"/>
      <c r="H12" s="144"/>
      <c r="I12" s="144"/>
      <c r="J12" s="144">
        <v>19.3</v>
      </c>
      <c r="K12" s="144">
        <v>18</v>
      </c>
      <c r="L12" s="270">
        <v>18.2</v>
      </c>
      <c r="M12" s="144">
        <v>18.5</v>
      </c>
      <c r="N12" s="144">
        <v>18.3</v>
      </c>
      <c r="O12" s="143">
        <v>18.3</v>
      </c>
    </row>
    <row r="13" spans="2:18">
      <c r="B13" s="250" t="s">
        <v>4</v>
      </c>
      <c r="C13" s="145">
        <v>-130.5</v>
      </c>
      <c r="D13" s="144">
        <v>-134.1</v>
      </c>
      <c r="E13" s="144">
        <v>-139.9</v>
      </c>
      <c r="F13" s="144"/>
      <c r="G13" s="144"/>
      <c r="H13" s="144"/>
      <c r="I13" s="144"/>
      <c r="J13" s="144">
        <v>-165.3</v>
      </c>
      <c r="K13" s="144">
        <v>-165.1</v>
      </c>
      <c r="L13" s="144">
        <v>-162.4</v>
      </c>
      <c r="M13" s="144">
        <v>-163.19999999999999</v>
      </c>
      <c r="N13" s="144">
        <v>-164.1</v>
      </c>
      <c r="O13" s="143">
        <v>-163.5</v>
      </c>
    </row>
    <row r="14" spans="2:18" s="221" customFormat="1" ht="13.5" thickBot="1">
      <c r="B14" s="249" t="s">
        <v>5</v>
      </c>
      <c r="C14" s="141">
        <v>17.399999999999999</v>
      </c>
      <c r="D14" s="140">
        <v>17.3</v>
      </c>
      <c r="E14" s="140">
        <v>17.8</v>
      </c>
      <c r="F14" s="140"/>
      <c r="G14" s="140"/>
      <c r="H14" s="140"/>
      <c r="I14" s="140"/>
      <c r="J14" s="140">
        <v>19.399999999999999</v>
      </c>
      <c r="K14" s="333">
        <v>18</v>
      </c>
      <c r="L14" s="333">
        <v>18.2</v>
      </c>
      <c r="M14" s="333">
        <v>18.399999999999999</v>
      </c>
      <c r="N14" s="333">
        <v>18.3</v>
      </c>
      <c r="O14" s="332">
        <v>18.3</v>
      </c>
    </row>
    <row r="15" spans="2:18" ht="5.25" customHeight="1" thickBot="1">
      <c r="B15" s="252"/>
      <c r="C15" s="153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1"/>
    </row>
    <row r="16" spans="2:18" ht="12.75" customHeight="1">
      <c r="B16" s="251" t="s">
        <v>19</v>
      </c>
      <c r="C16" s="149">
        <v>44.5</v>
      </c>
      <c r="D16" s="148">
        <v>44.4</v>
      </c>
      <c r="E16" s="148">
        <v>44.3</v>
      </c>
      <c r="F16" s="148"/>
      <c r="G16" s="148"/>
      <c r="H16" s="148"/>
      <c r="I16" s="148"/>
      <c r="J16" s="148">
        <v>43</v>
      </c>
      <c r="K16" s="148">
        <v>43.9</v>
      </c>
      <c r="L16" s="148">
        <v>44.5</v>
      </c>
      <c r="M16" s="148">
        <v>45.6</v>
      </c>
      <c r="N16" s="148">
        <v>45.8</v>
      </c>
      <c r="O16" s="147">
        <v>45.7</v>
      </c>
    </row>
    <row r="17" spans="2:16" ht="12.75" customHeight="1">
      <c r="B17" s="250" t="s">
        <v>5</v>
      </c>
      <c r="C17" s="145">
        <v>17.399999999999999</v>
      </c>
      <c r="D17" s="144">
        <v>17.399999999999999</v>
      </c>
      <c r="E17" s="144">
        <v>17.399999999999999</v>
      </c>
      <c r="F17" s="144"/>
      <c r="G17" s="144"/>
      <c r="H17" s="144"/>
      <c r="I17" s="144"/>
      <c r="J17" s="144">
        <v>19.3</v>
      </c>
      <c r="K17" s="144">
        <v>17.899999999999999</v>
      </c>
      <c r="L17" s="144">
        <v>18</v>
      </c>
      <c r="M17" s="144">
        <v>18.399999999999999</v>
      </c>
      <c r="N17" s="144">
        <v>18.2</v>
      </c>
      <c r="O17" s="143">
        <v>18.2</v>
      </c>
    </row>
    <row r="18" spans="2:16" ht="12.75" customHeight="1">
      <c r="B18" s="250" t="s">
        <v>59</v>
      </c>
      <c r="C18" s="145">
        <v>44.2</v>
      </c>
      <c r="D18" s="144">
        <v>44.5</v>
      </c>
      <c r="E18" s="144">
        <v>44.4</v>
      </c>
      <c r="F18" s="144"/>
      <c r="G18" s="144"/>
      <c r="H18" s="144"/>
      <c r="I18" s="144"/>
      <c r="J18" s="144">
        <v>43.3</v>
      </c>
      <c r="K18" s="144">
        <v>43.9</v>
      </c>
      <c r="L18" s="144">
        <v>44.4</v>
      </c>
      <c r="M18" s="144">
        <v>45.6</v>
      </c>
      <c r="N18" s="144">
        <v>45.7</v>
      </c>
      <c r="O18" s="143">
        <v>45.8</v>
      </c>
    </row>
    <row r="19" spans="2:16" ht="12.75" customHeight="1">
      <c r="B19" s="250" t="s">
        <v>5</v>
      </c>
      <c r="C19" s="145">
        <v>17.399999999999999</v>
      </c>
      <c r="D19" s="144">
        <v>17.399999999999999</v>
      </c>
      <c r="E19" s="144">
        <v>17.399999999999999</v>
      </c>
      <c r="F19" s="144"/>
      <c r="G19" s="144"/>
      <c r="H19" s="144"/>
      <c r="I19" s="144"/>
      <c r="J19" s="144">
        <v>19.3</v>
      </c>
      <c r="K19" s="144">
        <v>17.899999999999999</v>
      </c>
      <c r="L19" s="144">
        <v>18.100000000000001</v>
      </c>
      <c r="M19" s="144">
        <v>18.399999999999999</v>
      </c>
      <c r="N19" s="144">
        <v>18.2</v>
      </c>
      <c r="O19" s="143">
        <v>18.2</v>
      </c>
    </row>
    <row r="20" spans="2:16">
      <c r="B20" s="250" t="s">
        <v>20</v>
      </c>
      <c r="C20" s="145">
        <v>28.4</v>
      </c>
      <c r="D20" s="144">
        <v>28.4</v>
      </c>
      <c r="E20" s="144">
        <v>28.3</v>
      </c>
      <c r="F20" s="144"/>
      <c r="G20" s="144"/>
      <c r="H20" s="144"/>
      <c r="I20" s="144"/>
      <c r="J20" s="144">
        <v>27.5</v>
      </c>
      <c r="K20" s="144">
        <v>28</v>
      </c>
      <c r="L20" s="144">
        <v>28.4</v>
      </c>
      <c r="M20" s="144">
        <v>29.3</v>
      </c>
      <c r="N20" s="144">
        <v>29.4</v>
      </c>
      <c r="O20" s="143">
        <v>29.5</v>
      </c>
    </row>
    <row r="21" spans="2:16" ht="13.5" thickBot="1">
      <c r="B21" s="249" t="s">
        <v>5</v>
      </c>
      <c r="C21" s="141">
        <v>17.399999999999999</v>
      </c>
      <c r="D21" s="140">
        <v>17.399999999999999</v>
      </c>
      <c r="E21" s="140">
        <v>17.3</v>
      </c>
      <c r="F21" s="140"/>
      <c r="G21" s="140"/>
      <c r="H21" s="140"/>
      <c r="I21" s="140"/>
      <c r="J21" s="140">
        <v>19.3</v>
      </c>
      <c r="K21" s="140">
        <v>17.899999999999999</v>
      </c>
      <c r="L21" s="140">
        <v>18</v>
      </c>
      <c r="M21" s="140">
        <v>18.399999999999999</v>
      </c>
      <c r="N21" s="140">
        <v>18.2</v>
      </c>
      <c r="O21" s="139">
        <v>18.2</v>
      </c>
      <c r="P21" s="269"/>
    </row>
    <row r="22" spans="2:16" ht="5.25" customHeight="1" thickBot="1">
      <c r="B22" s="252"/>
      <c r="C22" s="160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8"/>
      <c r="P22" s="269"/>
    </row>
    <row r="23" spans="2:16">
      <c r="B23" s="251" t="s">
        <v>82</v>
      </c>
      <c r="C23" s="149">
        <v>7.92</v>
      </c>
      <c r="D23" s="148">
        <v>7.75</v>
      </c>
      <c r="E23" s="148">
        <v>9.5299999999999994</v>
      </c>
      <c r="F23" s="148"/>
      <c r="G23" s="148"/>
      <c r="H23" s="148"/>
      <c r="I23" s="148"/>
      <c r="J23" s="148">
        <v>16.03</v>
      </c>
      <c r="K23" s="148">
        <v>8.84</v>
      </c>
      <c r="L23" s="148">
        <v>8.0399999999999991</v>
      </c>
      <c r="M23" s="148">
        <v>7.84</v>
      </c>
      <c r="N23" s="148">
        <v>8.14</v>
      </c>
      <c r="O23" s="147">
        <v>8.06</v>
      </c>
      <c r="P23" s="269"/>
    </row>
    <row r="24" spans="2:16" ht="13.5" thickBot="1">
      <c r="B24" s="249" t="s">
        <v>5</v>
      </c>
      <c r="C24" s="141">
        <v>17.3</v>
      </c>
      <c r="D24" s="140">
        <v>17.3</v>
      </c>
      <c r="E24" s="140">
        <v>17.3</v>
      </c>
      <c r="F24" s="140"/>
      <c r="G24" s="140"/>
      <c r="H24" s="140"/>
      <c r="I24" s="140"/>
      <c r="J24" s="140">
        <v>19.2</v>
      </c>
      <c r="K24" s="140">
        <v>17.899999999999999</v>
      </c>
      <c r="L24" s="140">
        <v>18</v>
      </c>
      <c r="M24" s="140">
        <v>18.3</v>
      </c>
      <c r="N24" s="140">
        <v>18.2</v>
      </c>
      <c r="O24" s="139">
        <v>18.2</v>
      </c>
      <c r="P24" s="269"/>
    </row>
    <row r="25" spans="2:16">
      <c r="B25" s="248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269"/>
    </row>
    <row r="26" spans="2:16">
      <c r="B26" s="248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269"/>
    </row>
    <row r="27" spans="2:16">
      <c r="B27" s="248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269"/>
    </row>
    <row r="28" spans="2:16">
      <c r="B28" s="248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269"/>
    </row>
    <row r="29" spans="2:16">
      <c r="B29" s="248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269"/>
    </row>
    <row r="30" spans="2:16">
      <c r="B30" s="248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269"/>
    </row>
    <row r="31" spans="2:16">
      <c r="B31" s="248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269"/>
    </row>
    <row r="32" spans="2:16">
      <c r="B32" s="248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269"/>
    </row>
    <row r="33" spans="2:17">
      <c r="B33" s="248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269"/>
    </row>
    <row r="34" spans="2:17">
      <c r="B34" s="248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269"/>
    </row>
    <row r="35" spans="2:17">
      <c r="B35" s="248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269"/>
    </row>
    <row r="36" spans="2:17">
      <c r="B36" s="248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269"/>
    </row>
    <row r="37" spans="2:17">
      <c r="B37" s="248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269"/>
    </row>
    <row r="38" spans="2:17">
      <c r="B38" s="248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269"/>
    </row>
    <row r="39" spans="2:17">
      <c r="B39" s="248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269"/>
    </row>
    <row r="40" spans="2:17" ht="13.5" thickBot="1"/>
    <row r="41" spans="2:17" ht="13.5" customHeight="1" thickBot="1">
      <c r="B41" s="188"/>
      <c r="C41" s="185"/>
      <c r="D41" s="186" t="s">
        <v>6</v>
      </c>
      <c r="E41" s="187"/>
      <c r="F41" s="187"/>
      <c r="G41" s="187"/>
      <c r="H41" s="187"/>
      <c r="I41" s="185"/>
      <c r="J41" s="319" t="s">
        <v>16</v>
      </c>
      <c r="K41" s="318"/>
      <c r="L41" s="184" t="s">
        <v>66</v>
      </c>
      <c r="M41" s="116"/>
      <c r="N41" s="116"/>
      <c r="O41" s="180"/>
    </row>
    <row r="42" spans="2:17" ht="13.5" customHeight="1" thickBot="1">
      <c r="B42" s="183"/>
      <c r="C42" s="182"/>
      <c r="D42" s="183"/>
      <c r="E42" s="123"/>
      <c r="F42" s="123"/>
      <c r="G42" s="123"/>
      <c r="H42" s="123"/>
      <c r="I42" s="182"/>
      <c r="J42" s="317"/>
      <c r="K42" s="316"/>
      <c r="L42" s="181" t="s">
        <v>127</v>
      </c>
      <c r="M42" s="116"/>
      <c r="N42" s="116"/>
      <c r="O42" s="180"/>
      <c r="Q42" s="136"/>
    </row>
    <row r="43" spans="2:17" ht="5.25" customHeight="1" thickBot="1">
      <c r="B43" s="257"/>
      <c r="C43" s="172"/>
      <c r="D43" s="172"/>
      <c r="E43" s="172"/>
      <c r="F43" s="172"/>
      <c r="G43" s="172"/>
      <c r="H43" s="172"/>
      <c r="I43" s="172"/>
      <c r="J43" s="172"/>
      <c r="K43" s="172"/>
      <c r="L43" s="172"/>
      <c r="M43" s="179"/>
      <c r="N43" s="179"/>
      <c r="O43" s="178"/>
    </row>
    <row r="44" spans="2:17" ht="13.5" thickBot="1">
      <c r="B44" s="268" t="s">
        <v>28</v>
      </c>
      <c r="C44" s="303">
        <v>1.3996930000000001</v>
      </c>
      <c r="D44" s="301">
        <v>1.399381</v>
      </c>
      <c r="E44" s="302">
        <v>1.3988959999999999</v>
      </c>
      <c r="F44" s="302">
        <v>1.398431</v>
      </c>
      <c r="G44" s="302">
        <v>0.69999900000000004</v>
      </c>
      <c r="H44" s="301">
        <v>0.69996199999999997</v>
      </c>
      <c r="I44" s="301">
        <v>0.69986700000000002</v>
      </c>
      <c r="J44" s="301">
        <v>0.69971399999999995</v>
      </c>
      <c r="K44" s="301">
        <v>0.69950299999999999</v>
      </c>
      <c r="L44" s="301">
        <v>0.69923500000000005</v>
      </c>
      <c r="M44" s="301">
        <v>1.2999989999999999</v>
      </c>
      <c r="N44" s="301">
        <v>1.2999229999999999</v>
      </c>
      <c r="O44" s="300">
        <v>1.2997209999999999</v>
      </c>
    </row>
    <row r="45" spans="2:17" ht="5.25" customHeight="1" thickBot="1">
      <c r="B45" s="257"/>
      <c r="C45" s="172"/>
      <c r="D45" s="171"/>
      <c r="E45" s="171"/>
      <c r="F45" s="171"/>
      <c r="G45" s="171"/>
      <c r="H45" s="171"/>
      <c r="I45" s="171"/>
      <c r="J45" s="171"/>
      <c r="K45" s="171"/>
      <c r="L45" s="171"/>
      <c r="M45" s="170"/>
      <c r="N45" s="170"/>
      <c r="O45" s="169"/>
    </row>
    <row r="46" spans="2:17" ht="13.5" thickBot="1">
      <c r="B46" s="256" t="s">
        <v>0</v>
      </c>
      <c r="C46" s="262">
        <v>0.30208333333333331</v>
      </c>
      <c r="D46" s="261">
        <v>0.34375</v>
      </c>
      <c r="E46" s="261">
        <v>0.38541666666666669</v>
      </c>
      <c r="F46" s="261">
        <v>0.42708333333333331</v>
      </c>
      <c r="G46" s="261">
        <v>0.46875</v>
      </c>
      <c r="H46" s="261">
        <v>0.51041666666666663</v>
      </c>
      <c r="I46" s="261">
        <v>0.55208333333333337</v>
      </c>
      <c r="J46" s="261">
        <v>0.59375</v>
      </c>
      <c r="K46" s="261">
        <v>0.63541666666666663</v>
      </c>
      <c r="L46" s="261">
        <v>0.67708333333333337</v>
      </c>
      <c r="M46" s="261">
        <v>0.71875</v>
      </c>
      <c r="N46" s="261">
        <v>0.76041666666666663</v>
      </c>
      <c r="O46" s="260">
        <v>0.80208333333333337</v>
      </c>
    </row>
    <row r="47" spans="2:17" ht="5.25" customHeight="1" thickBot="1">
      <c r="B47" s="252"/>
      <c r="C47" s="160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8"/>
    </row>
    <row r="48" spans="2:17" ht="13.5" thickBot="1">
      <c r="B48" s="256" t="s">
        <v>65</v>
      </c>
      <c r="C48" s="299" t="s">
        <v>2</v>
      </c>
      <c r="D48" s="298" t="s">
        <v>2</v>
      </c>
      <c r="E48" s="298" t="s">
        <v>2</v>
      </c>
      <c r="F48" s="298" t="s">
        <v>2</v>
      </c>
      <c r="G48" s="298" t="s">
        <v>2</v>
      </c>
      <c r="H48" s="298" t="s">
        <v>2</v>
      </c>
      <c r="I48" s="298" t="s">
        <v>2</v>
      </c>
      <c r="J48" s="298" t="s">
        <v>2</v>
      </c>
      <c r="K48" s="298" t="s">
        <v>2</v>
      </c>
      <c r="L48" s="298" t="s">
        <v>2</v>
      </c>
      <c r="M48" s="298" t="s">
        <v>2</v>
      </c>
      <c r="N48" s="298" t="s">
        <v>2</v>
      </c>
      <c r="O48" s="297" t="s">
        <v>2</v>
      </c>
    </row>
    <row r="49" spans="2:15" ht="5.25" customHeight="1" thickBot="1">
      <c r="B49" s="252"/>
      <c r="C49" s="160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8"/>
    </row>
    <row r="50" spans="2:15">
      <c r="B50" s="251" t="s">
        <v>3</v>
      </c>
      <c r="C50" s="149">
        <v>9.64</v>
      </c>
      <c r="D50" s="148">
        <v>9.6999999999999993</v>
      </c>
      <c r="E50" s="148">
        <v>9.92</v>
      </c>
      <c r="F50" s="148">
        <v>10.039999999999999</v>
      </c>
      <c r="G50" s="148">
        <v>10.210000000000001</v>
      </c>
      <c r="H50" s="148">
        <v>10.14</v>
      </c>
      <c r="I50" s="148"/>
      <c r="J50" s="148">
        <v>10.17</v>
      </c>
      <c r="K50" s="148">
        <v>10.18</v>
      </c>
      <c r="L50" s="148">
        <v>10.15</v>
      </c>
      <c r="M50" s="148">
        <v>10.14</v>
      </c>
      <c r="N50" s="148">
        <v>10.15</v>
      </c>
      <c r="O50" s="147">
        <v>10.130000000000001</v>
      </c>
    </row>
    <row r="51" spans="2:15">
      <c r="B51" s="250" t="s">
        <v>5</v>
      </c>
      <c r="C51" s="145">
        <v>16.2</v>
      </c>
      <c r="D51" s="144">
        <v>16.100000000000001</v>
      </c>
      <c r="E51" s="144">
        <v>17.399999999999999</v>
      </c>
      <c r="F51" s="144">
        <v>18</v>
      </c>
      <c r="G51" s="144">
        <v>18.8</v>
      </c>
      <c r="H51" s="144">
        <v>19.399999999999999</v>
      </c>
      <c r="I51" s="144"/>
      <c r="J51" s="144">
        <v>18.7</v>
      </c>
      <c r="K51" s="144">
        <v>18.5</v>
      </c>
      <c r="L51" s="144">
        <v>18.600000000000001</v>
      </c>
      <c r="M51" s="144">
        <v>18.100000000000001</v>
      </c>
      <c r="N51" s="144">
        <v>17.600000000000001</v>
      </c>
      <c r="O51" s="143">
        <v>17.5</v>
      </c>
    </row>
    <row r="52" spans="2:15">
      <c r="B52" s="250" t="s">
        <v>4</v>
      </c>
      <c r="C52" s="145">
        <v>-133.5</v>
      </c>
      <c r="D52" s="144">
        <v>-134.69999999999999</v>
      </c>
      <c r="E52" s="144">
        <v>-150.1</v>
      </c>
      <c r="F52" s="144">
        <v>-157.5</v>
      </c>
      <c r="G52" s="144">
        <v>-168.2</v>
      </c>
      <c r="H52" s="144">
        <v>-164.8</v>
      </c>
      <c r="I52" s="144"/>
      <c r="J52" s="144">
        <v>-165.4</v>
      </c>
      <c r="K52" s="144">
        <v>-166.2</v>
      </c>
      <c r="L52" s="144">
        <v>-164.7</v>
      </c>
      <c r="M52" s="144">
        <v>-163.80000000000001</v>
      </c>
      <c r="N52" s="144">
        <v>-163.9</v>
      </c>
      <c r="O52" s="143">
        <v>-162.69999999999999</v>
      </c>
    </row>
    <row r="53" spans="2:15" ht="13.5" thickBot="1">
      <c r="B53" s="249" t="s">
        <v>5</v>
      </c>
      <c r="C53" s="141">
        <v>16.3</v>
      </c>
      <c r="D53" s="140">
        <v>16.2</v>
      </c>
      <c r="E53" s="140">
        <v>17.3</v>
      </c>
      <c r="F53" s="140">
        <v>18.100000000000001</v>
      </c>
      <c r="G53" s="140">
        <v>18.8</v>
      </c>
      <c r="H53" s="140">
        <v>19.399999999999999</v>
      </c>
      <c r="I53" s="140"/>
      <c r="J53" s="140">
        <v>18.7</v>
      </c>
      <c r="K53" s="140">
        <v>18.5</v>
      </c>
      <c r="L53" s="140">
        <v>18.600000000000001</v>
      </c>
      <c r="M53" s="140">
        <v>18.100000000000001</v>
      </c>
      <c r="N53" s="140">
        <v>17.600000000000001</v>
      </c>
      <c r="O53" s="139">
        <v>17.5</v>
      </c>
    </row>
    <row r="54" spans="2:15" ht="5.25" customHeight="1" thickBot="1">
      <c r="B54" s="252"/>
      <c r="C54" s="153"/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1"/>
    </row>
    <row r="55" spans="2:15">
      <c r="B55" s="251" t="s">
        <v>19</v>
      </c>
      <c r="C55" s="149">
        <v>38.6</v>
      </c>
      <c r="D55" s="148">
        <v>38.799999999999997</v>
      </c>
      <c r="E55" s="148">
        <v>39.700000000000003</v>
      </c>
      <c r="F55" s="148">
        <v>38.6</v>
      </c>
      <c r="G55" s="148">
        <v>39</v>
      </c>
      <c r="H55" s="148">
        <v>39.200000000000003</v>
      </c>
      <c r="I55" s="148"/>
      <c r="J55" s="148">
        <v>35.9</v>
      </c>
      <c r="K55" s="148">
        <v>36.200000000000003</v>
      </c>
      <c r="L55" s="148">
        <v>38.700000000000003</v>
      </c>
      <c r="M55" s="148">
        <v>39.5</v>
      </c>
      <c r="N55" s="148">
        <v>41.4</v>
      </c>
      <c r="O55" s="147">
        <v>41.3</v>
      </c>
    </row>
    <row r="56" spans="2:15">
      <c r="B56" s="250" t="s">
        <v>5</v>
      </c>
      <c r="C56" s="145">
        <v>16.100000000000001</v>
      </c>
      <c r="D56" s="144">
        <v>16.100000000000001</v>
      </c>
      <c r="E56" s="144">
        <v>16.899999999999999</v>
      </c>
      <c r="F56" s="144">
        <v>17.8</v>
      </c>
      <c r="G56" s="144">
        <v>18.7</v>
      </c>
      <c r="H56" s="144">
        <v>19.600000000000001</v>
      </c>
      <c r="I56" s="144"/>
      <c r="J56" s="144">
        <v>18.5</v>
      </c>
      <c r="K56" s="144">
        <v>18.399999999999999</v>
      </c>
      <c r="L56" s="144">
        <v>18.5</v>
      </c>
      <c r="M56" s="144">
        <v>18.100000000000001</v>
      </c>
      <c r="N56" s="144">
        <v>17.600000000000001</v>
      </c>
      <c r="O56" s="143">
        <v>17.5</v>
      </c>
    </row>
    <row r="57" spans="2:15">
      <c r="B57" s="250" t="s">
        <v>59</v>
      </c>
      <c r="C57" s="145">
        <v>38.5</v>
      </c>
      <c r="D57" s="144">
        <v>38.799999999999997</v>
      </c>
      <c r="E57" s="144">
        <v>39.9</v>
      </c>
      <c r="F57" s="144">
        <v>38.5</v>
      </c>
      <c r="G57" s="144">
        <v>38.700000000000003</v>
      </c>
      <c r="H57" s="144">
        <v>39.299999999999997</v>
      </c>
      <c r="I57" s="144"/>
      <c r="J57" s="144">
        <v>36</v>
      </c>
      <c r="K57" s="144">
        <v>36.1</v>
      </c>
      <c r="L57" s="144">
        <v>38.799999999999997</v>
      </c>
      <c r="M57" s="144">
        <v>39.1</v>
      </c>
      <c r="N57" s="144">
        <v>41.4</v>
      </c>
      <c r="O57" s="143">
        <v>41.3</v>
      </c>
    </row>
    <row r="58" spans="2:15">
      <c r="B58" s="250" t="s">
        <v>5</v>
      </c>
      <c r="C58" s="145">
        <v>16.100000000000001</v>
      </c>
      <c r="D58" s="144">
        <v>16.100000000000001</v>
      </c>
      <c r="E58" s="144">
        <v>16.899999999999999</v>
      </c>
      <c r="F58" s="144">
        <v>17.899999999999999</v>
      </c>
      <c r="G58" s="144">
        <v>18.7</v>
      </c>
      <c r="H58" s="144">
        <v>19.5</v>
      </c>
      <c r="I58" s="144"/>
      <c r="J58" s="144">
        <v>18.600000000000001</v>
      </c>
      <c r="K58" s="144">
        <v>18.5</v>
      </c>
      <c r="L58" s="144">
        <v>18.5</v>
      </c>
      <c r="M58" s="144">
        <v>18.100000000000001</v>
      </c>
      <c r="N58" s="144">
        <v>17.5</v>
      </c>
      <c r="O58" s="143">
        <v>18.5</v>
      </c>
    </row>
    <row r="59" spans="2:15">
      <c r="B59" s="250" t="s">
        <v>20</v>
      </c>
      <c r="C59" s="145">
        <v>24.2</v>
      </c>
      <c r="D59" s="144">
        <v>24.3</v>
      </c>
      <c r="E59" s="144">
        <v>25</v>
      </c>
      <c r="F59" s="144">
        <v>24.3</v>
      </c>
      <c r="G59" s="144">
        <v>24.2</v>
      </c>
      <c r="H59" s="144">
        <v>24.5</v>
      </c>
      <c r="I59" s="144"/>
      <c r="J59" s="144">
        <v>22.5</v>
      </c>
      <c r="K59" s="144">
        <v>22.7</v>
      </c>
      <c r="L59" s="144">
        <v>24.4</v>
      </c>
      <c r="M59" s="144">
        <v>24.7</v>
      </c>
      <c r="N59" s="144">
        <v>26.3</v>
      </c>
      <c r="O59" s="143">
        <v>26.2</v>
      </c>
    </row>
    <row r="60" spans="2:15" ht="13.5" thickBot="1">
      <c r="B60" s="249" t="s">
        <v>5</v>
      </c>
      <c r="C60" s="326">
        <v>16.100000000000001</v>
      </c>
      <c r="D60" s="325">
        <v>16.100000000000001</v>
      </c>
      <c r="E60" s="325">
        <v>16.899999999999999</v>
      </c>
      <c r="F60" s="325">
        <v>17.8</v>
      </c>
      <c r="G60" s="325">
        <v>18.7</v>
      </c>
      <c r="H60" s="325">
        <v>19.399999999999999</v>
      </c>
      <c r="I60" s="325"/>
      <c r="J60" s="325">
        <v>18.5</v>
      </c>
      <c r="K60" s="325">
        <v>18.5</v>
      </c>
      <c r="L60" s="325">
        <v>18.5</v>
      </c>
      <c r="M60" s="325">
        <v>18.100000000000001</v>
      </c>
      <c r="N60" s="325">
        <v>17.5</v>
      </c>
      <c r="O60" s="324">
        <v>17.600000000000001</v>
      </c>
    </row>
    <row r="61" spans="2:15" ht="5.25" customHeight="1" thickBot="1">
      <c r="B61" s="323"/>
      <c r="C61" s="322"/>
      <c r="D61" s="321"/>
      <c r="E61" s="321"/>
      <c r="F61" s="321"/>
      <c r="G61" s="321"/>
      <c r="H61" s="321"/>
      <c r="I61" s="321"/>
      <c r="J61" s="321"/>
      <c r="K61" s="321"/>
      <c r="L61" s="321"/>
      <c r="M61" s="321"/>
      <c r="N61" s="321"/>
      <c r="O61" s="320"/>
    </row>
    <row r="62" spans="2:15">
      <c r="B62" s="251" t="s">
        <v>82</v>
      </c>
      <c r="C62" s="145">
        <v>8.15</v>
      </c>
      <c r="D62" s="144">
        <v>8.42</v>
      </c>
      <c r="E62" s="144">
        <v>12.23</v>
      </c>
      <c r="F62" s="144">
        <v>13.38</v>
      </c>
      <c r="G62" s="144">
        <v>15.07</v>
      </c>
      <c r="H62" s="144">
        <v>11.33</v>
      </c>
      <c r="I62" s="144"/>
      <c r="J62" s="144">
        <v>12.08</v>
      </c>
      <c r="K62" s="144">
        <v>9.3000000000000007</v>
      </c>
      <c r="L62" s="144">
        <v>11.7</v>
      </c>
      <c r="M62" s="144">
        <v>10.18</v>
      </c>
      <c r="N62" s="144">
        <v>9.0500000000000007</v>
      </c>
      <c r="O62" s="143">
        <v>8.98</v>
      </c>
    </row>
    <row r="63" spans="2:15" ht="13.5" thickBot="1">
      <c r="B63" s="249" t="s">
        <v>5</v>
      </c>
      <c r="C63" s="141">
        <v>16</v>
      </c>
      <c r="D63" s="140">
        <v>16</v>
      </c>
      <c r="E63" s="140">
        <v>17</v>
      </c>
      <c r="F63" s="140">
        <v>17.600000000000001</v>
      </c>
      <c r="G63" s="140">
        <v>18.5</v>
      </c>
      <c r="H63" s="140">
        <v>19.2</v>
      </c>
      <c r="I63" s="140"/>
      <c r="J63" s="140">
        <v>12.4</v>
      </c>
      <c r="K63" s="140">
        <v>18.3</v>
      </c>
      <c r="L63" s="140">
        <v>18.399999999999999</v>
      </c>
      <c r="M63" s="140">
        <v>18</v>
      </c>
      <c r="N63" s="140">
        <v>17.5</v>
      </c>
      <c r="O63" s="139">
        <v>17.399999999999999</v>
      </c>
    </row>
    <row r="64" spans="2:15">
      <c r="B64" s="248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</row>
    <row r="65" spans="2:24" ht="13.5" thickBot="1">
      <c r="B65" s="248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</row>
    <row r="66" spans="2:24" ht="13.5" thickBot="1">
      <c r="B66" s="118"/>
      <c r="C66" s="117" t="s">
        <v>104</v>
      </c>
      <c r="D66" s="117"/>
      <c r="E66" s="117"/>
      <c r="F66" s="117"/>
      <c r="G66" s="137"/>
      <c r="H66" s="137"/>
      <c r="I66" s="137"/>
      <c r="J66" s="137"/>
      <c r="K66" s="137"/>
      <c r="L66" s="137"/>
      <c r="M66" s="137"/>
      <c r="N66" s="137"/>
      <c r="O66" s="137"/>
    </row>
    <row r="67" spans="2:24" ht="13.5" thickBot="1">
      <c r="B67" s="115"/>
      <c r="C67" s="122" t="s">
        <v>17</v>
      </c>
      <c r="D67" s="122"/>
      <c r="E67" s="122" t="s">
        <v>18</v>
      </c>
      <c r="F67" s="122"/>
      <c r="G67" s="269"/>
      <c r="H67" s="269"/>
      <c r="I67" s="269"/>
      <c r="J67" s="269"/>
      <c r="K67" s="269"/>
      <c r="L67" s="269"/>
      <c r="M67" s="269"/>
      <c r="N67" s="269"/>
      <c r="O67" s="269"/>
      <c r="P67" s="133"/>
    </row>
    <row r="68" spans="2:24">
      <c r="B68" s="201" t="s">
        <v>9</v>
      </c>
      <c r="C68" s="113">
        <f>COUNTIF(C11:O11,"&gt;0")</f>
        <v>9</v>
      </c>
      <c r="D68" s="113"/>
      <c r="E68" s="113">
        <f>COUNTIF(C50:O50,"&gt;0")</f>
        <v>12</v>
      </c>
      <c r="F68" s="113"/>
      <c r="G68" s="295"/>
      <c r="H68" s="295"/>
      <c r="I68" s="295"/>
      <c r="J68" s="295"/>
      <c r="K68" s="295"/>
      <c r="L68" s="296"/>
      <c r="M68" s="296"/>
      <c r="N68" s="296"/>
      <c r="O68" s="296"/>
      <c r="P68" s="133"/>
    </row>
    <row r="69" spans="2:24">
      <c r="B69" s="201" t="s">
        <v>10</v>
      </c>
      <c r="C69" s="111">
        <f>AVERAGE(C11:O11)</f>
        <v>9.9822222222222212</v>
      </c>
      <c r="D69" s="111"/>
      <c r="E69" s="111">
        <f>AVERAGE(C50:O50)</f>
        <v>10.047500000000001</v>
      </c>
      <c r="F69" s="111"/>
      <c r="G69" s="295"/>
      <c r="H69" s="295"/>
      <c r="I69" s="295"/>
      <c r="J69" s="295"/>
      <c r="X69" s="290"/>
    </row>
    <row r="70" spans="2:24">
      <c r="B70" s="201" t="s">
        <v>12</v>
      </c>
      <c r="C70" s="111">
        <f>STDEV(C11:O11)</f>
        <v>0.24777902341490579</v>
      </c>
      <c r="D70" s="111"/>
      <c r="E70" s="111">
        <f>STDEV(C50:O50)</f>
        <v>0.19235974819923421</v>
      </c>
      <c r="F70" s="111"/>
      <c r="G70" s="294"/>
      <c r="H70" s="294"/>
      <c r="I70" s="294"/>
      <c r="J70" s="294"/>
      <c r="X70" s="269"/>
    </row>
    <row r="71" spans="2:24">
      <c r="B71" s="201" t="s">
        <v>11</v>
      </c>
      <c r="C71" s="111">
        <f>CONFIDENCE(0.05,C70,C68)</f>
        <v>0.16187932067257402</v>
      </c>
      <c r="D71" s="111"/>
      <c r="E71" s="111">
        <f>CONFIDENCE(0.05,E70,E68)</f>
        <v>0.10883577343636898</v>
      </c>
      <c r="F71" s="111"/>
      <c r="G71" s="293"/>
      <c r="H71" s="293"/>
      <c r="I71" s="293"/>
      <c r="J71" s="293"/>
      <c r="X71" s="269"/>
    </row>
    <row r="72" spans="2:24">
      <c r="B72" s="201" t="s">
        <v>13</v>
      </c>
      <c r="C72" s="109">
        <f>MAX(C11:O11)</f>
        <v>10.18</v>
      </c>
      <c r="D72" s="109"/>
      <c r="E72" s="109">
        <f>MAX(C50:O50)</f>
        <v>10.210000000000001</v>
      </c>
      <c r="F72" s="109"/>
      <c r="G72" s="243"/>
      <c r="H72" s="243"/>
      <c r="I72" s="243"/>
      <c r="J72" s="243"/>
      <c r="K72" s="243"/>
      <c r="L72" s="243"/>
      <c r="M72" s="293"/>
      <c r="N72" s="293"/>
      <c r="O72" s="293"/>
      <c r="P72" s="133"/>
    </row>
    <row r="73" spans="2:24">
      <c r="B73" s="201" t="s">
        <v>14</v>
      </c>
      <c r="C73" s="109">
        <f>MIN(C11:O11)</f>
        <v>9.59</v>
      </c>
      <c r="D73" s="109"/>
      <c r="E73" s="109">
        <f>MIN(C50:O50)</f>
        <v>9.64</v>
      </c>
      <c r="F73" s="109"/>
      <c r="G73" s="291"/>
      <c r="H73" s="292"/>
      <c r="I73" s="291"/>
      <c r="J73" s="291"/>
      <c r="K73" s="291"/>
      <c r="L73" s="291"/>
      <c r="M73" s="291"/>
      <c r="N73" s="291"/>
      <c r="O73" s="291"/>
      <c r="P73" s="133"/>
    </row>
    <row r="74" spans="2:24" ht="13.5" thickBot="1">
      <c r="B74" s="200" t="s">
        <v>15</v>
      </c>
      <c r="C74" s="106">
        <f>C72-C73</f>
        <v>0.58999999999999986</v>
      </c>
      <c r="D74" s="106"/>
      <c r="E74" s="106">
        <f>E72-E73</f>
        <v>0.57000000000000028</v>
      </c>
      <c r="F74" s="106"/>
      <c r="G74" s="290"/>
      <c r="H74" s="290"/>
      <c r="I74" s="290"/>
      <c r="J74" s="290"/>
      <c r="K74" s="290"/>
      <c r="L74" s="290"/>
      <c r="M74" s="290"/>
      <c r="N74" s="290"/>
      <c r="O74" s="290"/>
      <c r="P74" s="133"/>
    </row>
    <row r="75" spans="2:24">
      <c r="B75" s="201"/>
      <c r="C75" s="224"/>
      <c r="D75" s="224"/>
      <c r="E75" s="224"/>
      <c r="F75" s="224"/>
      <c r="G75" s="290"/>
      <c r="H75" s="290"/>
      <c r="I75" s="290"/>
      <c r="J75" s="290"/>
      <c r="K75" s="290"/>
      <c r="L75" s="290"/>
      <c r="M75" s="290"/>
      <c r="N75" s="290"/>
      <c r="O75" s="290"/>
      <c r="P75" s="133"/>
    </row>
    <row r="76" spans="2:24">
      <c r="B76" s="201"/>
      <c r="C76" s="224"/>
      <c r="D76" s="224"/>
      <c r="E76" s="224"/>
      <c r="F76" s="224"/>
      <c r="G76" s="290"/>
      <c r="H76" s="290"/>
      <c r="I76" s="290"/>
      <c r="J76" s="290"/>
      <c r="K76" s="290"/>
      <c r="L76" s="290"/>
      <c r="M76" s="290"/>
      <c r="N76" s="290"/>
      <c r="O76" s="290"/>
      <c r="P76" s="133"/>
    </row>
    <row r="77" spans="2:24">
      <c r="B77" s="201"/>
      <c r="C77" s="224"/>
      <c r="D77" s="224"/>
      <c r="E77" s="224"/>
      <c r="F77" s="224"/>
      <c r="G77" s="290"/>
      <c r="H77" s="290"/>
      <c r="I77" s="290"/>
      <c r="J77" s="290"/>
      <c r="K77" s="290"/>
      <c r="L77" s="290"/>
      <c r="M77" s="290"/>
      <c r="N77" s="290"/>
      <c r="O77" s="290"/>
      <c r="P77" s="133"/>
    </row>
    <row r="78" spans="2:24">
      <c r="B78" s="201"/>
      <c r="C78" s="224"/>
      <c r="D78" s="224"/>
      <c r="E78" s="224"/>
      <c r="F78" s="224"/>
      <c r="G78" s="290"/>
      <c r="H78" s="290"/>
      <c r="I78" s="290"/>
      <c r="J78" s="290"/>
      <c r="K78" s="290"/>
      <c r="L78" s="290"/>
      <c r="M78" s="290"/>
      <c r="N78" s="290"/>
      <c r="O78" s="290"/>
      <c r="P78" s="133"/>
    </row>
    <row r="79" spans="2:24" ht="13.5" thickBot="1">
      <c r="B79" s="276"/>
      <c r="C79" s="275"/>
      <c r="D79" s="275"/>
      <c r="E79" s="275"/>
      <c r="F79" s="275"/>
      <c r="G79" s="275"/>
      <c r="H79" s="275"/>
      <c r="I79" s="275"/>
      <c r="J79" s="275"/>
      <c r="K79" s="275"/>
      <c r="L79" s="275"/>
      <c r="M79" s="275"/>
      <c r="N79" s="275"/>
      <c r="O79" s="275"/>
      <c r="P79" s="133"/>
    </row>
    <row r="80" spans="2:24" ht="22.5" customHeight="1" thickBot="1">
      <c r="B80" s="118"/>
      <c r="C80" s="117" t="s">
        <v>103</v>
      </c>
      <c r="D80" s="117"/>
      <c r="E80" s="117"/>
      <c r="F80" s="117"/>
      <c r="G80" s="290"/>
      <c r="H80" s="290"/>
      <c r="I80" s="290"/>
      <c r="J80" s="290"/>
      <c r="K80" s="290"/>
      <c r="L80" s="290"/>
      <c r="M80" s="290"/>
      <c r="N80" s="290"/>
      <c r="O80" s="290"/>
      <c r="P80" s="133"/>
    </row>
    <row r="81" spans="2:16" ht="13.5" customHeight="1" thickBot="1">
      <c r="B81" s="115"/>
      <c r="C81" s="122" t="s">
        <v>17</v>
      </c>
      <c r="D81" s="122"/>
      <c r="E81" s="122" t="s">
        <v>18</v>
      </c>
      <c r="F81" s="122"/>
      <c r="G81" s="269"/>
      <c r="H81" s="269"/>
      <c r="I81" s="269"/>
      <c r="J81" s="269"/>
      <c r="K81" s="269"/>
      <c r="L81" s="269"/>
      <c r="M81" s="269"/>
      <c r="N81" s="269"/>
      <c r="O81" s="269"/>
      <c r="P81" s="133"/>
    </row>
    <row r="82" spans="2:16">
      <c r="B82" s="201" t="s">
        <v>9</v>
      </c>
      <c r="C82" s="113">
        <f>COUNTIF(C12:O12,"&gt;0")</f>
        <v>9</v>
      </c>
      <c r="D82" s="113"/>
      <c r="E82" s="113">
        <f>COUNTIF(C50:O50,"&gt;0")</f>
        <v>12</v>
      </c>
      <c r="F82" s="113"/>
      <c r="G82" s="269"/>
      <c r="H82" s="269"/>
      <c r="I82" s="269"/>
      <c r="J82" s="269"/>
      <c r="K82" s="269"/>
      <c r="L82" s="269"/>
      <c r="M82" s="269"/>
      <c r="N82" s="269"/>
      <c r="O82" s="269"/>
      <c r="P82" s="133"/>
    </row>
    <row r="83" spans="2:16">
      <c r="B83" s="201" t="s">
        <v>10</v>
      </c>
      <c r="C83" s="111">
        <f>AVERAGE(C12:O12)</f>
        <v>18.100000000000005</v>
      </c>
      <c r="D83" s="111"/>
      <c r="E83" s="111">
        <f>AVERAGE(I51:O51)</f>
        <v>18.166666666666668</v>
      </c>
      <c r="F83" s="111"/>
      <c r="G83" s="269"/>
      <c r="H83" s="269"/>
      <c r="I83" s="269"/>
      <c r="J83" s="269"/>
      <c r="K83" s="269"/>
      <c r="L83" s="269"/>
      <c r="M83" s="269"/>
      <c r="N83" s="269"/>
      <c r="O83" s="269"/>
      <c r="P83" s="133"/>
    </row>
    <row r="84" spans="2:16">
      <c r="B84" s="201" t="s">
        <v>12</v>
      </c>
      <c r="C84" s="111">
        <f>STDEV(C12:O12)</f>
        <v>0.62048368229954298</v>
      </c>
      <c r="D84" s="111"/>
      <c r="E84" s="111">
        <f>STDEV(I51:O51)</f>
        <v>0.52025634707004431</v>
      </c>
      <c r="F84" s="111"/>
      <c r="G84" s="269"/>
      <c r="H84" s="269"/>
      <c r="I84" s="269"/>
      <c r="J84" s="269"/>
      <c r="K84" s="269"/>
      <c r="L84" s="269"/>
      <c r="M84" s="269"/>
      <c r="N84" s="269"/>
      <c r="O84" s="269"/>
      <c r="P84" s="133"/>
    </row>
    <row r="85" spans="2:16">
      <c r="B85" s="201" t="s">
        <v>11</v>
      </c>
      <c r="C85" s="111">
        <f>CONFIDENCE(0.05,C84,C82)</f>
        <v>0.4053752234339657</v>
      </c>
      <c r="D85" s="111"/>
      <c r="E85" s="111">
        <f>CONFIDENCE(0.05,E84,E82)</f>
        <v>0.29435733020352178</v>
      </c>
      <c r="F85" s="111"/>
      <c r="G85" s="269"/>
      <c r="H85" s="269"/>
      <c r="I85" s="269"/>
      <c r="J85" s="269"/>
      <c r="K85" s="269"/>
      <c r="L85" s="269"/>
      <c r="M85" s="269"/>
      <c r="N85" s="269"/>
      <c r="O85" s="269"/>
      <c r="P85" s="133"/>
    </row>
    <row r="86" spans="2:16">
      <c r="B86" s="201" t="s">
        <v>13</v>
      </c>
      <c r="C86" s="109">
        <f>MAX(C12:O12)</f>
        <v>19.3</v>
      </c>
      <c r="D86" s="109"/>
      <c r="E86" s="109">
        <f>MAX(I51:O51)</f>
        <v>18.7</v>
      </c>
      <c r="F86" s="109"/>
      <c r="G86" s="269"/>
      <c r="H86" s="269"/>
      <c r="I86" s="269"/>
      <c r="J86" s="269"/>
      <c r="K86" s="269"/>
      <c r="L86" s="269"/>
      <c r="M86" s="269"/>
      <c r="N86" s="269"/>
      <c r="O86" s="269"/>
      <c r="P86" s="133"/>
    </row>
    <row r="87" spans="2:16">
      <c r="B87" s="201" t="s">
        <v>14</v>
      </c>
      <c r="C87" s="109">
        <f>MIN(C12:O12)</f>
        <v>17.3</v>
      </c>
      <c r="D87" s="109"/>
      <c r="E87" s="109">
        <f>MIN(I51:O51)</f>
        <v>17.5</v>
      </c>
      <c r="F87" s="109"/>
      <c r="G87" s="269"/>
      <c r="H87" s="269"/>
      <c r="I87" s="269"/>
      <c r="J87" s="269"/>
      <c r="K87" s="269"/>
      <c r="L87" s="269"/>
      <c r="M87" s="269"/>
      <c r="N87" s="269"/>
      <c r="O87" s="269"/>
      <c r="P87" s="133"/>
    </row>
    <row r="88" spans="2:16" ht="13.5" thickBot="1">
      <c r="B88" s="200" t="s">
        <v>15</v>
      </c>
      <c r="C88" s="106">
        <f>C86-C87</f>
        <v>2</v>
      </c>
      <c r="D88" s="106"/>
      <c r="E88" s="106">
        <f>E86-E87</f>
        <v>1.1999999999999993</v>
      </c>
      <c r="F88" s="106"/>
      <c r="G88" s="269"/>
      <c r="H88" s="269"/>
      <c r="I88" s="269"/>
      <c r="J88" s="269"/>
      <c r="K88" s="269"/>
      <c r="L88" s="269"/>
      <c r="M88" s="269"/>
      <c r="N88" s="269"/>
      <c r="O88" s="269"/>
      <c r="P88" s="133"/>
    </row>
    <row r="89" spans="2:16" ht="13.5" thickBot="1">
      <c r="B89" s="276"/>
      <c r="C89" s="269"/>
      <c r="D89" s="269"/>
      <c r="E89" s="269"/>
      <c r="F89" s="269"/>
      <c r="G89" s="269"/>
      <c r="H89" s="269"/>
      <c r="I89" s="269"/>
      <c r="J89" s="269"/>
      <c r="K89" s="269"/>
      <c r="L89" s="269"/>
      <c r="M89" s="269"/>
      <c r="N89" s="269"/>
      <c r="O89" s="269"/>
      <c r="P89" s="133"/>
    </row>
    <row r="90" spans="2:16" ht="13.5" customHeight="1" thickBot="1">
      <c r="B90" s="118"/>
      <c r="C90" s="288" t="s">
        <v>109</v>
      </c>
      <c r="D90" s="288"/>
      <c r="E90" s="288"/>
      <c r="F90" s="288"/>
      <c r="G90" s="269"/>
      <c r="H90" s="269"/>
      <c r="I90" s="269"/>
      <c r="J90" s="269"/>
      <c r="K90" s="269"/>
      <c r="L90" s="269"/>
      <c r="M90" s="269"/>
      <c r="N90" s="269"/>
      <c r="O90" s="269"/>
      <c r="P90" s="133"/>
    </row>
    <row r="91" spans="2:16" ht="13.5" thickBot="1">
      <c r="B91" s="115"/>
      <c r="C91" s="122" t="s">
        <v>17</v>
      </c>
      <c r="D91" s="122"/>
      <c r="E91" s="122" t="s">
        <v>18</v>
      </c>
      <c r="F91" s="122"/>
      <c r="G91" s="289"/>
      <c r="H91" s="289"/>
      <c r="I91" s="269"/>
      <c r="J91" s="269"/>
      <c r="K91" s="269"/>
      <c r="L91" s="269"/>
      <c r="M91" s="269"/>
      <c r="N91" s="269"/>
      <c r="O91" s="269"/>
      <c r="P91" s="133"/>
    </row>
    <row r="92" spans="2:16">
      <c r="B92" s="201" t="s">
        <v>9</v>
      </c>
      <c r="C92" s="113">
        <v>8</v>
      </c>
      <c r="D92" s="113"/>
      <c r="E92" s="113">
        <v>7</v>
      </c>
      <c r="F92" s="113"/>
      <c r="G92" s="282"/>
      <c r="H92" s="282"/>
    </row>
    <row r="93" spans="2:16" ht="13.5" customHeight="1">
      <c r="B93" s="201" t="s">
        <v>10</v>
      </c>
      <c r="C93" s="111">
        <f>AVERAGE(C13:O13)</f>
        <v>-154.23333333333332</v>
      </c>
      <c r="D93" s="111"/>
      <c r="E93" s="111">
        <f>AVERAGE(I52:O52)</f>
        <v>-164.45000000000002</v>
      </c>
      <c r="F93" s="111"/>
      <c r="G93" s="281"/>
      <c r="H93" s="281"/>
    </row>
    <row r="94" spans="2:16" ht="13.5" customHeight="1">
      <c r="B94" s="201" t="s">
        <v>12</v>
      </c>
      <c r="C94" s="111">
        <f>STDEV(C13:O13)</f>
        <v>14.768801576295891</v>
      </c>
      <c r="D94" s="111"/>
      <c r="E94" s="111">
        <f>STDEV(I52:O52)</f>
        <v>1.2501999840025582</v>
      </c>
      <c r="F94" s="111"/>
      <c r="G94" s="280"/>
      <c r="H94" s="280"/>
    </row>
    <row r="95" spans="2:16">
      <c r="B95" s="201" t="s">
        <v>11</v>
      </c>
      <c r="C95" s="111">
        <f>CONFIDENCE(0.05,C94,C92)</f>
        <v>10.23406929282501</v>
      </c>
      <c r="D95" s="111"/>
      <c r="E95" s="111">
        <f>CONFIDENCE(0.05,E94,E92)</f>
        <v>0.9261440906672368</v>
      </c>
      <c r="F95" s="111"/>
      <c r="G95" s="278"/>
      <c r="H95" s="278"/>
      <c r="M95" s="136"/>
    </row>
    <row r="96" spans="2:16" ht="14.25" customHeight="1">
      <c r="B96" s="201" t="s">
        <v>13</v>
      </c>
      <c r="C96" s="109">
        <f>MAX(C13:O13)</f>
        <v>-130.5</v>
      </c>
      <c r="D96" s="109"/>
      <c r="E96" s="109">
        <f>MAX(I52:O52)</f>
        <v>-162.69999999999999</v>
      </c>
      <c r="F96" s="109"/>
      <c r="G96" s="279"/>
      <c r="H96" s="279"/>
      <c r="I96" s="136"/>
    </row>
    <row r="97" spans="2:21">
      <c r="B97" s="201" t="s">
        <v>14</v>
      </c>
      <c r="C97" s="109">
        <f>MIN(C13:O13)</f>
        <v>-165.3</v>
      </c>
      <c r="D97" s="109"/>
      <c r="E97" s="109">
        <f>MIN(I52:O52)</f>
        <v>-166.2</v>
      </c>
      <c r="F97" s="109"/>
      <c r="G97" s="279"/>
      <c r="H97" s="279"/>
      <c r="I97" s="120"/>
      <c r="J97" s="120"/>
      <c r="K97" s="120"/>
      <c r="L97" s="120"/>
      <c r="M97" s="120"/>
    </row>
    <row r="98" spans="2:21" ht="13.5" thickBot="1">
      <c r="B98" s="200" t="s">
        <v>15</v>
      </c>
      <c r="C98" s="106">
        <f>C96-C97</f>
        <v>34.800000000000011</v>
      </c>
      <c r="D98" s="106"/>
      <c r="E98" s="106">
        <f>E96-E97</f>
        <v>3.5</v>
      </c>
      <c r="F98" s="106"/>
      <c r="G98" s="279"/>
      <c r="H98" s="279"/>
      <c r="I98" s="120"/>
      <c r="J98" s="120"/>
      <c r="K98" s="120"/>
      <c r="L98" s="120"/>
      <c r="M98" s="120"/>
    </row>
    <row r="99" spans="2:21" ht="13.5" thickBot="1">
      <c r="B99" s="225"/>
      <c r="C99" s="278"/>
      <c r="D99" s="278"/>
      <c r="E99" s="278"/>
      <c r="F99" s="278"/>
      <c r="G99" s="278"/>
      <c r="H99" s="278"/>
      <c r="I99" s="135"/>
      <c r="J99" s="135"/>
      <c r="K99" s="135"/>
      <c r="L99" s="120"/>
      <c r="M99" s="120"/>
    </row>
    <row r="100" spans="2:21" ht="22.5" customHeight="1" thickBot="1">
      <c r="B100" s="118"/>
      <c r="C100" s="288" t="s">
        <v>108</v>
      </c>
      <c r="D100" s="288"/>
      <c r="E100" s="288"/>
      <c r="F100" s="288"/>
      <c r="G100" s="278"/>
      <c r="H100" s="278"/>
      <c r="I100" s="120"/>
      <c r="J100" s="120"/>
      <c r="K100" s="120"/>
      <c r="L100" s="133"/>
      <c r="M100" s="133"/>
      <c r="N100" s="121"/>
      <c r="O100" s="121"/>
      <c r="P100" s="121"/>
      <c r="Q100" s="121"/>
      <c r="R100" s="121"/>
      <c r="S100" s="121"/>
      <c r="T100" s="121"/>
      <c r="U100" s="121"/>
    </row>
    <row r="101" spans="2:21" ht="13.5" thickBot="1">
      <c r="B101" s="115"/>
      <c r="C101" s="122" t="s">
        <v>17</v>
      </c>
      <c r="D101" s="122"/>
      <c r="E101" s="122" t="s">
        <v>18</v>
      </c>
      <c r="F101" s="122"/>
      <c r="G101" s="278"/>
      <c r="H101" s="278"/>
      <c r="I101" s="120"/>
      <c r="J101" s="120"/>
      <c r="K101" s="120"/>
      <c r="L101" s="133"/>
      <c r="M101" s="133"/>
      <c r="N101" s="121"/>
      <c r="O101" s="121"/>
      <c r="P101" s="121"/>
      <c r="Q101" s="121"/>
      <c r="R101" s="121"/>
      <c r="S101" s="121"/>
      <c r="T101" s="121"/>
      <c r="U101" s="121"/>
    </row>
    <row r="102" spans="2:21">
      <c r="B102" s="201" t="s">
        <v>9</v>
      </c>
      <c r="C102" s="113">
        <f>COUNTIF(H14:O14,"&gt;0")</f>
        <v>6</v>
      </c>
      <c r="D102" s="113"/>
      <c r="E102" s="113">
        <f>COUNTIF(I53:O53,"&gt;0")</f>
        <v>6</v>
      </c>
      <c r="F102" s="113"/>
      <c r="G102" s="278"/>
      <c r="H102" s="278"/>
      <c r="I102" s="120"/>
      <c r="J102" s="120"/>
      <c r="K102" s="120"/>
      <c r="L102" s="133"/>
      <c r="M102" s="133"/>
      <c r="N102" s="121"/>
      <c r="O102" s="121"/>
      <c r="P102" s="121"/>
      <c r="Q102" s="121"/>
      <c r="R102" s="121"/>
      <c r="S102" s="121"/>
      <c r="T102" s="121"/>
      <c r="U102" s="121"/>
    </row>
    <row r="103" spans="2:21">
      <c r="B103" s="201" t="s">
        <v>10</v>
      </c>
      <c r="C103" s="111">
        <f>AVERAGE(H14:O14)</f>
        <v>18.433333333333334</v>
      </c>
      <c r="D103" s="111"/>
      <c r="E103" s="111">
        <f>AVERAGE(I53:O53)</f>
        <v>18.166666666666668</v>
      </c>
      <c r="F103" s="111"/>
      <c r="G103" s="287"/>
      <c r="H103" s="287"/>
      <c r="I103" s="120"/>
      <c r="J103" s="120"/>
      <c r="K103" s="120"/>
      <c r="L103" s="133"/>
      <c r="M103" s="133"/>
      <c r="N103" s="121"/>
      <c r="O103" s="121"/>
      <c r="P103" s="121"/>
      <c r="Q103" s="121"/>
      <c r="R103" s="121"/>
      <c r="S103" s="121"/>
      <c r="T103" s="121"/>
      <c r="U103" s="121"/>
    </row>
    <row r="104" spans="2:21">
      <c r="B104" s="201" t="s">
        <v>12</v>
      </c>
      <c r="C104" s="111">
        <f>STDEV(H14:O14)</f>
        <v>0.49261208538429724</v>
      </c>
      <c r="D104" s="111"/>
      <c r="E104" s="111">
        <f>STDEV(I53:O53)</f>
        <v>0.52025634707004431</v>
      </c>
      <c r="F104" s="111"/>
      <c r="G104" s="280"/>
      <c r="H104" s="280"/>
      <c r="I104" s="120"/>
      <c r="J104" s="120"/>
      <c r="K104" s="120"/>
      <c r="L104" s="133"/>
      <c r="M104" s="133"/>
      <c r="N104" s="121"/>
      <c r="O104" s="121"/>
      <c r="P104" s="121"/>
      <c r="Q104" s="121"/>
      <c r="R104" s="121"/>
      <c r="S104" s="121"/>
      <c r="T104" s="121"/>
      <c r="U104" s="121"/>
    </row>
    <row r="105" spans="2:21">
      <c r="B105" s="201" t="s">
        <v>11</v>
      </c>
      <c r="C105" s="111">
        <f>CONFIDENCE(0.05,C104,C102)</f>
        <v>0.39416451877253522</v>
      </c>
      <c r="D105" s="111"/>
      <c r="E105" s="111">
        <f>CONFIDENCE(0.05,E104,E102)</f>
        <v>0.41628412855775598</v>
      </c>
      <c r="F105" s="111"/>
      <c r="G105" s="278"/>
      <c r="H105" s="278"/>
      <c r="I105" s="120"/>
      <c r="J105" s="120"/>
      <c r="K105" s="120"/>
      <c r="L105" s="133"/>
      <c r="M105" s="133"/>
      <c r="N105" s="121"/>
      <c r="O105" s="121"/>
      <c r="P105" s="121"/>
      <c r="Q105" s="121"/>
      <c r="R105" s="121"/>
      <c r="S105" s="121"/>
      <c r="T105" s="121"/>
      <c r="U105" s="121"/>
    </row>
    <row r="106" spans="2:21">
      <c r="B106" s="201" t="s">
        <v>13</v>
      </c>
      <c r="C106" s="109">
        <f>MAX(H14:O14)</f>
        <v>19.399999999999999</v>
      </c>
      <c r="D106" s="109"/>
      <c r="E106" s="109">
        <f>MAX(I53:O53)</f>
        <v>18.7</v>
      </c>
      <c r="F106" s="109"/>
      <c r="G106" s="279"/>
      <c r="H106" s="279"/>
      <c r="I106" s="120"/>
      <c r="J106" s="120"/>
      <c r="K106" s="120"/>
      <c r="L106" s="133"/>
      <c r="M106" s="133"/>
      <c r="N106" s="121"/>
      <c r="O106" s="121"/>
      <c r="P106" s="121"/>
      <c r="Q106" s="121"/>
      <c r="R106" s="121"/>
      <c r="S106" s="121"/>
      <c r="T106" s="121"/>
      <c r="U106" s="121"/>
    </row>
    <row r="107" spans="2:21">
      <c r="B107" s="201" t="s">
        <v>14</v>
      </c>
      <c r="C107" s="109">
        <f>MIN(H14:O14)</f>
        <v>18</v>
      </c>
      <c r="D107" s="109"/>
      <c r="E107" s="109">
        <f>MIN(I53:O53)</f>
        <v>17.5</v>
      </c>
      <c r="F107" s="109"/>
      <c r="G107" s="279"/>
      <c r="H107" s="279"/>
      <c r="I107" s="120"/>
      <c r="J107" s="120"/>
      <c r="K107" s="120"/>
      <c r="L107" s="133"/>
      <c r="M107" s="133"/>
      <c r="N107" s="121"/>
      <c r="O107" s="121"/>
      <c r="P107" s="121"/>
      <c r="Q107" s="121"/>
      <c r="R107" s="121"/>
      <c r="S107" s="121"/>
      <c r="T107" s="121"/>
      <c r="U107" s="121"/>
    </row>
    <row r="108" spans="2:21" ht="13.5" thickBot="1">
      <c r="B108" s="200" t="s">
        <v>15</v>
      </c>
      <c r="C108" s="106">
        <f>C106-C107</f>
        <v>1.3999999999999986</v>
      </c>
      <c r="D108" s="106"/>
      <c r="E108" s="106">
        <f>E106-E107</f>
        <v>1.1999999999999993</v>
      </c>
      <c r="F108" s="106"/>
      <c r="G108" s="279"/>
      <c r="H108" s="279"/>
      <c r="I108" s="120"/>
      <c r="J108" s="120"/>
      <c r="K108" s="120"/>
      <c r="L108" s="133"/>
      <c r="M108" s="133"/>
      <c r="N108" s="121"/>
      <c r="O108" s="121"/>
      <c r="P108" s="121"/>
      <c r="Q108" s="121"/>
      <c r="R108" s="121"/>
      <c r="S108" s="121"/>
      <c r="T108" s="121"/>
      <c r="U108" s="121"/>
    </row>
    <row r="109" spans="2:21">
      <c r="B109" s="225"/>
      <c r="C109" s="278"/>
      <c r="D109" s="278"/>
      <c r="E109" s="278"/>
      <c r="F109" s="278"/>
      <c r="G109" s="278"/>
      <c r="H109" s="278"/>
      <c r="I109" s="120"/>
      <c r="J109" s="120"/>
      <c r="K109" s="120"/>
      <c r="L109" s="133"/>
      <c r="M109" s="133"/>
      <c r="N109" s="121"/>
      <c r="O109" s="121"/>
      <c r="P109" s="121"/>
      <c r="Q109" s="121"/>
      <c r="R109" s="121"/>
      <c r="S109" s="121"/>
      <c r="T109" s="121"/>
      <c r="U109" s="121"/>
    </row>
    <row r="110" spans="2:21">
      <c r="B110" s="225"/>
      <c r="C110" s="278"/>
      <c r="D110" s="278"/>
      <c r="E110" s="278"/>
      <c r="F110" s="278"/>
      <c r="G110" s="278"/>
      <c r="H110" s="278"/>
      <c r="I110" s="120"/>
      <c r="J110" s="120"/>
      <c r="K110" s="120"/>
      <c r="L110" s="133"/>
      <c r="M110" s="133"/>
      <c r="N110" s="121"/>
      <c r="O110" s="121"/>
      <c r="P110" s="121"/>
      <c r="Q110" s="121"/>
      <c r="R110" s="121"/>
      <c r="S110" s="121"/>
      <c r="T110" s="121"/>
      <c r="U110" s="121"/>
    </row>
    <row r="111" spans="2:21">
      <c r="B111" s="225"/>
      <c r="C111" s="278"/>
      <c r="D111" s="278"/>
      <c r="E111" s="278"/>
      <c r="F111" s="278"/>
      <c r="G111" s="278"/>
      <c r="H111" s="278"/>
      <c r="I111" s="120"/>
      <c r="J111" s="120"/>
      <c r="K111" s="120"/>
      <c r="L111" s="133"/>
      <c r="M111" s="133"/>
      <c r="N111" s="121"/>
      <c r="O111" s="121"/>
      <c r="P111" s="121"/>
      <c r="Q111" s="121"/>
      <c r="R111" s="121"/>
      <c r="S111" s="121"/>
      <c r="T111" s="121"/>
      <c r="U111" s="121"/>
    </row>
    <row r="112" spans="2:21" ht="13.5" thickBot="1">
      <c r="B112" s="225"/>
      <c r="C112" s="278"/>
      <c r="D112" s="278"/>
      <c r="E112" s="278"/>
      <c r="F112" s="278"/>
      <c r="G112" s="278"/>
      <c r="H112" s="278"/>
      <c r="I112" s="120"/>
      <c r="J112" s="120"/>
      <c r="K112" s="120"/>
      <c r="L112" s="133"/>
      <c r="M112" s="133"/>
      <c r="N112" s="121"/>
      <c r="O112" s="121"/>
      <c r="P112" s="121"/>
      <c r="Q112" s="121"/>
      <c r="R112" s="121"/>
      <c r="S112" s="121"/>
      <c r="T112" s="121"/>
      <c r="U112" s="121"/>
    </row>
    <row r="113" spans="2:21" ht="22.5" customHeight="1" thickBot="1">
      <c r="B113" s="118"/>
      <c r="C113" s="239" t="s">
        <v>100</v>
      </c>
      <c r="D113" s="239"/>
      <c r="E113" s="239"/>
      <c r="F113" s="239"/>
      <c r="G113" s="278"/>
      <c r="H113" s="278"/>
      <c r="I113" s="120"/>
      <c r="J113" s="120"/>
      <c r="K113" s="120"/>
      <c r="L113" s="133"/>
      <c r="M113" s="133"/>
      <c r="N113" s="121"/>
      <c r="O113" s="121"/>
      <c r="P113" s="121"/>
      <c r="Q113" s="121"/>
      <c r="R113" s="121"/>
      <c r="S113" s="121"/>
      <c r="T113" s="121"/>
      <c r="U113" s="121"/>
    </row>
    <row r="114" spans="2:21" ht="13.5" thickBot="1">
      <c r="B114" s="115"/>
      <c r="C114" s="122" t="s">
        <v>17</v>
      </c>
      <c r="D114" s="122"/>
      <c r="E114" s="122" t="s">
        <v>18</v>
      </c>
      <c r="F114" s="122"/>
      <c r="G114" s="224"/>
      <c r="H114" s="224"/>
      <c r="I114" s="120"/>
      <c r="J114" s="120"/>
      <c r="K114" s="120"/>
      <c r="L114" s="133"/>
      <c r="M114" s="133"/>
      <c r="N114" s="121"/>
      <c r="O114" s="121"/>
      <c r="P114" s="121"/>
      <c r="Q114" s="121"/>
      <c r="R114" s="121"/>
      <c r="S114" s="121"/>
      <c r="T114" s="121"/>
      <c r="U114" s="121"/>
    </row>
    <row r="115" spans="2:21">
      <c r="B115" s="201" t="s">
        <v>9</v>
      </c>
      <c r="C115" s="113">
        <f>COUNTIF(H16:O16,"&gt;0")</f>
        <v>6</v>
      </c>
      <c r="D115" s="113"/>
      <c r="E115" s="113">
        <f>COUNTIF(H16:O16,"&gt;0")</f>
        <v>6</v>
      </c>
      <c r="F115" s="113"/>
      <c r="G115" s="278"/>
      <c r="H115" s="278"/>
      <c r="I115" s="285"/>
      <c r="J115" s="120"/>
      <c r="K115" s="120"/>
      <c r="L115" s="133"/>
      <c r="M115" s="133"/>
      <c r="N115" s="121"/>
      <c r="O115" s="121"/>
      <c r="P115" s="121"/>
      <c r="Q115" s="121"/>
      <c r="R115" s="121"/>
      <c r="S115" s="121"/>
      <c r="T115" s="121"/>
      <c r="U115" s="121"/>
    </row>
    <row r="116" spans="2:21">
      <c r="B116" s="201" t="s">
        <v>10</v>
      </c>
      <c r="C116" s="111">
        <f>AVERAGE(H16:O16)</f>
        <v>44.75</v>
      </c>
      <c r="D116" s="111"/>
      <c r="E116" s="111">
        <f>AVERAGE(I55:O55)</f>
        <v>38.833333333333336</v>
      </c>
      <c r="F116" s="111"/>
      <c r="G116" s="281"/>
      <c r="H116" s="281"/>
      <c r="I116" s="285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</row>
    <row r="117" spans="2:21" ht="13.5" customHeight="1">
      <c r="B117" s="201" t="s">
        <v>12</v>
      </c>
      <c r="C117" s="111">
        <f>STDEV(H16:O16)</f>
        <v>1.1467344941179718</v>
      </c>
      <c r="D117" s="111"/>
      <c r="E117" s="111">
        <f>STDEV(I55:O55)</f>
        <v>2.3947164063134201</v>
      </c>
      <c r="F117" s="111"/>
      <c r="G117" s="280"/>
      <c r="H117" s="280"/>
      <c r="I117" s="285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</row>
    <row r="118" spans="2:21">
      <c r="B118" s="201" t="s">
        <v>11</v>
      </c>
      <c r="C118" s="111">
        <f>CONFIDENCE(0.05,C117,C115)</f>
        <v>0.91756183708172823</v>
      </c>
      <c r="D118" s="111"/>
      <c r="E118" s="111">
        <f>CONFIDENCE(0.05,E117,E115)</f>
        <v>1.9161369927716205</v>
      </c>
      <c r="F118" s="111"/>
      <c r="G118" s="278"/>
      <c r="H118" s="278"/>
      <c r="I118" s="285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</row>
    <row r="119" spans="2:21">
      <c r="B119" s="201" t="s">
        <v>13</v>
      </c>
      <c r="C119" s="109">
        <f>MAX(H16:O16)</f>
        <v>45.8</v>
      </c>
      <c r="D119" s="109"/>
      <c r="E119" s="109">
        <f>MAX(I55:O55)</f>
        <v>41.4</v>
      </c>
      <c r="F119" s="109"/>
      <c r="G119" s="279"/>
      <c r="H119" s="279"/>
      <c r="I119" s="285"/>
      <c r="L119" s="246"/>
      <c r="M119" s="121"/>
      <c r="N119" s="121"/>
      <c r="O119" s="121"/>
      <c r="P119" s="121"/>
      <c r="Q119" s="121"/>
      <c r="R119" s="121"/>
      <c r="S119" s="121"/>
      <c r="T119" s="121"/>
      <c r="U119" s="121"/>
    </row>
    <row r="120" spans="2:21">
      <c r="B120" s="201" t="s">
        <v>14</v>
      </c>
      <c r="C120" s="109">
        <f>MIN(H16:O16)</f>
        <v>43</v>
      </c>
      <c r="D120" s="109"/>
      <c r="E120" s="109">
        <f>MIN(I55:O55)</f>
        <v>35.9</v>
      </c>
      <c r="F120" s="109"/>
      <c r="G120" s="279"/>
      <c r="H120" s="279"/>
      <c r="I120" s="285"/>
      <c r="L120" s="121"/>
      <c r="M120" s="121"/>
      <c r="N120" s="121"/>
      <c r="O120" s="121"/>
      <c r="P120" s="121"/>
      <c r="Q120" s="121"/>
      <c r="R120" s="121"/>
      <c r="S120" s="121"/>
      <c r="T120" s="121"/>
      <c r="U120" s="121"/>
    </row>
    <row r="121" spans="2:21" ht="13.5" thickBot="1">
      <c r="B121" s="200" t="s">
        <v>15</v>
      </c>
      <c r="C121" s="106">
        <f>C119-C120</f>
        <v>2.7999999999999972</v>
      </c>
      <c r="D121" s="106"/>
      <c r="E121" s="106">
        <f>E119-E120</f>
        <v>5.5</v>
      </c>
      <c r="F121" s="106"/>
      <c r="G121" s="279"/>
      <c r="H121" s="279"/>
      <c r="I121" s="285"/>
      <c r="L121" s="121"/>
      <c r="M121" s="121"/>
      <c r="N121" s="121"/>
      <c r="O121" s="121"/>
      <c r="P121" s="121"/>
      <c r="Q121" s="121"/>
      <c r="R121" s="121"/>
      <c r="S121" s="121"/>
      <c r="T121" s="121"/>
      <c r="U121" s="121"/>
    </row>
    <row r="122" spans="2:21" ht="13.5" thickBot="1">
      <c r="B122" s="276"/>
      <c r="C122" s="275"/>
      <c r="D122" s="275"/>
      <c r="E122" s="275"/>
      <c r="F122" s="275"/>
      <c r="G122" s="278"/>
      <c r="H122" s="278"/>
      <c r="I122" s="285"/>
      <c r="L122" s="121"/>
      <c r="M122" s="121"/>
      <c r="N122" s="121"/>
      <c r="O122" s="121"/>
      <c r="P122" s="121"/>
      <c r="Q122" s="121"/>
      <c r="R122" s="121"/>
      <c r="S122" s="121"/>
      <c r="T122" s="121"/>
      <c r="U122" s="121"/>
    </row>
    <row r="123" spans="2:21" ht="22.5" customHeight="1" thickBot="1">
      <c r="B123" s="118"/>
      <c r="C123" s="239" t="s">
        <v>107</v>
      </c>
      <c r="D123" s="239"/>
      <c r="E123" s="239"/>
      <c r="F123" s="239"/>
      <c r="G123" s="278"/>
      <c r="H123" s="278"/>
      <c r="I123" s="285"/>
      <c r="L123" s="121"/>
      <c r="M123" s="121"/>
      <c r="N123" s="121"/>
      <c r="O123" s="121"/>
      <c r="P123" s="121"/>
      <c r="Q123" s="121"/>
      <c r="R123" s="121"/>
      <c r="S123" s="121"/>
      <c r="T123" s="121"/>
      <c r="U123" s="121"/>
    </row>
    <row r="124" spans="2:21" ht="13.5" thickBot="1">
      <c r="B124" s="115"/>
      <c r="C124" s="122" t="s">
        <v>17</v>
      </c>
      <c r="D124" s="122"/>
      <c r="E124" s="122" t="s">
        <v>18</v>
      </c>
      <c r="F124" s="122"/>
      <c r="G124" s="278"/>
      <c r="H124" s="278"/>
      <c r="I124" s="285"/>
      <c r="L124" s="121"/>
      <c r="M124" s="121"/>
      <c r="N124" s="121"/>
      <c r="O124" s="121"/>
      <c r="P124" s="121"/>
      <c r="Q124" s="121"/>
      <c r="R124" s="121"/>
      <c r="S124" s="121"/>
      <c r="T124" s="121"/>
      <c r="U124" s="121"/>
    </row>
    <row r="125" spans="2:21">
      <c r="B125" s="201" t="s">
        <v>9</v>
      </c>
      <c r="C125" s="113">
        <f>COUNTIF(H17:O17,"&gt;0")</f>
        <v>6</v>
      </c>
      <c r="D125" s="113"/>
      <c r="E125" s="113">
        <f>COUNTIF(I56:O56,"&gt;0")</f>
        <v>6</v>
      </c>
      <c r="F125" s="113"/>
      <c r="G125" s="282"/>
      <c r="H125" s="282"/>
      <c r="I125" s="285"/>
      <c r="L125" s="121"/>
      <c r="M125" s="121"/>
      <c r="N125" s="121"/>
      <c r="O125" s="121"/>
      <c r="P125" s="121"/>
      <c r="Q125" s="121"/>
      <c r="R125" s="121"/>
      <c r="S125" s="121"/>
      <c r="T125" s="121"/>
      <c r="U125" s="121"/>
    </row>
    <row r="126" spans="2:21">
      <c r="B126" s="201" t="s">
        <v>10</v>
      </c>
      <c r="C126" s="111">
        <f>AVERAGE(H17:O17)</f>
        <v>18.333333333333332</v>
      </c>
      <c r="D126" s="111"/>
      <c r="E126" s="111">
        <f>AVERAGE(I56:O56)</f>
        <v>18.099999999999998</v>
      </c>
      <c r="F126" s="111"/>
      <c r="G126" s="281"/>
      <c r="H126" s="281"/>
      <c r="I126" s="285"/>
    </row>
    <row r="127" spans="2:21" ht="13.5" customHeight="1">
      <c r="B127" s="201" t="s">
        <v>12</v>
      </c>
      <c r="C127" s="111">
        <f>STDEV(H17:O17)</f>
        <v>0.5046450898073489</v>
      </c>
      <c r="D127" s="111"/>
      <c r="E127" s="111">
        <f>STDEV(I56:O56)</f>
        <v>0.45166359162544811</v>
      </c>
      <c r="F127" s="111"/>
      <c r="G127" s="280"/>
      <c r="H127" s="280"/>
      <c r="I127" s="285"/>
    </row>
    <row r="128" spans="2:21">
      <c r="B128" s="201" t="s">
        <v>11</v>
      </c>
      <c r="C128" s="111">
        <f>CONFIDENCE(0.05,C127,C125)</f>
        <v>0.40379275067857917</v>
      </c>
      <c r="D128" s="111"/>
      <c r="E128" s="111">
        <f>CONFIDENCE(0.05,E127,E125)</f>
        <v>0.36139950180319835</v>
      </c>
      <c r="F128" s="111"/>
      <c r="G128" s="277"/>
      <c r="H128" s="277"/>
      <c r="I128" s="285"/>
    </row>
    <row r="129" spans="2:11">
      <c r="B129" s="201" t="s">
        <v>13</v>
      </c>
      <c r="C129" s="109">
        <f>MAX(H17:O17)</f>
        <v>19.3</v>
      </c>
      <c r="D129" s="109"/>
      <c r="E129" s="109">
        <f>MAX(I56:O56)</f>
        <v>18.5</v>
      </c>
      <c r="F129" s="109"/>
      <c r="G129" s="277"/>
      <c r="H129" s="277"/>
      <c r="I129" s="285"/>
    </row>
    <row r="130" spans="2:11">
      <c r="B130" s="201" t="s">
        <v>14</v>
      </c>
      <c r="C130" s="109">
        <f>MIN(H17:O17)</f>
        <v>17.899999999999999</v>
      </c>
      <c r="D130" s="109"/>
      <c r="E130" s="109">
        <f>MIN(C56:O56)</f>
        <v>16.100000000000001</v>
      </c>
      <c r="F130" s="109"/>
      <c r="G130" s="277"/>
      <c r="H130" s="277"/>
      <c r="I130" s="285"/>
    </row>
    <row r="131" spans="2:11" ht="13.5" thickBot="1">
      <c r="B131" s="200" t="s">
        <v>15</v>
      </c>
      <c r="C131" s="106">
        <f>C129-C130</f>
        <v>1.4000000000000021</v>
      </c>
      <c r="D131" s="106"/>
      <c r="E131" s="106">
        <f>E129-E130</f>
        <v>2.3999999999999986</v>
      </c>
      <c r="F131" s="106"/>
      <c r="G131" s="277"/>
      <c r="H131" s="277"/>
      <c r="I131" s="285"/>
    </row>
    <row r="132" spans="2:11">
      <c r="B132" s="225"/>
      <c r="C132" s="286"/>
      <c r="D132" s="286"/>
      <c r="E132" s="286"/>
      <c r="F132" s="286"/>
      <c r="G132" s="277"/>
      <c r="H132" s="277"/>
      <c r="I132" s="285"/>
    </row>
    <row r="133" spans="2:11" ht="13.5" thickBot="1">
      <c r="B133" s="225"/>
      <c r="C133" s="286"/>
      <c r="D133" s="286"/>
      <c r="E133" s="286"/>
      <c r="F133" s="286"/>
      <c r="G133" s="277"/>
      <c r="H133" s="277"/>
      <c r="I133" s="285"/>
    </row>
    <row r="134" spans="2:11" ht="22.5" customHeight="1" thickBot="1">
      <c r="B134" s="118"/>
      <c r="C134" s="235" t="s">
        <v>98</v>
      </c>
      <c r="D134" s="235"/>
      <c r="E134" s="235"/>
      <c r="F134" s="235"/>
      <c r="G134" s="277"/>
      <c r="H134" s="277"/>
      <c r="I134" s="282"/>
    </row>
    <row r="135" spans="2:11" ht="13.5" thickBot="1">
      <c r="B135" s="115"/>
      <c r="C135" s="122" t="s">
        <v>17</v>
      </c>
      <c r="D135" s="122"/>
      <c r="E135" s="122" t="s">
        <v>18</v>
      </c>
      <c r="F135" s="122"/>
      <c r="G135" s="284"/>
      <c r="H135" s="284"/>
      <c r="I135" s="282"/>
    </row>
    <row r="136" spans="2:11">
      <c r="B136" s="201" t="s">
        <v>9</v>
      </c>
      <c r="C136" s="113">
        <f>COUNTIF(H18:O18,"&gt;0")</f>
        <v>6</v>
      </c>
      <c r="D136" s="113"/>
      <c r="E136" s="113">
        <f>COUNTIF(I57:O57,"&gt;0")</f>
        <v>6</v>
      </c>
      <c r="F136" s="113"/>
      <c r="G136" s="283"/>
      <c r="H136" s="283"/>
    </row>
    <row r="137" spans="2:11" ht="13.5" customHeight="1">
      <c r="B137" s="201" t="s">
        <v>10</v>
      </c>
      <c r="C137" s="111">
        <f>AVERAGE(H18:O18)</f>
        <v>44.783333333333331</v>
      </c>
      <c r="D137" s="111"/>
      <c r="E137" s="111">
        <f>AVERAGE(I57:O57)</f>
        <v>38.783333333333331</v>
      </c>
      <c r="F137" s="111"/>
      <c r="G137" s="282"/>
      <c r="H137" s="282"/>
      <c r="K137" s="121"/>
    </row>
    <row r="138" spans="2:11" ht="13.5" customHeight="1">
      <c r="B138" s="201" t="s">
        <v>12</v>
      </c>
      <c r="C138" s="111">
        <f>STDEV(H18:O18)</f>
        <v>1.0647378394077434</v>
      </c>
      <c r="D138" s="111"/>
      <c r="E138" s="111">
        <f>STDEV(I57:O57)</f>
        <v>2.3760611664405151</v>
      </c>
      <c r="F138" s="111"/>
      <c r="G138" s="280"/>
      <c r="H138" s="280"/>
      <c r="K138" s="121"/>
    </row>
    <row r="139" spans="2:11">
      <c r="B139" s="201" t="s">
        <v>11</v>
      </c>
      <c r="C139" s="111">
        <f>CONFIDENCE(0.05,C138,C136)</f>
        <v>0.85195205424499321</v>
      </c>
      <c r="D139" s="111"/>
      <c r="E139" s="111">
        <f>CONFIDENCE(0.05,E138,E136)</f>
        <v>1.9012099662831141</v>
      </c>
      <c r="F139" s="111"/>
      <c r="G139" s="277"/>
      <c r="H139" s="277"/>
      <c r="K139" s="121"/>
    </row>
    <row r="140" spans="2:11">
      <c r="B140" s="201" t="s">
        <v>13</v>
      </c>
      <c r="C140" s="109">
        <f>MAX(H18:O18)</f>
        <v>45.8</v>
      </c>
      <c r="D140" s="109"/>
      <c r="E140" s="109">
        <f>MAX(I57:O57)</f>
        <v>41.4</v>
      </c>
      <c r="F140" s="109"/>
      <c r="G140" s="279"/>
      <c r="H140" s="279"/>
    </row>
    <row r="141" spans="2:11">
      <c r="B141" s="201" t="s">
        <v>14</v>
      </c>
      <c r="C141" s="109">
        <f>MIN(H18:O18)</f>
        <v>43.3</v>
      </c>
      <c r="D141" s="109"/>
      <c r="E141" s="109">
        <f>MIN(I57:O57)</f>
        <v>36</v>
      </c>
      <c r="F141" s="109"/>
      <c r="G141" s="277"/>
      <c r="H141" s="277"/>
    </row>
    <row r="142" spans="2:11" ht="13.5" thickBot="1">
      <c r="B142" s="200" t="s">
        <v>15</v>
      </c>
      <c r="C142" s="106">
        <f>C140-C141</f>
        <v>2.5</v>
      </c>
      <c r="D142" s="106"/>
      <c r="E142" s="106">
        <f>E140-E141</f>
        <v>5.3999999999999986</v>
      </c>
      <c r="F142" s="106"/>
      <c r="G142" s="277"/>
      <c r="H142" s="277"/>
    </row>
    <row r="143" spans="2:11">
      <c r="B143" s="201"/>
      <c r="C143" s="224"/>
      <c r="D143" s="224"/>
      <c r="E143" s="224"/>
      <c r="F143" s="224"/>
      <c r="G143" s="277"/>
      <c r="H143" s="277"/>
    </row>
    <row r="144" spans="2:11" ht="13.5" thickBot="1">
      <c r="B144" s="276"/>
      <c r="C144" s="275"/>
      <c r="D144" s="275"/>
      <c r="E144" s="275"/>
      <c r="F144" s="275"/>
      <c r="G144" s="277"/>
      <c r="H144" s="277"/>
    </row>
    <row r="145" spans="2:11" ht="22.5" customHeight="1" thickBot="1">
      <c r="B145" s="118"/>
      <c r="C145" s="235" t="s">
        <v>106</v>
      </c>
      <c r="D145" s="235"/>
      <c r="E145" s="235"/>
      <c r="F145" s="235"/>
      <c r="G145" s="277"/>
      <c r="H145" s="277"/>
    </row>
    <row r="146" spans="2:11" ht="13.5" thickBot="1">
      <c r="B146" s="115"/>
      <c r="C146" s="122" t="s">
        <v>17</v>
      </c>
      <c r="D146" s="122"/>
      <c r="E146" s="122" t="s">
        <v>18</v>
      </c>
      <c r="F146" s="122"/>
      <c r="G146" s="277"/>
      <c r="H146" s="277"/>
      <c r="I146" s="121"/>
    </row>
    <row r="147" spans="2:11">
      <c r="B147" s="201" t="s">
        <v>9</v>
      </c>
      <c r="C147" s="113">
        <f>COUNTIF(H19:O19,"&gt;0")</f>
        <v>6</v>
      </c>
      <c r="D147" s="113"/>
      <c r="E147" s="113">
        <f>COUNTIF(I58:O58,"&gt;0")</f>
        <v>6</v>
      </c>
      <c r="F147" s="113"/>
      <c r="G147" s="282"/>
      <c r="H147" s="282"/>
    </row>
    <row r="148" spans="2:11" ht="13.5" customHeight="1">
      <c r="B148" s="201" t="s">
        <v>10</v>
      </c>
      <c r="C148" s="111">
        <f>AVERAGE(H19:O19)</f>
        <v>18.350000000000001</v>
      </c>
      <c r="D148" s="111"/>
      <c r="E148" s="111">
        <f>AVERAGE(I58:O58)</f>
        <v>18.283333333333335</v>
      </c>
      <c r="F148" s="111"/>
      <c r="G148" s="281"/>
      <c r="H148" s="281"/>
    </row>
    <row r="149" spans="2:11">
      <c r="B149" s="201" t="s">
        <v>12</v>
      </c>
      <c r="C149" s="111">
        <f>STDEV(H19:O19)</f>
        <v>0.49295030175464999</v>
      </c>
      <c r="D149" s="111"/>
      <c r="E149" s="111">
        <f>STDEV(I58:O58)</f>
        <v>0.42150523919242894</v>
      </c>
      <c r="F149" s="111"/>
      <c r="G149" s="280"/>
      <c r="H149" s="280"/>
    </row>
    <row r="150" spans="2:11">
      <c r="B150" s="201" t="s">
        <v>11</v>
      </c>
      <c r="C150" s="111">
        <f>CONFIDENCE(0.05,C149,C147)</f>
        <v>0.39443514325946205</v>
      </c>
      <c r="D150" s="111"/>
      <c r="E150" s="111">
        <f>CONFIDENCE(0.05,E149,E147)</f>
        <v>0.33726823741397827</v>
      </c>
      <c r="F150" s="111"/>
      <c r="G150" s="277"/>
      <c r="H150" s="277"/>
    </row>
    <row r="151" spans="2:11">
      <c r="B151" s="201" t="s">
        <v>13</v>
      </c>
      <c r="C151" s="109">
        <f>MAX(H19:O19)</f>
        <v>19.3</v>
      </c>
      <c r="D151" s="109"/>
      <c r="E151" s="109">
        <f>MAX(I58:O58)</f>
        <v>18.600000000000001</v>
      </c>
      <c r="F151" s="109"/>
      <c r="G151" s="279"/>
      <c r="H151" s="279"/>
    </row>
    <row r="152" spans="2:11">
      <c r="B152" s="201" t="s">
        <v>14</v>
      </c>
      <c r="C152" s="109">
        <f>MIN(H19:O19)</f>
        <v>17.899999999999999</v>
      </c>
      <c r="D152" s="109"/>
      <c r="E152" s="109">
        <f>MIN(I58:O58)</f>
        <v>17.5</v>
      </c>
      <c r="F152" s="109"/>
      <c r="G152" s="277"/>
      <c r="H152" s="277"/>
    </row>
    <row r="153" spans="2:11" ht="13.5" thickBot="1">
      <c r="B153" s="200" t="s">
        <v>15</v>
      </c>
      <c r="C153" s="106">
        <f>C151-C152</f>
        <v>1.4000000000000021</v>
      </c>
      <c r="D153" s="106"/>
      <c r="E153" s="106">
        <f>E151-E152</f>
        <v>1.1000000000000014</v>
      </c>
      <c r="F153" s="106"/>
      <c r="G153" s="277"/>
      <c r="H153" s="277"/>
    </row>
    <row r="154" spans="2:11">
      <c r="B154" s="225"/>
      <c r="C154" s="278"/>
      <c r="D154" s="278"/>
      <c r="E154" s="278"/>
      <c r="F154" s="278"/>
      <c r="G154" s="277"/>
      <c r="H154" s="277"/>
      <c r="K154" s="221"/>
    </row>
    <row r="155" spans="2:11" ht="13.5" thickBot="1">
      <c r="B155" s="225"/>
      <c r="C155" s="278"/>
      <c r="D155" s="278"/>
      <c r="E155" s="278"/>
      <c r="F155" s="278"/>
      <c r="G155" s="277"/>
      <c r="H155" s="277"/>
    </row>
    <row r="156" spans="2:11" ht="22.5" customHeight="1" thickBot="1">
      <c r="B156" s="118"/>
      <c r="C156" s="228" t="s">
        <v>96</v>
      </c>
      <c r="D156" s="228"/>
      <c r="E156" s="228"/>
      <c r="F156" s="228"/>
      <c r="G156" s="277"/>
      <c r="H156" s="277"/>
    </row>
    <row r="157" spans="2:11" ht="13.5" thickBot="1">
      <c r="B157" s="115"/>
      <c r="C157" s="122" t="s">
        <v>17</v>
      </c>
      <c r="D157" s="122"/>
      <c r="E157" s="122" t="s">
        <v>18</v>
      </c>
      <c r="F157" s="122"/>
      <c r="G157" s="223"/>
      <c r="H157" s="223"/>
      <c r="I157" s="120"/>
    </row>
    <row r="158" spans="2:11">
      <c r="B158" s="201" t="s">
        <v>9</v>
      </c>
      <c r="C158" s="113">
        <f>COUNTIF(I59:O59,"&gt;0")</f>
        <v>6</v>
      </c>
      <c r="D158" s="113"/>
      <c r="E158" s="113">
        <f>COUNTIF(I59:O59,"&gt;0")</f>
        <v>6</v>
      </c>
      <c r="F158" s="113"/>
      <c r="G158" s="223"/>
      <c r="H158" s="223"/>
      <c r="I158" s="120"/>
    </row>
    <row r="159" spans="2:11">
      <c r="B159" s="201" t="s">
        <v>10</v>
      </c>
      <c r="C159" s="111">
        <f>AVERAGE(H20:O20)</f>
        <v>28.683333333333334</v>
      </c>
      <c r="D159" s="111"/>
      <c r="E159" s="111">
        <f>AVERAGE(I59:O59)</f>
        <v>24.466666666666665</v>
      </c>
      <c r="F159" s="111"/>
      <c r="G159" s="223"/>
      <c r="H159" s="223"/>
      <c r="I159" s="120"/>
    </row>
    <row r="160" spans="2:11">
      <c r="B160" s="201" t="s">
        <v>12</v>
      </c>
      <c r="C160" s="111">
        <f>STDEV(I59:O59)</f>
        <v>1.6378848148348735</v>
      </c>
      <c r="D160" s="111"/>
      <c r="E160" s="111">
        <f>STDEV(I59:O59)</f>
        <v>1.6378848148348735</v>
      </c>
      <c r="F160" s="111"/>
      <c r="G160" s="223"/>
      <c r="H160" s="223"/>
      <c r="I160" s="120"/>
    </row>
    <row r="161" spans="2:9">
      <c r="B161" s="201" t="s">
        <v>11</v>
      </c>
      <c r="C161" s="111">
        <f>CONFIDENCE(0.05,C160,C158)</f>
        <v>1.3105567220109662</v>
      </c>
      <c r="D161" s="111"/>
      <c r="E161" s="111">
        <f>CONFIDENCE(0.05,E160,E158)</f>
        <v>1.3105567220109662</v>
      </c>
      <c r="F161" s="111"/>
      <c r="G161" s="223"/>
      <c r="H161" s="223"/>
      <c r="I161" s="120"/>
    </row>
    <row r="162" spans="2:9">
      <c r="B162" s="201" t="s">
        <v>13</v>
      </c>
      <c r="C162" s="109">
        <f>MAX(H20:O20)</f>
        <v>29.5</v>
      </c>
      <c r="D162" s="109"/>
      <c r="E162" s="109">
        <f>MAX(I59:O59)</f>
        <v>26.3</v>
      </c>
      <c r="F162" s="109"/>
      <c r="G162" s="223"/>
      <c r="H162" s="223"/>
      <c r="I162" s="120"/>
    </row>
    <row r="163" spans="2:9">
      <c r="B163" s="201" t="s">
        <v>14</v>
      </c>
      <c r="C163" s="109">
        <f>MIN(H20:O20)</f>
        <v>27.5</v>
      </c>
      <c r="D163" s="109"/>
      <c r="E163" s="109">
        <f>MIN(I59:O59)</f>
        <v>22.5</v>
      </c>
      <c r="F163" s="109"/>
      <c r="G163" s="223"/>
      <c r="H163" s="223"/>
      <c r="I163" s="120"/>
    </row>
    <row r="164" spans="2:9" ht="13.5" thickBot="1">
      <c r="B164" s="200" t="s">
        <v>15</v>
      </c>
      <c r="C164" s="106">
        <f>C162-C163</f>
        <v>2</v>
      </c>
      <c r="D164" s="106"/>
      <c r="E164" s="106">
        <f>E162-E163</f>
        <v>3.8000000000000007</v>
      </c>
      <c r="F164" s="106"/>
      <c r="G164" s="223"/>
      <c r="H164" s="223"/>
      <c r="I164" s="120"/>
    </row>
    <row r="165" spans="2:9">
      <c r="B165" s="201"/>
      <c r="C165" s="224"/>
      <c r="D165" s="224"/>
      <c r="E165" s="224"/>
      <c r="F165" s="224"/>
      <c r="G165" s="223"/>
      <c r="H165" s="223"/>
      <c r="I165" s="120"/>
    </row>
    <row r="166" spans="2:9">
      <c r="B166" s="201"/>
      <c r="C166" s="224"/>
      <c r="D166" s="224"/>
      <c r="E166" s="224"/>
      <c r="F166" s="224"/>
      <c r="G166" s="223"/>
      <c r="H166" s="223"/>
      <c r="I166" s="120"/>
    </row>
    <row r="167" spans="2:9" ht="13.5" thickBot="1">
      <c r="B167" s="276"/>
      <c r="C167" s="275"/>
      <c r="D167" s="275"/>
      <c r="E167" s="275"/>
      <c r="F167" s="275"/>
      <c r="G167" s="223"/>
      <c r="H167" s="223"/>
      <c r="I167" s="120"/>
    </row>
    <row r="168" spans="2:9" ht="22.5" customHeight="1" thickBot="1">
      <c r="B168" s="118"/>
      <c r="C168" s="228" t="s">
        <v>95</v>
      </c>
      <c r="D168" s="228"/>
      <c r="E168" s="228"/>
      <c r="F168" s="228"/>
      <c r="G168" s="223"/>
      <c r="H168" s="223"/>
      <c r="I168" s="120"/>
    </row>
    <row r="169" spans="2:9" ht="13.5" thickBot="1">
      <c r="B169" s="115"/>
      <c r="C169" s="122" t="s">
        <v>17</v>
      </c>
      <c r="D169" s="122"/>
      <c r="E169" s="122" t="s">
        <v>18</v>
      </c>
      <c r="F169" s="122"/>
      <c r="G169" s="223"/>
      <c r="H169" s="223"/>
      <c r="I169" s="120"/>
    </row>
    <row r="170" spans="2:9">
      <c r="B170" s="201" t="s">
        <v>9</v>
      </c>
      <c r="C170" s="113">
        <f>COUNTIF(H21:O21,"&gt;0")</f>
        <v>6</v>
      </c>
      <c r="D170" s="113"/>
      <c r="E170" s="113">
        <f>COUNTIF(I60:O60,"&gt;0")</f>
        <v>6</v>
      </c>
      <c r="F170" s="113"/>
      <c r="G170" s="223"/>
      <c r="H170" s="223"/>
      <c r="I170" s="120"/>
    </row>
    <row r="171" spans="2:9">
      <c r="B171" s="201" t="s">
        <v>10</v>
      </c>
      <c r="C171" s="111">
        <f>AVERAGE(H21:O21)</f>
        <v>18.333333333333332</v>
      </c>
      <c r="D171" s="111"/>
      <c r="E171" s="111">
        <f>AVERAGE(I60:O60)</f>
        <v>18.116666666666664</v>
      </c>
      <c r="F171" s="111"/>
      <c r="G171" s="223"/>
      <c r="H171" s="223"/>
      <c r="I171" s="120"/>
    </row>
    <row r="172" spans="2:9">
      <c r="B172" s="201" t="s">
        <v>12</v>
      </c>
      <c r="C172" s="111">
        <f>STDEV(H21:O21)</f>
        <v>0.5046450898073489</v>
      </c>
      <c r="D172" s="111"/>
      <c r="E172" s="111">
        <f>STDEV(I60:O60)</f>
        <v>0.46654760385909855</v>
      </c>
      <c r="F172" s="111"/>
      <c r="G172" s="223"/>
      <c r="H172" s="223"/>
      <c r="I172" s="120"/>
    </row>
    <row r="173" spans="2:9">
      <c r="B173" s="201" t="s">
        <v>11</v>
      </c>
      <c r="C173" s="111">
        <f>CONFIDENCE(0.05,C172,C170)</f>
        <v>0.40379275067857917</v>
      </c>
      <c r="D173" s="111"/>
      <c r="E173" s="111">
        <f>CONFIDENCE(0.05,E172,E170)</f>
        <v>0.37330897315712291</v>
      </c>
      <c r="F173" s="111"/>
      <c r="G173" s="223"/>
      <c r="H173" s="223"/>
      <c r="I173" s="120"/>
    </row>
    <row r="174" spans="2:9">
      <c r="B174" s="201" t="s">
        <v>13</v>
      </c>
      <c r="C174" s="109">
        <f>MAX(H21:O21)</f>
        <v>19.3</v>
      </c>
      <c r="D174" s="109"/>
      <c r="E174" s="109">
        <f>MAX(I60:O60)</f>
        <v>18.5</v>
      </c>
      <c r="F174" s="109"/>
      <c r="G174" s="223"/>
      <c r="H174" s="223"/>
      <c r="I174" s="120"/>
    </row>
    <row r="175" spans="2:9">
      <c r="B175" s="201" t="s">
        <v>14</v>
      </c>
      <c r="C175" s="109">
        <f>MIN(H21:O21)</f>
        <v>17.899999999999999</v>
      </c>
      <c r="D175" s="109"/>
      <c r="E175" s="109">
        <f>MIN(I60:O60)</f>
        <v>17.5</v>
      </c>
      <c r="F175" s="109"/>
      <c r="G175" s="223"/>
      <c r="H175" s="223"/>
      <c r="I175" s="120"/>
    </row>
    <row r="176" spans="2:9" ht="13.5" thickBot="1">
      <c r="B176" s="200" t="s">
        <v>15</v>
      </c>
      <c r="C176" s="106">
        <f>C174-C175</f>
        <v>1.4000000000000021</v>
      </c>
      <c r="D176" s="106"/>
      <c r="E176" s="106">
        <f>E174-E175</f>
        <v>1</v>
      </c>
      <c r="F176" s="106"/>
      <c r="G176" s="223"/>
      <c r="H176" s="223"/>
      <c r="I176" s="120"/>
    </row>
    <row r="177" spans="2:9">
      <c r="B177" s="225"/>
      <c r="C177" s="224"/>
      <c r="D177" s="224"/>
      <c r="E177" s="224"/>
      <c r="F177" s="224"/>
      <c r="G177" s="223"/>
      <c r="H177" s="223"/>
      <c r="I177" s="120"/>
    </row>
    <row r="178" spans="2:9" ht="13.5" thickBot="1">
      <c r="B178" s="225"/>
      <c r="C178" s="224"/>
      <c r="D178" s="224"/>
      <c r="E178" s="224"/>
      <c r="F178" s="224"/>
      <c r="G178" s="223"/>
      <c r="H178" s="223"/>
      <c r="I178" s="120"/>
    </row>
    <row r="179" spans="2:9" ht="13.5" thickBot="1">
      <c r="B179" s="118"/>
      <c r="C179" s="309" t="s">
        <v>94</v>
      </c>
      <c r="D179" s="309"/>
      <c r="E179" s="309"/>
      <c r="F179" s="309"/>
      <c r="G179" s="223"/>
      <c r="H179" s="223"/>
      <c r="I179" s="120"/>
    </row>
    <row r="180" spans="2:9" ht="13.5" thickBot="1">
      <c r="B180" s="115"/>
      <c r="C180" s="122" t="s">
        <v>17</v>
      </c>
      <c r="D180" s="122"/>
      <c r="E180" s="122" t="s">
        <v>18</v>
      </c>
      <c r="F180" s="122"/>
      <c r="G180" s="223"/>
      <c r="H180" s="223"/>
    </row>
    <row r="181" spans="2:9">
      <c r="B181" s="201" t="s">
        <v>9</v>
      </c>
      <c r="C181" s="113">
        <f>COUNTIF(C23:O23,"&gt;0")</f>
        <v>9</v>
      </c>
      <c r="D181" s="113"/>
      <c r="E181" s="113">
        <f>COUNTIF(C62:O62,"&gt;0")</f>
        <v>12</v>
      </c>
      <c r="F181" s="113"/>
      <c r="G181" s="223"/>
      <c r="H181" s="223"/>
    </row>
    <row r="182" spans="2:9">
      <c r="B182" s="201" t="s">
        <v>10</v>
      </c>
      <c r="C182" s="111">
        <f>AVERAGE(C23:O23)</f>
        <v>9.1277777777777782</v>
      </c>
      <c r="D182" s="111"/>
      <c r="E182" s="111">
        <f>AVERAGE(C62:O62)</f>
        <v>10.8225</v>
      </c>
      <c r="F182" s="111"/>
      <c r="G182" s="223"/>
      <c r="H182" s="223"/>
    </row>
    <row r="183" spans="2:9">
      <c r="B183" s="201" t="s">
        <v>12</v>
      </c>
      <c r="C183" s="111">
        <f>STDEV(C23:O23)</f>
        <v>2.6504658919602084</v>
      </c>
      <c r="D183" s="111"/>
      <c r="E183" s="111">
        <f>STDEV(C62:O62)</f>
        <v>2.1606738216668386</v>
      </c>
      <c r="F183" s="111"/>
      <c r="G183" s="223"/>
      <c r="H183" s="223"/>
    </row>
    <row r="184" spans="2:9">
      <c r="B184" s="201" t="s">
        <v>11</v>
      </c>
      <c r="C184" s="111">
        <f>CONFIDENCE(0.05,C183,C181)</f>
        <v>1.7316058968312791</v>
      </c>
      <c r="D184" s="111"/>
      <c r="E184" s="111">
        <f>CONFIDENCE(0.05,E183,E181)</f>
        <v>1.2224938362950182</v>
      </c>
      <c r="F184" s="111"/>
      <c r="G184" s="223"/>
      <c r="H184" s="223"/>
    </row>
    <row r="185" spans="2:9">
      <c r="B185" s="201" t="s">
        <v>13</v>
      </c>
      <c r="C185" s="109">
        <f>MAX(C23:O23)</f>
        <v>16.03</v>
      </c>
      <c r="D185" s="109"/>
      <c r="E185" s="109">
        <f>MAX(C62:O62)</f>
        <v>15.07</v>
      </c>
      <c r="F185" s="109"/>
      <c r="G185" s="223"/>
      <c r="H185" s="223"/>
    </row>
    <row r="186" spans="2:9">
      <c r="B186" s="201" t="s">
        <v>14</v>
      </c>
      <c r="C186" s="109">
        <f>MIN(C23:O23)</f>
        <v>7.75</v>
      </c>
      <c r="D186" s="109"/>
      <c r="E186" s="109">
        <f>MIN(C62:O62)</f>
        <v>8.15</v>
      </c>
      <c r="F186" s="109"/>
      <c r="G186" s="223"/>
      <c r="H186" s="223"/>
    </row>
    <row r="187" spans="2:9" ht="13.5" thickBot="1">
      <c r="B187" s="200" t="s">
        <v>15</v>
      </c>
      <c r="C187" s="106">
        <f>C185-C186</f>
        <v>8.2800000000000011</v>
      </c>
      <c r="D187" s="106"/>
      <c r="E187" s="106">
        <f>E185-E186</f>
        <v>6.92</v>
      </c>
      <c r="F187" s="106"/>
      <c r="G187" s="223"/>
      <c r="H187" s="223"/>
    </row>
    <row r="188" spans="2:9">
      <c r="B188" s="201"/>
      <c r="C188" s="224"/>
      <c r="D188" s="224"/>
      <c r="E188" s="224"/>
      <c r="F188" s="224"/>
      <c r="G188" s="223"/>
      <c r="H188" s="223"/>
    </row>
    <row r="189" spans="2:9">
      <c r="B189" s="201"/>
      <c r="C189" s="224"/>
      <c r="D189" s="224"/>
      <c r="E189" s="224"/>
      <c r="F189" s="224"/>
      <c r="G189" s="223"/>
      <c r="H189" s="223"/>
    </row>
    <row r="190" spans="2:9" ht="13.5" thickBot="1">
      <c r="B190" s="276"/>
      <c r="C190" s="275"/>
      <c r="D190" s="275"/>
      <c r="E190" s="275"/>
      <c r="F190" s="275"/>
      <c r="G190" s="223"/>
      <c r="H190" s="223"/>
    </row>
    <row r="191" spans="2:9" ht="13.5" thickBot="1">
      <c r="B191" s="118"/>
      <c r="C191" s="309" t="s">
        <v>93</v>
      </c>
      <c r="D191" s="309"/>
      <c r="E191" s="309"/>
      <c r="F191" s="309"/>
    </row>
    <row r="192" spans="2:9" ht="13.5" thickBot="1">
      <c r="B192" s="115"/>
      <c r="C192" s="122" t="s">
        <v>17</v>
      </c>
      <c r="D192" s="122"/>
      <c r="E192" s="122" t="s">
        <v>18</v>
      </c>
      <c r="F192" s="122"/>
    </row>
    <row r="193" spans="2:6">
      <c r="B193" s="201" t="s">
        <v>9</v>
      </c>
      <c r="C193" s="113">
        <f>COUNTIF(C24:O24,"&gt;0")</f>
        <v>9</v>
      </c>
      <c r="D193" s="113"/>
      <c r="E193" s="113">
        <f>COUNTIF(C63:O63,"&gt;0")</f>
        <v>12</v>
      </c>
      <c r="F193" s="113"/>
    </row>
    <row r="194" spans="2:6">
      <c r="B194" s="201" t="s">
        <v>10</v>
      </c>
      <c r="C194" s="111">
        <f>AVERAGE(C24:O24)</f>
        <v>17.966666666666665</v>
      </c>
      <c r="D194" s="111"/>
      <c r="E194" s="111">
        <f>AVERAGE(C63:O63)</f>
        <v>17.191666666666666</v>
      </c>
      <c r="F194" s="111"/>
    </row>
    <row r="195" spans="2:6">
      <c r="B195" s="201" t="s">
        <v>12</v>
      </c>
      <c r="C195" s="111">
        <f>STDEV(C24:O24)</f>
        <v>0.62048368229954243</v>
      </c>
      <c r="D195" s="111"/>
      <c r="E195" s="111">
        <f>STDEV(C63:O63)</f>
        <v>1.7895953495557355</v>
      </c>
      <c r="F195" s="111"/>
    </row>
    <row r="196" spans="2:6">
      <c r="B196" s="201" t="s">
        <v>11</v>
      </c>
      <c r="C196" s="111">
        <f>CONFIDENCE(0.05,C195,C193)</f>
        <v>0.40537522343396531</v>
      </c>
      <c r="D196" s="111"/>
      <c r="E196" s="111">
        <f>CONFIDENCE(0.05,E195,E193)</f>
        <v>1.012540283663165</v>
      </c>
      <c r="F196" s="111"/>
    </row>
    <row r="197" spans="2:6">
      <c r="B197" s="201" t="s">
        <v>13</v>
      </c>
      <c r="C197" s="109">
        <f>MAX(C24:O24)</f>
        <v>19.2</v>
      </c>
      <c r="D197" s="109"/>
      <c r="E197" s="109">
        <f>MAX(C63:O63)</f>
        <v>19.2</v>
      </c>
      <c r="F197" s="109"/>
    </row>
    <row r="198" spans="2:6">
      <c r="B198" s="201" t="s">
        <v>14</v>
      </c>
      <c r="C198" s="109">
        <f>MIN(C24:O24)</f>
        <v>17.3</v>
      </c>
      <c r="D198" s="109"/>
      <c r="E198" s="109">
        <f>MIN(C63:O63)</f>
        <v>12.4</v>
      </c>
      <c r="F198" s="109"/>
    </row>
    <row r="199" spans="2:6" ht="13.5" thickBot="1">
      <c r="B199" s="200" t="s">
        <v>15</v>
      </c>
      <c r="C199" s="106">
        <f>C197-C198</f>
        <v>1.8999999999999986</v>
      </c>
      <c r="D199" s="106"/>
      <c r="E199" s="106">
        <f>E197-E198</f>
        <v>6.7999999999999989</v>
      </c>
      <c r="F199" s="106"/>
    </row>
  </sheetData>
  <mergeCells count="215">
    <mergeCell ref="C176:D176"/>
    <mergeCell ref="E176:F176"/>
    <mergeCell ref="C138:D138"/>
    <mergeCell ref="E138:F138"/>
    <mergeCell ref="C139:D139"/>
    <mergeCell ref="E139:F139"/>
    <mergeCell ref="C140:D140"/>
    <mergeCell ref="E140:F140"/>
    <mergeCell ref="C141:D141"/>
    <mergeCell ref="E141:F141"/>
    <mergeCell ref="C173:D173"/>
    <mergeCell ref="E173:F173"/>
    <mergeCell ref="C174:D174"/>
    <mergeCell ref="E174:F174"/>
    <mergeCell ref="C175:D175"/>
    <mergeCell ref="E175:F175"/>
    <mergeCell ref="C171:D171"/>
    <mergeCell ref="E171:F171"/>
    <mergeCell ref="C131:D131"/>
    <mergeCell ref="E131:F131"/>
    <mergeCell ref="C172:D172"/>
    <mergeCell ref="E172:F172"/>
    <mergeCell ref="C142:D142"/>
    <mergeCell ref="E142:F142"/>
    <mergeCell ref="C146:D146"/>
    <mergeCell ref="E146:F146"/>
    <mergeCell ref="C170:D170"/>
    <mergeCell ref="E170:F170"/>
    <mergeCell ref="C129:D129"/>
    <mergeCell ref="E129:F129"/>
    <mergeCell ref="C130:D130"/>
    <mergeCell ref="E130:F130"/>
    <mergeCell ref="C149:D149"/>
    <mergeCell ref="E149:F149"/>
    <mergeCell ref="C150:D150"/>
    <mergeCell ref="E150:F150"/>
    <mergeCell ref="C168:F168"/>
    <mergeCell ref="C169:D169"/>
    <mergeCell ref="E169:F169"/>
    <mergeCell ref="C127:D127"/>
    <mergeCell ref="E127:F127"/>
    <mergeCell ref="C128:D128"/>
    <mergeCell ref="E128:F128"/>
    <mergeCell ref="C151:D151"/>
    <mergeCell ref="E151:F151"/>
    <mergeCell ref="C152:D152"/>
    <mergeCell ref="C163:D163"/>
    <mergeCell ref="E163:F163"/>
    <mergeCell ref="C124:D124"/>
    <mergeCell ref="E124:F124"/>
    <mergeCell ref="C164:D164"/>
    <mergeCell ref="E164:F164"/>
    <mergeCell ref="E152:F152"/>
    <mergeCell ref="C153:D153"/>
    <mergeCell ref="E153:F153"/>
    <mergeCell ref="C161:D161"/>
    <mergeCell ref="E161:F161"/>
    <mergeCell ref="C121:D121"/>
    <mergeCell ref="E121:F121"/>
    <mergeCell ref="C162:D162"/>
    <mergeCell ref="E162:F162"/>
    <mergeCell ref="C160:D160"/>
    <mergeCell ref="E160:F160"/>
    <mergeCell ref="E158:F158"/>
    <mergeCell ref="C159:D159"/>
    <mergeCell ref="E136:F136"/>
    <mergeCell ref="C137:D137"/>
    <mergeCell ref="E137:F137"/>
    <mergeCell ref="E135:F135"/>
    <mergeCell ref="C120:D120"/>
    <mergeCell ref="E120:F120"/>
    <mergeCell ref="C135:D135"/>
    <mergeCell ref="C136:D136"/>
    <mergeCell ref="C126:D126"/>
    <mergeCell ref="E126:F126"/>
    <mergeCell ref="E159:F159"/>
    <mergeCell ref="C156:F156"/>
    <mergeCell ref="C157:D157"/>
    <mergeCell ref="E157:F157"/>
    <mergeCell ref="C158:D158"/>
    <mergeCell ref="C145:F145"/>
    <mergeCell ref="C147:D147"/>
    <mergeCell ref="E147:F147"/>
    <mergeCell ref="C148:D148"/>
    <mergeCell ref="E148:F148"/>
    <mergeCell ref="C104:D104"/>
    <mergeCell ref="E104:F104"/>
    <mergeCell ref="C105:D105"/>
    <mergeCell ref="E105:F105"/>
    <mergeCell ref="C108:D108"/>
    <mergeCell ref="E108:F108"/>
    <mergeCell ref="C106:D106"/>
    <mergeCell ref="E106:F106"/>
    <mergeCell ref="C107:D107"/>
    <mergeCell ref="E107:F107"/>
    <mergeCell ref="C117:D117"/>
    <mergeCell ref="E117:F117"/>
    <mergeCell ref="C118:D118"/>
    <mergeCell ref="C119:D119"/>
    <mergeCell ref="E119:F119"/>
    <mergeCell ref="E118:F118"/>
    <mergeCell ref="C101:D101"/>
    <mergeCell ref="E101:F101"/>
    <mergeCell ref="C100:F100"/>
    <mergeCell ref="C134:F134"/>
    <mergeCell ref="C116:D116"/>
    <mergeCell ref="E116:F116"/>
    <mergeCell ref="E115:F115"/>
    <mergeCell ref="C102:D102"/>
    <mergeCell ref="E102:F102"/>
    <mergeCell ref="C103:D103"/>
    <mergeCell ref="C98:D98"/>
    <mergeCell ref="E98:F98"/>
    <mergeCell ref="C123:F123"/>
    <mergeCell ref="C125:D125"/>
    <mergeCell ref="E125:F125"/>
    <mergeCell ref="C94:D94"/>
    <mergeCell ref="E94:F94"/>
    <mergeCell ref="C95:D95"/>
    <mergeCell ref="E95:F95"/>
    <mergeCell ref="C115:D115"/>
    <mergeCell ref="L42:O42"/>
    <mergeCell ref="C96:D96"/>
    <mergeCell ref="E96:F96"/>
    <mergeCell ref="C97:D97"/>
    <mergeCell ref="E97:F97"/>
    <mergeCell ref="L68:O68"/>
    <mergeCell ref="C71:D71"/>
    <mergeCell ref="E71:F71"/>
    <mergeCell ref="C72:D72"/>
    <mergeCell ref="E72:F72"/>
    <mergeCell ref="C92:D92"/>
    <mergeCell ref="B2:C3"/>
    <mergeCell ref="D2:I3"/>
    <mergeCell ref="J2:K3"/>
    <mergeCell ref="L2:O2"/>
    <mergeCell ref="L3:O3"/>
    <mergeCell ref="B41:C42"/>
    <mergeCell ref="D41:I42"/>
    <mergeCell ref="J41:K42"/>
    <mergeCell ref="L41:O41"/>
    <mergeCell ref="E84:F84"/>
    <mergeCell ref="C93:D93"/>
    <mergeCell ref="E93:F93"/>
    <mergeCell ref="C68:D68"/>
    <mergeCell ref="E68:F68"/>
    <mergeCell ref="C69:D69"/>
    <mergeCell ref="E69:F69"/>
    <mergeCell ref="C70:D70"/>
    <mergeCell ref="E70:F70"/>
    <mergeCell ref="C88:D88"/>
    <mergeCell ref="C83:D83"/>
    <mergeCell ref="E83:F83"/>
    <mergeCell ref="C84:D84"/>
    <mergeCell ref="E92:F92"/>
    <mergeCell ref="C73:D73"/>
    <mergeCell ref="E73:F73"/>
    <mergeCell ref="C74:D74"/>
    <mergeCell ref="E74:F74"/>
    <mergeCell ref="E85:F85"/>
    <mergeCell ref="C87:D87"/>
    <mergeCell ref="C80:F80"/>
    <mergeCell ref="C81:D81"/>
    <mergeCell ref="E81:F81"/>
    <mergeCell ref="C90:F90"/>
    <mergeCell ref="C91:D91"/>
    <mergeCell ref="C66:F66"/>
    <mergeCell ref="C67:D67"/>
    <mergeCell ref="E67:F67"/>
    <mergeCell ref="C82:D82"/>
    <mergeCell ref="E82:F82"/>
    <mergeCell ref="E91:F91"/>
    <mergeCell ref="C85:D85"/>
    <mergeCell ref="E103:F103"/>
    <mergeCell ref="C113:F113"/>
    <mergeCell ref="C114:D114"/>
    <mergeCell ref="E114:F114"/>
    <mergeCell ref="C86:D86"/>
    <mergeCell ref="E86:F86"/>
    <mergeCell ref="E87:F87"/>
    <mergeCell ref="E88:F88"/>
    <mergeCell ref="C179:F179"/>
    <mergeCell ref="C180:D180"/>
    <mergeCell ref="E180:F180"/>
    <mergeCell ref="C181:D181"/>
    <mergeCell ref="E181:F181"/>
    <mergeCell ref="C182:D182"/>
    <mergeCell ref="E182:F182"/>
    <mergeCell ref="C183:D183"/>
    <mergeCell ref="E183:F183"/>
    <mergeCell ref="C184:D184"/>
    <mergeCell ref="E184:F184"/>
    <mergeCell ref="C185:D185"/>
    <mergeCell ref="E185:F185"/>
    <mergeCell ref="C186:D186"/>
    <mergeCell ref="E186:F186"/>
    <mergeCell ref="C187:D187"/>
    <mergeCell ref="E187:F187"/>
    <mergeCell ref="C191:F191"/>
    <mergeCell ref="C192:D192"/>
    <mergeCell ref="E192:F192"/>
    <mergeCell ref="C193:D193"/>
    <mergeCell ref="E193:F193"/>
    <mergeCell ref="C194:D194"/>
    <mergeCell ref="E194:F194"/>
    <mergeCell ref="C195:D195"/>
    <mergeCell ref="E195:F195"/>
    <mergeCell ref="C199:D199"/>
    <mergeCell ref="E199:F199"/>
    <mergeCell ref="C196:D196"/>
    <mergeCell ref="E196:F196"/>
    <mergeCell ref="C197:D197"/>
    <mergeCell ref="E197:F197"/>
    <mergeCell ref="C198:D198"/>
    <mergeCell ref="E198:F19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22"/>
  <sheetViews>
    <sheetView workbookViewId="0">
      <selection activeCell="A2" sqref="A2"/>
    </sheetView>
  </sheetViews>
  <sheetFormatPr defaultRowHeight="12.75"/>
  <cols>
    <col min="1" max="1" width="3.85546875" style="104" customWidth="1"/>
    <col min="2" max="2" width="11.140625" style="104" customWidth="1"/>
    <col min="3" max="15" width="7.7109375" style="104" customWidth="1"/>
    <col min="16" max="16384" width="9.140625" style="104"/>
  </cols>
  <sheetData>
    <row r="1" spans="2:18" ht="13.5" thickBot="1">
      <c r="R1" s="199"/>
    </row>
    <row r="2" spans="2:18" ht="13.5" customHeight="1" thickBot="1">
      <c r="B2" s="188"/>
      <c r="C2" s="185"/>
      <c r="D2" s="186" t="s">
        <v>6</v>
      </c>
      <c r="E2" s="187"/>
      <c r="F2" s="187"/>
      <c r="G2" s="187"/>
      <c r="H2" s="187"/>
      <c r="I2" s="185"/>
      <c r="J2" s="186" t="s">
        <v>21</v>
      </c>
      <c r="K2" s="185"/>
      <c r="L2" s="184" t="s">
        <v>24</v>
      </c>
      <c r="M2" s="116"/>
      <c r="N2" s="116"/>
      <c r="O2" s="180"/>
    </row>
    <row r="3" spans="2:18" ht="13.5" customHeight="1" thickBot="1">
      <c r="B3" s="183"/>
      <c r="C3" s="182"/>
      <c r="D3" s="183"/>
      <c r="E3" s="123"/>
      <c r="F3" s="123"/>
      <c r="G3" s="123"/>
      <c r="H3" s="123"/>
      <c r="I3" s="182"/>
      <c r="J3" s="183"/>
      <c r="K3" s="182"/>
      <c r="L3" s="181" t="s">
        <v>41</v>
      </c>
      <c r="M3" s="116"/>
      <c r="N3" s="116"/>
      <c r="O3" s="180"/>
    </row>
    <row r="4" spans="2:18" ht="5.25" customHeight="1" thickBot="1">
      <c r="B4" s="173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7"/>
      <c r="N4" s="197"/>
      <c r="O4" s="196"/>
    </row>
    <row r="5" spans="2:18" ht="21.75" thickBot="1">
      <c r="B5" s="177" t="s">
        <v>28</v>
      </c>
      <c r="C5" s="195">
        <v>0.59985200000000005</v>
      </c>
      <c r="D5" s="194">
        <v>0.59970800000000002</v>
      </c>
      <c r="E5" s="194">
        <v>0.59951600000000005</v>
      </c>
      <c r="F5" s="194">
        <v>0.599275</v>
      </c>
      <c r="G5" s="194">
        <v>1.499992</v>
      </c>
      <c r="H5" s="194">
        <v>1.499892</v>
      </c>
      <c r="I5" s="194">
        <v>1.4996769999999999</v>
      </c>
      <c r="J5" s="194">
        <v>1.499347</v>
      </c>
      <c r="K5" s="194">
        <v>1.498901</v>
      </c>
      <c r="L5" s="194">
        <v>1.4983409999999999</v>
      </c>
      <c r="M5" s="194">
        <v>0.59999899999999995</v>
      </c>
      <c r="N5" s="194">
        <v>0.59997</v>
      </c>
      <c r="O5" s="193">
        <v>0.59989199999999998</v>
      </c>
    </row>
    <row r="6" spans="2:18" ht="5.25" customHeight="1" thickBot="1">
      <c r="B6" s="173"/>
      <c r="C6" s="172"/>
      <c r="D6" s="171"/>
      <c r="E6" s="171"/>
      <c r="F6" s="171"/>
      <c r="G6" s="171"/>
      <c r="H6" s="171"/>
      <c r="I6" s="171"/>
      <c r="J6" s="171"/>
      <c r="K6" s="171"/>
      <c r="L6" s="171"/>
      <c r="M6" s="170"/>
      <c r="N6" s="170"/>
      <c r="O6" s="169"/>
    </row>
    <row r="7" spans="2:18" ht="13.5" thickBot="1">
      <c r="B7" s="168" t="s">
        <v>0</v>
      </c>
      <c r="C7" s="167">
        <v>0.28819444444444448</v>
      </c>
      <c r="D7" s="166">
        <v>0.3298611111111111</v>
      </c>
      <c r="E7" s="166">
        <v>0.37152777777777773</v>
      </c>
      <c r="F7" s="166">
        <v>0.41319444444444442</v>
      </c>
      <c r="G7" s="166">
        <v>0.4548611111111111</v>
      </c>
      <c r="H7" s="166">
        <v>0.49652777777777773</v>
      </c>
      <c r="I7" s="166">
        <v>0.53819444444444442</v>
      </c>
      <c r="J7" s="166">
        <v>0.57986111111111105</v>
      </c>
      <c r="K7" s="166">
        <v>0.62152777777777779</v>
      </c>
      <c r="L7" s="166">
        <v>0.66319444444444442</v>
      </c>
      <c r="M7" s="166">
        <v>0.70486111111111116</v>
      </c>
      <c r="N7" s="166">
        <v>0.74652777777777779</v>
      </c>
      <c r="O7" s="165">
        <v>0.78819444444444453</v>
      </c>
    </row>
    <row r="8" spans="2:18" ht="4.5" customHeight="1" thickBot="1">
      <c r="B8" s="154"/>
      <c r="C8" s="160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8"/>
    </row>
    <row r="9" spans="2:18" ht="12.75" customHeight="1" thickBot="1">
      <c r="B9" s="164" t="s">
        <v>1</v>
      </c>
      <c r="C9" s="163" t="s">
        <v>2</v>
      </c>
      <c r="D9" s="162" t="s">
        <v>2</v>
      </c>
      <c r="E9" s="162" t="s">
        <v>2</v>
      </c>
      <c r="F9" s="162" t="s">
        <v>2</v>
      </c>
      <c r="G9" s="162" t="s">
        <v>2</v>
      </c>
      <c r="H9" s="162" t="s">
        <v>2</v>
      </c>
      <c r="I9" s="162" t="s">
        <v>2</v>
      </c>
      <c r="J9" s="162" t="s">
        <v>2</v>
      </c>
      <c r="K9" s="162" t="s">
        <v>2</v>
      </c>
      <c r="L9" s="162" t="s">
        <v>2</v>
      </c>
      <c r="M9" s="162" t="s">
        <v>2</v>
      </c>
      <c r="N9" s="162" t="s">
        <v>2</v>
      </c>
      <c r="O9" s="161" t="s">
        <v>2</v>
      </c>
    </row>
    <row r="10" spans="2:18" ht="5.25" customHeight="1" thickBot="1">
      <c r="B10" s="154"/>
      <c r="C10" s="160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8"/>
    </row>
    <row r="11" spans="2:18" ht="12.75" customHeight="1">
      <c r="B11" s="150" t="s">
        <v>3</v>
      </c>
      <c r="C11" s="149">
        <v>7.53</v>
      </c>
      <c r="D11" s="148">
        <v>7.24</v>
      </c>
      <c r="E11" s="148">
        <v>7.12</v>
      </c>
      <c r="F11" s="148">
        <v>7.15</v>
      </c>
      <c r="G11" s="148">
        <v>7.03</v>
      </c>
      <c r="H11" s="148">
        <v>6.98</v>
      </c>
      <c r="I11" s="148">
        <v>7.2</v>
      </c>
      <c r="J11" s="148">
        <v>7.41</v>
      </c>
      <c r="K11" s="148">
        <v>7.62</v>
      </c>
      <c r="L11" s="148">
        <v>7.75</v>
      </c>
      <c r="M11" s="148">
        <v>7.83</v>
      </c>
      <c r="N11" s="148">
        <v>7.82</v>
      </c>
      <c r="O11" s="147">
        <v>7.84</v>
      </c>
    </row>
    <row r="12" spans="2:18">
      <c r="B12" s="146" t="s">
        <v>4</v>
      </c>
      <c r="C12" s="145">
        <v>-27</v>
      </c>
      <c r="D12" s="144">
        <v>-12</v>
      </c>
      <c r="E12" s="144">
        <v>-7</v>
      </c>
      <c r="F12" s="144">
        <v>-9</v>
      </c>
      <c r="G12" s="144">
        <v>9</v>
      </c>
      <c r="H12" s="144">
        <v>3</v>
      </c>
      <c r="I12" s="144">
        <v>-8</v>
      </c>
      <c r="J12" s="144">
        <v>-20</v>
      </c>
      <c r="K12" s="144">
        <v>-35</v>
      </c>
      <c r="L12" s="144">
        <v>-41</v>
      </c>
      <c r="M12" s="144">
        <v>-47</v>
      </c>
      <c r="N12" s="144">
        <v>-46</v>
      </c>
      <c r="O12" s="143">
        <v>-46</v>
      </c>
    </row>
    <row r="13" spans="2:18" ht="13.5" thickBot="1">
      <c r="B13" s="142" t="s">
        <v>5</v>
      </c>
      <c r="C13" s="157">
        <v>2.2999999999999998</v>
      </c>
      <c r="D13" s="156">
        <v>-3.1</v>
      </c>
      <c r="E13" s="156">
        <v>-2.4</v>
      </c>
      <c r="F13" s="156">
        <v>3.6</v>
      </c>
      <c r="G13" s="156">
        <v>3.8</v>
      </c>
      <c r="H13" s="156">
        <v>4.3</v>
      </c>
      <c r="I13" s="156">
        <v>5.5</v>
      </c>
      <c r="J13" s="156">
        <v>4.5</v>
      </c>
      <c r="K13" s="156">
        <v>5.4</v>
      </c>
      <c r="L13" s="156">
        <v>5.4</v>
      </c>
      <c r="M13" s="156">
        <v>4.3</v>
      </c>
      <c r="N13" s="156">
        <v>3.3</v>
      </c>
      <c r="O13" s="155">
        <v>2.2000000000000002</v>
      </c>
    </row>
    <row r="14" spans="2:18" ht="5.25" customHeight="1" thickBot="1">
      <c r="B14" s="154"/>
      <c r="C14" s="153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1"/>
    </row>
    <row r="15" spans="2:18" ht="12.75" customHeight="1">
      <c r="B15" s="150" t="s">
        <v>19</v>
      </c>
      <c r="C15" s="149">
        <v>44.2</v>
      </c>
      <c r="D15" s="148">
        <v>44.1</v>
      </c>
      <c r="E15" s="148">
        <v>44</v>
      </c>
      <c r="F15" s="148">
        <v>44</v>
      </c>
      <c r="G15" s="148">
        <v>44.1</v>
      </c>
      <c r="H15" s="148">
        <v>43.9</v>
      </c>
      <c r="I15" s="148">
        <v>43.8</v>
      </c>
      <c r="J15" s="148">
        <v>41.9</v>
      </c>
      <c r="K15" s="148">
        <v>42.2</v>
      </c>
      <c r="L15" s="148">
        <v>42.9</v>
      </c>
      <c r="M15" s="148">
        <v>42.7</v>
      </c>
      <c r="N15" s="148">
        <v>44.5</v>
      </c>
      <c r="O15" s="147">
        <v>44.1</v>
      </c>
    </row>
    <row r="16" spans="2:18">
      <c r="B16" s="146" t="s">
        <v>20</v>
      </c>
      <c r="C16" s="145">
        <v>28.3</v>
      </c>
      <c r="D16" s="144">
        <v>28.3</v>
      </c>
      <c r="E16" s="144">
        <v>28.1</v>
      </c>
      <c r="F16" s="144">
        <v>28.1</v>
      </c>
      <c r="G16" s="144">
        <v>28.2</v>
      </c>
      <c r="H16" s="144">
        <v>28.1</v>
      </c>
      <c r="I16" s="144">
        <v>28</v>
      </c>
      <c r="J16" s="144">
        <v>27.1</v>
      </c>
      <c r="K16" s="144">
        <v>27.1</v>
      </c>
      <c r="L16" s="144">
        <v>27.2</v>
      </c>
      <c r="M16" s="144">
        <v>27.5</v>
      </c>
      <c r="N16" s="144">
        <v>28.4</v>
      </c>
      <c r="O16" s="143">
        <v>28.3</v>
      </c>
    </row>
    <row r="17" spans="2:17" ht="13.5" thickBot="1">
      <c r="B17" s="142" t="s">
        <v>5</v>
      </c>
      <c r="C17" s="141">
        <v>20.2</v>
      </c>
      <c r="D17" s="140">
        <v>19.8</v>
      </c>
      <c r="E17" s="140">
        <v>20</v>
      </c>
      <c r="F17" s="140">
        <v>20.100000000000001</v>
      </c>
      <c r="G17" s="140">
        <v>20.399999999999999</v>
      </c>
      <c r="H17" s="140">
        <v>20.7</v>
      </c>
      <c r="I17" s="140">
        <v>21.3</v>
      </c>
      <c r="J17" s="140">
        <v>22.2</v>
      </c>
      <c r="K17" s="140">
        <v>22.4</v>
      </c>
      <c r="L17" s="140">
        <v>22.1</v>
      </c>
      <c r="M17" s="140">
        <v>21.6</v>
      </c>
      <c r="N17" s="140">
        <v>21.5</v>
      </c>
      <c r="O17" s="139">
        <v>21.5</v>
      </c>
      <c r="P17" s="192"/>
    </row>
    <row r="19" spans="2:17" ht="13.5" thickBot="1"/>
    <row r="20" spans="2:17" ht="13.5" customHeight="1" thickBot="1">
      <c r="B20" s="188"/>
      <c r="C20" s="185"/>
      <c r="D20" s="186" t="s">
        <v>6</v>
      </c>
      <c r="E20" s="187"/>
      <c r="F20" s="187"/>
      <c r="G20" s="187"/>
      <c r="H20" s="187"/>
      <c r="I20" s="185"/>
      <c r="J20" s="186" t="s">
        <v>22</v>
      </c>
      <c r="K20" s="185"/>
      <c r="L20" s="184" t="s">
        <v>24</v>
      </c>
      <c r="M20" s="116"/>
      <c r="N20" s="116"/>
      <c r="O20" s="180"/>
    </row>
    <row r="21" spans="2:17" ht="13.5" customHeight="1" thickBot="1">
      <c r="B21" s="183"/>
      <c r="C21" s="182"/>
      <c r="D21" s="183"/>
      <c r="E21" s="123"/>
      <c r="F21" s="123"/>
      <c r="G21" s="123"/>
      <c r="H21" s="123"/>
      <c r="I21" s="182"/>
      <c r="J21" s="183"/>
      <c r="K21" s="182"/>
      <c r="L21" s="181" t="s">
        <v>41</v>
      </c>
      <c r="M21" s="116"/>
      <c r="N21" s="116"/>
      <c r="O21" s="180"/>
      <c r="Q21" s="136"/>
    </row>
    <row r="22" spans="2:17" ht="5.25" customHeight="1" thickBot="1">
      <c r="B22" s="173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9"/>
      <c r="N22" s="179"/>
      <c r="O22" s="178"/>
    </row>
    <row r="23" spans="2:17" ht="21.75" thickBot="1">
      <c r="B23" s="177" t="s">
        <v>28</v>
      </c>
      <c r="C23" s="176">
        <v>0.59984599999999999</v>
      </c>
      <c r="D23" s="175">
        <v>0.59969899999999998</v>
      </c>
      <c r="E23" s="175">
        <v>0.59950499999999995</v>
      </c>
      <c r="F23" s="175">
        <v>0.59926199999999996</v>
      </c>
      <c r="G23" s="175">
        <v>1.499989</v>
      </c>
      <c r="H23" s="175">
        <v>1.499884</v>
      </c>
      <c r="I23" s="175">
        <v>1.499663</v>
      </c>
      <c r="J23" s="175">
        <v>1.4993270000000001</v>
      </c>
      <c r="K23" s="175">
        <v>1.4988760000000001</v>
      </c>
      <c r="L23" s="175">
        <v>1.49831</v>
      </c>
      <c r="M23" s="175">
        <v>0.59999899999999995</v>
      </c>
      <c r="N23" s="175">
        <v>0.59996700000000003</v>
      </c>
      <c r="O23" s="174">
        <v>0.599885</v>
      </c>
    </row>
    <row r="24" spans="2:17" ht="5.25" customHeight="1" thickBot="1">
      <c r="B24" s="173"/>
      <c r="C24" s="172"/>
      <c r="D24" s="171"/>
      <c r="E24" s="171"/>
      <c r="F24" s="171"/>
      <c r="G24" s="171"/>
      <c r="H24" s="171"/>
      <c r="I24" s="171"/>
      <c r="J24" s="171"/>
      <c r="K24" s="171"/>
      <c r="L24" s="171"/>
      <c r="M24" s="170"/>
      <c r="N24" s="170"/>
      <c r="O24" s="169"/>
    </row>
    <row r="25" spans="2:17" ht="13.5" thickBot="1">
      <c r="B25" s="168" t="s">
        <v>0</v>
      </c>
      <c r="C25" s="167">
        <v>0.29166666666666669</v>
      </c>
      <c r="D25" s="166">
        <v>0.33333333333333331</v>
      </c>
      <c r="E25" s="166">
        <v>0.375</v>
      </c>
      <c r="F25" s="166">
        <v>0.41666666666666669</v>
      </c>
      <c r="G25" s="166">
        <v>0.45833333333333331</v>
      </c>
      <c r="H25" s="166">
        <v>0.5</v>
      </c>
      <c r="I25" s="166">
        <v>0.54166666666666663</v>
      </c>
      <c r="J25" s="166">
        <v>0.58333333333333337</v>
      </c>
      <c r="K25" s="166">
        <v>0.625</v>
      </c>
      <c r="L25" s="166">
        <v>0.66666666666666663</v>
      </c>
      <c r="M25" s="166">
        <v>0.70833333333333337</v>
      </c>
      <c r="N25" s="166">
        <v>0.75</v>
      </c>
      <c r="O25" s="166">
        <v>0.79166666666666663</v>
      </c>
    </row>
    <row r="26" spans="2:17" ht="5.25" customHeight="1" thickBot="1">
      <c r="B26" s="154"/>
      <c r="C26" s="160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8"/>
    </row>
    <row r="27" spans="2:17" ht="13.5" thickBot="1">
      <c r="B27" s="168" t="s">
        <v>1</v>
      </c>
      <c r="C27" s="191">
        <v>38</v>
      </c>
      <c r="D27" s="190">
        <v>37</v>
      </c>
      <c r="E27" s="190">
        <v>37</v>
      </c>
      <c r="F27" s="190">
        <v>38</v>
      </c>
      <c r="G27" s="190">
        <v>38</v>
      </c>
      <c r="H27" s="190">
        <v>38</v>
      </c>
      <c r="I27" s="190">
        <v>38</v>
      </c>
      <c r="J27" s="190">
        <v>34</v>
      </c>
      <c r="K27" s="190">
        <v>34</v>
      </c>
      <c r="L27" s="190">
        <v>34</v>
      </c>
      <c r="M27" s="190">
        <v>34</v>
      </c>
      <c r="N27" s="190">
        <v>32</v>
      </c>
      <c r="O27" s="189">
        <v>32</v>
      </c>
    </row>
    <row r="28" spans="2:17" ht="5.25" customHeight="1" thickBot="1">
      <c r="B28" s="154"/>
      <c r="C28" s="160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8"/>
    </row>
    <row r="29" spans="2:17">
      <c r="B29" s="150" t="s">
        <v>3</v>
      </c>
      <c r="C29" s="149">
        <v>7.2</v>
      </c>
      <c r="D29" s="148">
        <v>7.12</v>
      </c>
      <c r="E29" s="148">
        <v>6.85</v>
      </c>
      <c r="F29" s="148">
        <v>6.87</v>
      </c>
      <c r="G29" s="148">
        <v>6.37</v>
      </c>
      <c r="H29" s="148">
        <v>6.81</v>
      </c>
      <c r="I29" s="148">
        <v>6.85</v>
      </c>
      <c r="J29" s="148">
        <v>7.05</v>
      </c>
      <c r="K29" s="148">
        <v>7.03</v>
      </c>
      <c r="L29" s="148">
        <v>7.4</v>
      </c>
      <c r="M29" s="148">
        <v>7.46</v>
      </c>
      <c r="N29" s="148">
        <v>7.56</v>
      </c>
      <c r="O29" s="147">
        <v>7.69</v>
      </c>
    </row>
    <row r="30" spans="2:17">
      <c r="B30" s="146" t="s">
        <v>4</v>
      </c>
      <c r="C30" s="145">
        <v>-12</v>
      </c>
      <c r="D30" s="144">
        <v>-2</v>
      </c>
      <c r="E30" s="144">
        <v>15</v>
      </c>
      <c r="F30" s="144">
        <v>12</v>
      </c>
      <c r="G30" s="144">
        <v>40</v>
      </c>
      <c r="H30" s="144">
        <v>11</v>
      </c>
      <c r="I30" s="144">
        <v>12</v>
      </c>
      <c r="J30" s="144">
        <v>-2</v>
      </c>
      <c r="K30" s="144">
        <v>-2</v>
      </c>
      <c r="L30" s="144">
        <v>-22</v>
      </c>
      <c r="M30" s="144">
        <v>-26</v>
      </c>
      <c r="N30" s="144">
        <v>-31</v>
      </c>
      <c r="O30" s="143">
        <v>-37</v>
      </c>
    </row>
    <row r="31" spans="2:17" ht="13.5" thickBot="1">
      <c r="B31" s="142" t="s">
        <v>5</v>
      </c>
      <c r="C31" s="157">
        <v>25</v>
      </c>
      <c r="D31" s="156">
        <v>-4.0999999999999996</v>
      </c>
      <c r="E31" s="156">
        <v>-2.5</v>
      </c>
      <c r="F31" s="156">
        <v>2.6</v>
      </c>
      <c r="G31" s="156">
        <v>3</v>
      </c>
      <c r="H31" s="156">
        <v>4.5999999999999996</v>
      </c>
      <c r="I31" s="156">
        <v>3.5</v>
      </c>
      <c r="J31" s="156">
        <v>-2</v>
      </c>
      <c r="K31" s="156">
        <v>2.8</v>
      </c>
      <c r="L31" s="156">
        <v>4</v>
      </c>
      <c r="M31" s="156">
        <v>2.9</v>
      </c>
      <c r="N31" s="156">
        <v>2.4</v>
      </c>
      <c r="O31" s="155">
        <v>2.2999999999999998</v>
      </c>
    </row>
    <row r="32" spans="2:17" ht="5.25" customHeight="1" thickBot="1">
      <c r="B32" s="154"/>
      <c r="C32" s="153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1"/>
    </row>
    <row r="33" spans="2:15">
      <c r="B33" s="150" t="s">
        <v>19</v>
      </c>
      <c r="C33" s="149">
        <v>45.4</v>
      </c>
      <c r="D33" s="148">
        <v>45.3</v>
      </c>
      <c r="E33" s="148">
        <v>42.2</v>
      </c>
      <c r="F33" s="148">
        <v>50.2</v>
      </c>
      <c r="G33" s="148">
        <v>51</v>
      </c>
      <c r="H33" s="148">
        <v>46.1</v>
      </c>
      <c r="I33" s="148">
        <v>46</v>
      </c>
      <c r="J33" s="148">
        <v>45.9</v>
      </c>
      <c r="K33" s="148">
        <v>46.5</v>
      </c>
      <c r="L33" s="148">
        <v>46</v>
      </c>
      <c r="M33" s="148">
        <v>46</v>
      </c>
      <c r="N33" s="148">
        <v>46.4</v>
      </c>
      <c r="O33" s="147">
        <v>46.6</v>
      </c>
    </row>
    <row r="34" spans="2:15">
      <c r="B34" s="146" t="s">
        <v>20</v>
      </c>
      <c r="C34" s="145">
        <v>29</v>
      </c>
      <c r="D34" s="144">
        <v>29</v>
      </c>
      <c r="E34" s="144">
        <v>28.9</v>
      </c>
      <c r="F34" s="144">
        <v>32.5</v>
      </c>
      <c r="G34" s="144">
        <v>33.1</v>
      </c>
      <c r="H34" s="144">
        <v>29.6</v>
      </c>
      <c r="I34" s="144">
        <v>29.6</v>
      </c>
      <c r="J34" s="144">
        <v>29.7</v>
      </c>
      <c r="K34" s="144">
        <v>29.8</v>
      </c>
      <c r="L34" s="144">
        <v>29.6</v>
      </c>
      <c r="M34" s="144">
        <v>29.5</v>
      </c>
      <c r="N34" s="144">
        <v>29.8</v>
      </c>
      <c r="O34" s="143">
        <v>29.7</v>
      </c>
    </row>
    <row r="35" spans="2:15" ht="13.5" thickBot="1">
      <c r="B35" s="142" t="s">
        <v>5</v>
      </c>
      <c r="C35" s="141">
        <v>18.5</v>
      </c>
      <c r="D35" s="140">
        <v>18.5</v>
      </c>
      <c r="E35" s="140">
        <v>18.600000000000001</v>
      </c>
      <c r="F35" s="140">
        <v>18.600000000000001</v>
      </c>
      <c r="G35" s="140">
        <v>18.5</v>
      </c>
      <c r="H35" s="140">
        <v>20</v>
      </c>
      <c r="I35" s="140">
        <v>20</v>
      </c>
      <c r="J35" s="140">
        <v>20.7</v>
      </c>
      <c r="K35" s="140">
        <v>20.8</v>
      </c>
      <c r="L35" s="140">
        <v>20.7</v>
      </c>
      <c r="M35" s="140">
        <v>20.3</v>
      </c>
      <c r="N35" s="140">
        <v>20.3</v>
      </c>
      <c r="O35" s="139">
        <v>20</v>
      </c>
    </row>
    <row r="36" spans="2:15">
      <c r="B36" s="138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</row>
    <row r="37" spans="2:15">
      <c r="B37" s="138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</row>
    <row r="38" spans="2:15">
      <c r="B38" s="138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</row>
    <row r="39" spans="2:15" ht="13.5" thickBot="1">
      <c r="B39" s="138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</row>
    <row r="40" spans="2:15" ht="13.5" customHeight="1" thickBot="1">
      <c r="B40" s="188"/>
      <c r="C40" s="185"/>
      <c r="D40" s="186" t="s">
        <v>6</v>
      </c>
      <c r="E40" s="187"/>
      <c r="F40" s="187"/>
      <c r="G40" s="187"/>
      <c r="H40" s="187"/>
      <c r="I40" s="185"/>
      <c r="J40" s="186" t="s">
        <v>23</v>
      </c>
      <c r="K40" s="185"/>
      <c r="L40" s="184" t="s">
        <v>24</v>
      </c>
      <c r="M40" s="116"/>
      <c r="N40" s="116"/>
      <c r="O40" s="180"/>
    </row>
    <row r="41" spans="2:15" ht="13.5" customHeight="1" thickBot="1">
      <c r="B41" s="183"/>
      <c r="C41" s="182"/>
      <c r="D41" s="183"/>
      <c r="E41" s="123"/>
      <c r="F41" s="123"/>
      <c r="G41" s="123"/>
      <c r="H41" s="123"/>
      <c r="I41" s="182"/>
      <c r="J41" s="183"/>
      <c r="K41" s="182"/>
      <c r="L41" s="181" t="s">
        <v>41</v>
      </c>
      <c r="M41" s="116"/>
      <c r="N41" s="116"/>
      <c r="O41" s="180"/>
    </row>
    <row r="42" spans="2:15" ht="5.25" customHeight="1" thickBot="1">
      <c r="B42" s="173"/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179"/>
      <c r="N42" s="179"/>
      <c r="O42" s="178"/>
    </row>
    <row r="43" spans="2:15" ht="21.75" thickBot="1">
      <c r="B43" s="177" t="s">
        <v>28</v>
      </c>
      <c r="C43" s="176">
        <v>0.59985200000000005</v>
      </c>
      <c r="D43" s="175">
        <v>0.59970800000000002</v>
      </c>
      <c r="E43" s="175">
        <v>0.59951600000000005</v>
      </c>
      <c r="F43" s="175">
        <v>0.599275</v>
      </c>
      <c r="G43" s="175">
        <v>1.499987</v>
      </c>
      <c r="H43" s="175">
        <v>1.499876</v>
      </c>
      <c r="I43" s="175">
        <v>1.499649</v>
      </c>
      <c r="J43" s="175">
        <v>1.4993069999999999</v>
      </c>
      <c r="K43" s="175">
        <v>1.49885</v>
      </c>
      <c r="L43" s="175">
        <v>1.4982789999999999</v>
      </c>
      <c r="M43" s="175">
        <v>0.59999899999999995</v>
      </c>
      <c r="N43" s="175">
        <v>0.59996400000000005</v>
      </c>
      <c r="O43" s="174">
        <v>0.599881</v>
      </c>
    </row>
    <row r="44" spans="2:15" ht="5.25" customHeight="1" thickBot="1">
      <c r="B44" s="173"/>
      <c r="C44" s="172"/>
      <c r="D44" s="171"/>
      <c r="E44" s="171"/>
      <c r="F44" s="171"/>
      <c r="G44" s="171"/>
      <c r="H44" s="171"/>
      <c r="I44" s="171"/>
      <c r="J44" s="171"/>
      <c r="K44" s="171"/>
      <c r="L44" s="171"/>
      <c r="M44" s="170"/>
      <c r="N44" s="170"/>
      <c r="O44" s="169"/>
    </row>
    <row r="45" spans="2:15" ht="13.5" thickBot="1">
      <c r="B45" s="168" t="s">
        <v>0</v>
      </c>
      <c r="C45" s="167">
        <v>0.2951388888888889</v>
      </c>
      <c r="D45" s="166">
        <v>0.33680555555555558</v>
      </c>
      <c r="E45" s="166">
        <v>0.37847222222222227</v>
      </c>
      <c r="F45" s="166">
        <v>0.4201388888888889</v>
      </c>
      <c r="G45" s="166">
        <v>0.46180555555555558</v>
      </c>
      <c r="H45" s="166">
        <v>0.50347222222222221</v>
      </c>
      <c r="I45" s="166">
        <v>0.54513888888888895</v>
      </c>
      <c r="J45" s="166">
        <v>0.58680555555555558</v>
      </c>
      <c r="K45" s="166">
        <v>0.62847222222222221</v>
      </c>
      <c r="L45" s="166">
        <v>0.67013888888888884</v>
      </c>
      <c r="M45" s="166">
        <v>0.71180555555555547</v>
      </c>
      <c r="N45" s="166">
        <v>0.75347222222222221</v>
      </c>
      <c r="O45" s="165">
        <v>0.79513888888888884</v>
      </c>
    </row>
    <row r="46" spans="2:15" ht="5.25" customHeight="1" thickBot="1">
      <c r="B46" s="154"/>
      <c r="C46" s="160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8"/>
    </row>
    <row r="47" spans="2:15" ht="13.5" thickBot="1">
      <c r="B47" s="164" t="s">
        <v>1</v>
      </c>
      <c r="C47" s="163" t="s">
        <v>2</v>
      </c>
      <c r="D47" s="162" t="s">
        <v>2</v>
      </c>
      <c r="E47" s="162" t="s">
        <v>2</v>
      </c>
      <c r="F47" s="162" t="s">
        <v>2</v>
      </c>
      <c r="G47" s="162" t="s">
        <v>2</v>
      </c>
      <c r="H47" s="162" t="s">
        <v>2</v>
      </c>
      <c r="I47" s="162" t="s">
        <v>2</v>
      </c>
      <c r="J47" s="162" t="s">
        <v>2</v>
      </c>
      <c r="K47" s="162" t="s">
        <v>2</v>
      </c>
      <c r="L47" s="162" t="s">
        <v>2</v>
      </c>
      <c r="M47" s="162" t="s">
        <v>2</v>
      </c>
      <c r="N47" s="162" t="s">
        <v>2</v>
      </c>
      <c r="O47" s="161" t="s">
        <v>2</v>
      </c>
    </row>
    <row r="48" spans="2:15" ht="5.25" customHeight="1" thickBot="1">
      <c r="B48" s="154"/>
      <c r="C48" s="160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8"/>
    </row>
    <row r="49" spans="2:15">
      <c r="B49" s="150" t="s">
        <v>3</v>
      </c>
      <c r="C49" s="149">
        <v>7.25</v>
      </c>
      <c r="D49" s="148">
        <v>7.07</v>
      </c>
      <c r="E49" s="148">
        <v>6.81</v>
      </c>
      <c r="F49" s="148">
        <v>7.78</v>
      </c>
      <c r="G49" s="148">
        <v>6.43</v>
      </c>
      <c r="H49" s="148">
        <v>7.03</v>
      </c>
      <c r="I49" s="148">
        <v>7.3</v>
      </c>
      <c r="J49" s="148">
        <v>7.4</v>
      </c>
      <c r="K49" s="148">
        <v>7.08</v>
      </c>
      <c r="L49" s="148">
        <v>8.0399999999999991</v>
      </c>
      <c r="M49" s="148">
        <v>7.76</v>
      </c>
      <c r="N49" s="148">
        <v>7.79</v>
      </c>
      <c r="O49" s="147">
        <v>7.25</v>
      </c>
    </row>
    <row r="50" spans="2:15">
      <c r="B50" s="146" t="s">
        <v>4</v>
      </c>
      <c r="C50" s="145">
        <v>-14</v>
      </c>
      <c r="D50" s="144">
        <v>-8</v>
      </c>
      <c r="E50" s="144">
        <v>12</v>
      </c>
      <c r="F50" s="144">
        <v>22</v>
      </c>
      <c r="G50" s="144">
        <v>34</v>
      </c>
      <c r="H50" s="144">
        <v>24</v>
      </c>
      <c r="I50" s="144">
        <v>-11</v>
      </c>
      <c r="J50" s="144">
        <v>-21</v>
      </c>
      <c r="K50" s="144">
        <v>-5</v>
      </c>
      <c r="L50" s="144">
        <v>-56</v>
      </c>
      <c r="M50" s="144">
        <v>-43</v>
      </c>
      <c r="N50" s="144">
        <v>-44</v>
      </c>
      <c r="O50" s="143">
        <v>-39</v>
      </c>
    </row>
    <row r="51" spans="2:15" ht="13.5" thickBot="1">
      <c r="B51" s="142" t="s">
        <v>5</v>
      </c>
      <c r="C51" s="157">
        <v>3.1</v>
      </c>
      <c r="D51" s="156">
        <v>2.8</v>
      </c>
      <c r="E51" s="156">
        <v>25</v>
      </c>
      <c r="F51" s="156">
        <v>-2.5</v>
      </c>
      <c r="G51" s="156">
        <v>25</v>
      </c>
      <c r="H51" s="156">
        <v>4.4000000000000004</v>
      </c>
      <c r="I51" s="156">
        <v>1.5</v>
      </c>
      <c r="J51" s="156">
        <v>4.5</v>
      </c>
      <c r="K51" s="156">
        <v>2.7</v>
      </c>
      <c r="L51" s="156">
        <v>3.6</v>
      </c>
      <c r="M51" s="156">
        <v>2.6</v>
      </c>
      <c r="N51" s="156">
        <v>2.7</v>
      </c>
      <c r="O51" s="155">
        <v>-0.2</v>
      </c>
    </row>
    <row r="52" spans="2:15" ht="5.25" customHeight="1" thickBot="1">
      <c r="B52" s="154"/>
      <c r="C52" s="153"/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1"/>
    </row>
    <row r="53" spans="2:15">
      <c r="B53" s="150" t="s">
        <v>19</v>
      </c>
      <c r="C53" s="149">
        <v>45.5</v>
      </c>
      <c r="D53" s="148">
        <v>45.3</v>
      </c>
      <c r="E53" s="148">
        <v>44.8</v>
      </c>
      <c r="F53" s="148">
        <v>44.3</v>
      </c>
      <c r="G53" s="148">
        <v>44.9</v>
      </c>
      <c r="H53" s="148">
        <v>44.3</v>
      </c>
      <c r="I53" s="148">
        <v>44.9</v>
      </c>
      <c r="J53" s="148">
        <v>44.6</v>
      </c>
      <c r="K53" s="148">
        <v>45.2</v>
      </c>
      <c r="L53" s="148">
        <v>45.1</v>
      </c>
      <c r="M53" s="148">
        <v>45.1</v>
      </c>
      <c r="N53" s="148">
        <v>45.3</v>
      </c>
      <c r="O53" s="147">
        <v>45.2</v>
      </c>
    </row>
    <row r="54" spans="2:15" ht="12.75" customHeight="1">
      <c r="B54" s="146" t="s">
        <v>20</v>
      </c>
      <c r="C54" s="145">
        <v>29.1</v>
      </c>
      <c r="D54" s="144">
        <v>29</v>
      </c>
      <c r="E54" s="144">
        <v>28.7</v>
      </c>
      <c r="F54" s="144">
        <v>28.3</v>
      </c>
      <c r="G54" s="144">
        <v>28.7</v>
      </c>
      <c r="H54" s="144">
        <v>28.4</v>
      </c>
      <c r="I54" s="144">
        <v>28.8</v>
      </c>
      <c r="J54" s="144">
        <v>28.6</v>
      </c>
      <c r="K54" s="144">
        <v>28.9</v>
      </c>
      <c r="L54" s="144">
        <v>29</v>
      </c>
      <c r="M54" s="144">
        <v>29</v>
      </c>
      <c r="N54" s="144">
        <v>29.1</v>
      </c>
      <c r="O54" s="143">
        <v>28.9</v>
      </c>
    </row>
    <row r="55" spans="2:15" ht="13.5" customHeight="1" thickBot="1">
      <c r="B55" s="142" t="s">
        <v>5</v>
      </c>
      <c r="C55" s="141">
        <v>18.3</v>
      </c>
      <c r="D55" s="140">
        <v>18.600000000000001</v>
      </c>
      <c r="E55" s="140">
        <v>18.8</v>
      </c>
      <c r="F55" s="140">
        <v>19</v>
      </c>
      <c r="G55" s="140">
        <v>19.600000000000001</v>
      </c>
      <c r="H55" s="140">
        <v>21.8</v>
      </c>
      <c r="I55" s="140">
        <v>20.8</v>
      </c>
      <c r="J55" s="140">
        <v>21.5</v>
      </c>
      <c r="K55" s="140">
        <v>21.2</v>
      </c>
      <c r="L55" s="140">
        <v>20.8</v>
      </c>
      <c r="M55" s="140">
        <v>20</v>
      </c>
      <c r="N55" s="140">
        <v>19.600000000000001</v>
      </c>
      <c r="O55" s="139">
        <v>19.8</v>
      </c>
    </row>
    <row r="56" spans="2:15">
      <c r="B56" s="138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</row>
    <row r="57" spans="2:15" ht="5.25" customHeight="1" thickBot="1">
      <c r="C57" s="119"/>
      <c r="D57" s="119"/>
      <c r="E57" s="119"/>
      <c r="F57" s="119"/>
      <c r="G57" s="119"/>
      <c r="H57" s="119"/>
    </row>
    <row r="58" spans="2:15" ht="13.5" customHeight="1" thickBot="1">
      <c r="B58" s="118"/>
      <c r="C58" s="124" t="s">
        <v>40</v>
      </c>
      <c r="D58" s="124"/>
      <c r="E58" s="124"/>
      <c r="F58" s="124"/>
      <c r="G58" s="123"/>
      <c r="H58" s="123"/>
    </row>
    <row r="59" spans="2:15" ht="13.5" customHeight="1" thickBot="1">
      <c r="B59" s="115"/>
      <c r="C59" s="122" t="s">
        <v>25</v>
      </c>
      <c r="D59" s="122"/>
      <c r="E59" s="122" t="s">
        <v>26</v>
      </c>
      <c r="F59" s="122"/>
      <c r="G59" s="122" t="s">
        <v>27</v>
      </c>
      <c r="H59" s="122"/>
    </row>
    <row r="60" spans="2:15">
      <c r="B60" s="110" t="s">
        <v>9</v>
      </c>
      <c r="C60" s="113">
        <f>COUNTIF(C11:O11,"&gt;0")</f>
        <v>13</v>
      </c>
      <c r="D60" s="113"/>
      <c r="E60" s="113">
        <f>COUNTIF(C29:O29,"&gt;0")</f>
        <v>13</v>
      </c>
      <c r="F60" s="113"/>
      <c r="G60" s="113">
        <f>COUNTIF(C49:O49,"&gt;0")</f>
        <v>13</v>
      </c>
      <c r="H60" s="113"/>
      <c r="M60" s="136"/>
    </row>
    <row r="61" spans="2:15" ht="14.25" customHeight="1">
      <c r="B61" s="110" t="s">
        <v>10</v>
      </c>
      <c r="C61" s="111">
        <f>AVERAGE(C11:O11)</f>
        <v>7.4246153846153851</v>
      </c>
      <c r="D61" s="111"/>
      <c r="E61" s="111">
        <f>AVERAGE(C29:O29)</f>
        <v>7.0969230769230771</v>
      </c>
      <c r="F61" s="111"/>
      <c r="G61" s="111">
        <f>AVERAGE(C49:O49)</f>
        <v>7.306923076923078</v>
      </c>
      <c r="H61" s="111"/>
      <c r="I61" s="136"/>
    </row>
    <row r="62" spans="2:15">
      <c r="B62" s="110" t="s">
        <v>12</v>
      </c>
      <c r="C62" s="111">
        <f>STDEV(C11:O11)</f>
        <v>0.32335778390237702</v>
      </c>
      <c r="D62" s="111"/>
      <c r="E62" s="111">
        <f>STDEV(C29:O29)</f>
        <v>0.36422027710770072</v>
      </c>
      <c r="F62" s="111"/>
      <c r="G62" s="111">
        <f>STDEV(C49:O49)</f>
        <v>0.44863468091875924</v>
      </c>
      <c r="H62" s="111"/>
      <c r="I62" s="120"/>
      <c r="J62" s="120"/>
      <c r="K62" s="120"/>
      <c r="L62" s="120"/>
      <c r="M62" s="120"/>
    </row>
    <row r="63" spans="2:15">
      <c r="B63" s="110" t="s">
        <v>11</v>
      </c>
      <c r="C63" s="111">
        <f>CONFIDENCE(0.05,C62,C60)</f>
        <v>0.17577606367220119</v>
      </c>
      <c r="D63" s="111"/>
      <c r="E63" s="111">
        <f>CONFIDENCE(0.05,E62,E60)</f>
        <v>0.19798875984045658</v>
      </c>
      <c r="F63" s="111"/>
      <c r="G63" s="111">
        <f>CONFIDENCE(0.05,G62,G60)</f>
        <v>0.24387610926521386</v>
      </c>
      <c r="H63" s="111"/>
      <c r="I63" s="120"/>
      <c r="J63" s="120"/>
      <c r="K63" s="120"/>
      <c r="L63" s="120"/>
      <c r="M63" s="120"/>
    </row>
    <row r="64" spans="2:15">
      <c r="B64" s="110" t="s">
        <v>13</v>
      </c>
      <c r="C64" s="109">
        <f>MAX(C11:O11)</f>
        <v>7.84</v>
      </c>
      <c r="D64" s="109"/>
      <c r="E64" s="109">
        <f>MAX(C29:O29)</f>
        <v>7.69</v>
      </c>
      <c r="F64" s="109"/>
      <c r="G64" s="109">
        <f>MAX(C49:O49)</f>
        <v>8.0399999999999991</v>
      </c>
      <c r="H64" s="109"/>
      <c r="I64" s="135"/>
      <c r="J64" s="135"/>
      <c r="K64" s="135"/>
      <c r="L64" s="120"/>
      <c r="M64" s="120"/>
    </row>
    <row r="65" spans="2:21">
      <c r="B65" s="110" t="s">
        <v>14</v>
      </c>
      <c r="C65" s="109">
        <f>MIN(C11:O11)</f>
        <v>6.98</v>
      </c>
      <c r="D65" s="109"/>
      <c r="E65" s="109">
        <f>MIN(C29:O29)</f>
        <v>6.37</v>
      </c>
      <c r="F65" s="109"/>
      <c r="G65" s="109">
        <f>MIN(C49:O49)</f>
        <v>6.43</v>
      </c>
      <c r="H65" s="109"/>
      <c r="I65" s="120"/>
      <c r="J65" s="120"/>
      <c r="K65" s="120"/>
      <c r="L65" s="133"/>
      <c r="M65" s="133"/>
      <c r="N65" s="121"/>
      <c r="O65" s="121"/>
      <c r="P65" s="121"/>
      <c r="Q65" s="121"/>
      <c r="R65" s="121"/>
      <c r="S65" s="121"/>
      <c r="T65" s="121"/>
      <c r="U65" s="121"/>
    </row>
    <row r="66" spans="2:21" ht="13.5" thickBot="1">
      <c r="B66" s="107" t="s">
        <v>15</v>
      </c>
      <c r="C66" s="106">
        <f>C64-C65</f>
        <v>0.85999999999999943</v>
      </c>
      <c r="D66" s="106"/>
      <c r="E66" s="106">
        <f>E64-E65</f>
        <v>1.3200000000000003</v>
      </c>
      <c r="F66" s="106"/>
      <c r="G66" s="106">
        <f>G64-G65</f>
        <v>1.6099999999999994</v>
      </c>
      <c r="H66" s="106"/>
      <c r="I66" s="120"/>
      <c r="J66" s="120"/>
      <c r="K66" s="120"/>
      <c r="L66" s="133"/>
      <c r="M66" s="133"/>
      <c r="N66" s="121"/>
      <c r="O66" s="121"/>
      <c r="P66" s="121"/>
      <c r="Q66" s="121"/>
      <c r="R66" s="121"/>
      <c r="S66" s="121"/>
      <c r="T66" s="121"/>
      <c r="U66" s="121"/>
    </row>
    <row r="67" spans="2:21" ht="13.5" thickBot="1">
      <c r="C67" s="134"/>
      <c r="D67" s="134"/>
      <c r="E67" s="134"/>
      <c r="F67" s="134"/>
      <c r="G67" s="134"/>
      <c r="H67" s="134"/>
      <c r="I67" s="120"/>
      <c r="J67" s="120"/>
      <c r="K67" s="120"/>
      <c r="L67" s="133"/>
      <c r="M67" s="133"/>
      <c r="N67" s="121"/>
      <c r="O67" s="121"/>
      <c r="P67" s="121"/>
      <c r="Q67" s="121"/>
      <c r="R67" s="121"/>
      <c r="S67" s="121"/>
      <c r="T67" s="121"/>
      <c r="U67" s="121"/>
    </row>
    <row r="68" spans="2:21" ht="13.5" thickBot="1">
      <c r="B68" s="118"/>
      <c r="C68" s="124" t="s">
        <v>39</v>
      </c>
      <c r="D68" s="124"/>
      <c r="E68" s="124"/>
      <c r="F68" s="124"/>
      <c r="G68" s="123"/>
      <c r="H68" s="123"/>
      <c r="L68" s="121"/>
      <c r="M68" s="121"/>
      <c r="N68" s="121"/>
      <c r="O68" s="121"/>
      <c r="P68" s="121"/>
      <c r="Q68" s="121"/>
      <c r="R68" s="121"/>
      <c r="S68" s="121"/>
      <c r="T68" s="121"/>
      <c r="U68" s="121"/>
    </row>
    <row r="69" spans="2:21" ht="13.5" customHeight="1" thickBot="1">
      <c r="B69" s="115"/>
      <c r="C69" s="122" t="s">
        <v>25</v>
      </c>
      <c r="D69" s="122"/>
      <c r="E69" s="122" t="s">
        <v>26</v>
      </c>
      <c r="F69" s="122"/>
      <c r="G69" s="122" t="s">
        <v>27</v>
      </c>
      <c r="H69" s="122"/>
      <c r="L69" s="121"/>
      <c r="M69" s="121"/>
      <c r="N69" s="121"/>
      <c r="O69" s="121"/>
      <c r="P69" s="121"/>
      <c r="Q69" s="121"/>
      <c r="R69" s="121"/>
      <c r="S69" s="121"/>
      <c r="T69" s="121"/>
      <c r="U69" s="121"/>
    </row>
    <row r="70" spans="2:21">
      <c r="B70" s="110" t="s">
        <v>9</v>
      </c>
      <c r="C70" s="113">
        <f>COUNTIF(C12:O12,"&lt;0")</f>
        <v>11</v>
      </c>
      <c r="D70" s="113"/>
      <c r="E70" s="113">
        <f>COUNTIF(C30:O30,"&lt;0")</f>
        <v>8</v>
      </c>
      <c r="F70" s="113"/>
      <c r="G70" s="113">
        <f>COUNTIF(C50:O50,"&lt;0")</f>
        <v>9</v>
      </c>
      <c r="H70" s="113"/>
      <c r="L70" s="121"/>
      <c r="M70" s="121"/>
      <c r="N70" s="121"/>
      <c r="O70" s="121"/>
      <c r="P70" s="121"/>
      <c r="Q70" s="121"/>
      <c r="R70" s="121"/>
      <c r="S70" s="121"/>
      <c r="T70" s="121"/>
      <c r="U70" s="121"/>
    </row>
    <row r="71" spans="2:21">
      <c r="B71" s="110" t="s">
        <v>10</v>
      </c>
      <c r="C71" s="111">
        <f>AVERAGE(C12:O12)</f>
        <v>-22</v>
      </c>
      <c r="D71" s="111"/>
      <c r="E71" s="111">
        <f>AVERAGE(C30:O30)</f>
        <v>-3.3846153846153846</v>
      </c>
      <c r="F71" s="111"/>
      <c r="G71" s="111">
        <f>AVERAGE(C50:O50)</f>
        <v>-11.461538461538462</v>
      </c>
      <c r="H71" s="111"/>
      <c r="L71" s="121"/>
      <c r="M71" s="121"/>
      <c r="N71" s="121"/>
      <c r="O71" s="121"/>
      <c r="P71" s="121"/>
      <c r="Q71" s="121"/>
      <c r="R71" s="121"/>
      <c r="S71" s="121"/>
      <c r="T71" s="121"/>
      <c r="U71" s="121"/>
    </row>
    <row r="72" spans="2:21">
      <c r="B72" s="110" t="s">
        <v>12</v>
      </c>
      <c r="C72" s="111">
        <f>STDEV(C12:O12)</f>
        <v>19.604421270043481</v>
      </c>
      <c r="D72" s="111"/>
      <c r="E72" s="111">
        <f>STDEV(C30:O30)</f>
        <v>21.853826749330278</v>
      </c>
      <c r="F72" s="111"/>
      <c r="G72" s="111">
        <f>STDEV(C50:O50)</f>
        <v>28.782562384817261</v>
      </c>
      <c r="H72" s="111"/>
      <c r="L72" s="121"/>
      <c r="M72" s="121"/>
      <c r="N72" s="121"/>
      <c r="O72" s="121"/>
      <c r="P72" s="121"/>
      <c r="Q72" s="121"/>
      <c r="R72" s="121"/>
      <c r="S72" s="121"/>
      <c r="T72" s="121"/>
      <c r="U72" s="121"/>
    </row>
    <row r="73" spans="2:21">
      <c r="B73" s="110" t="s">
        <v>11</v>
      </c>
      <c r="C73" s="111">
        <f>CONFIDENCE(0.05,C72,C70)</f>
        <v>11.585259731149391</v>
      </c>
      <c r="D73" s="111"/>
      <c r="E73" s="111">
        <f>CONFIDENCE(0.05,E72,E70)</f>
        <v>15.143651034286055</v>
      </c>
      <c r="F73" s="111"/>
      <c r="G73" s="111">
        <f>CONFIDENCE(0.05,G72,G70)</f>
        <v>18.804261885673036</v>
      </c>
      <c r="H73" s="111"/>
      <c r="L73" s="121"/>
      <c r="M73" s="121"/>
      <c r="N73" s="121"/>
      <c r="O73" s="121"/>
      <c r="P73" s="121"/>
      <c r="Q73" s="121"/>
      <c r="R73" s="121"/>
      <c r="S73" s="121"/>
      <c r="T73" s="121"/>
      <c r="U73" s="121"/>
    </row>
    <row r="74" spans="2:21">
      <c r="B74" s="110" t="s">
        <v>13</v>
      </c>
      <c r="C74" s="109">
        <f>MAX(C12:O12)</f>
        <v>9</v>
      </c>
      <c r="D74" s="109"/>
      <c r="E74" s="109">
        <f>MAX(C30:O30)</f>
        <v>40</v>
      </c>
      <c r="F74" s="109"/>
      <c r="G74" s="109">
        <f>MAX(C50:O50)</f>
        <v>34</v>
      </c>
      <c r="H74" s="109"/>
      <c r="L74" s="121"/>
      <c r="M74" s="121"/>
      <c r="N74" s="121"/>
      <c r="O74" s="121"/>
      <c r="P74" s="121"/>
      <c r="Q74" s="121"/>
      <c r="R74" s="121"/>
      <c r="S74" s="121"/>
      <c r="T74" s="121"/>
      <c r="U74" s="121"/>
    </row>
    <row r="75" spans="2:21">
      <c r="B75" s="110" t="s">
        <v>14</v>
      </c>
      <c r="C75" s="109">
        <f>MIN(C12:O12)</f>
        <v>-47</v>
      </c>
      <c r="D75" s="109"/>
      <c r="E75" s="109">
        <f>MIN(C30:O30)</f>
        <v>-37</v>
      </c>
      <c r="F75" s="109"/>
      <c r="G75" s="109">
        <f>MIN(C50:O50)</f>
        <v>-56</v>
      </c>
      <c r="H75" s="109"/>
      <c r="L75" s="121"/>
      <c r="M75" s="121"/>
      <c r="N75" s="121"/>
      <c r="O75" s="121"/>
      <c r="P75" s="121"/>
      <c r="Q75" s="121"/>
      <c r="R75" s="121"/>
      <c r="S75" s="121"/>
      <c r="T75" s="121"/>
      <c r="U75" s="121"/>
    </row>
    <row r="76" spans="2:21" ht="13.5" thickBot="1">
      <c r="B76" s="107" t="s">
        <v>15</v>
      </c>
      <c r="C76" s="106">
        <f>C74-C75</f>
        <v>56</v>
      </c>
      <c r="D76" s="106"/>
      <c r="E76" s="106">
        <f>E74-E75</f>
        <v>77</v>
      </c>
      <c r="F76" s="106"/>
      <c r="G76" s="106">
        <f>G74-G75</f>
        <v>90</v>
      </c>
      <c r="H76" s="106"/>
      <c r="L76" s="121"/>
      <c r="M76" s="121"/>
      <c r="N76" s="121"/>
      <c r="O76" s="121"/>
      <c r="P76" s="121"/>
      <c r="Q76" s="121"/>
      <c r="R76" s="121"/>
      <c r="S76" s="121"/>
      <c r="T76" s="121"/>
      <c r="U76" s="121"/>
    </row>
    <row r="77" spans="2:21">
      <c r="L77" s="121"/>
      <c r="M77" s="121"/>
      <c r="N77" s="121"/>
      <c r="O77" s="121"/>
      <c r="P77" s="121"/>
      <c r="Q77" s="121"/>
      <c r="R77" s="121"/>
      <c r="S77" s="121"/>
      <c r="T77" s="121"/>
      <c r="U77" s="121"/>
    </row>
    <row r="78" spans="2:21" ht="13.5" thickBot="1">
      <c r="C78" s="119"/>
      <c r="D78" s="119"/>
      <c r="E78" s="119"/>
      <c r="F78" s="119"/>
      <c r="G78" s="119"/>
      <c r="H78" s="119"/>
    </row>
    <row r="79" spans="2:21" ht="13.5" thickBot="1">
      <c r="B79" s="118"/>
      <c r="C79" s="124" t="s">
        <v>36</v>
      </c>
      <c r="D79" s="124"/>
      <c r="E79" s="124"/>
      <c r="F79" s="124"/>
      <c r="G79" s="123"/>
      <c r="H79" s="123"/>
    </row>
    <row r="80" spans="2:21" ht="13.5" customHeight="1" thickBot="1">
      <c r="B80" s="115"/>
      <c r="C80" s="122" t="s">
        <v>25</v>
      </c>
      <c r="D80" s="122"/>
      <c r="E80" s="122" t="s">
        <v>26</v>
      </c>
      <c r="F80" s="122"/>
      <c r="G80" s="122" t="s">
        <v>27</v>
      </c>
      <c r="H80" s="122"/>
    </row>
    <row r="81" spans="2:11">
      <c r="B81" s="110" t="s">
        <v>9</v>
      </c>
      <c r="C81" s="132">
        <f>COUNTIF(C13:O13,"&gt;0")</f>
        <v>11</v>
      </c>
      <c r="D81" s="132"/>
      <c r="E81" s="132">
        <f>COUNTIF(C31:O31,"&gt;0")</f>
        <v>10</v>
      </c>
      <c r="F81" s="132"/>
      <c r="G81" s="131">
        <f>COUNTIF(C51:O51,"&gt;0")</f>
        <v>11</v>
      </c>
      <c r="H81" s="131"/>
    </row>
    <row r="82" spans="2:11">
      <c r="B82" s="110" t="s">
        <v>10</v>
      </c>
      <c r="C82" s="130">
        <f>AVERAGE(C13:O13)</f>
        <v>3.0076923076923072</v>
      </c>
      <c r="D82" s="130"/>
      <c r="E82" s="130">
        <f>AVERAGE(C31:O31)</f>
        <v>3.4230769230769225</v>
      </c>
      <c r="F82" s="130"/>
      <c r="G82" s="128">
        <f>AVERAGE(C51:O51)</f>
        <v>5.7846153846153836</v>
      </c>
      <c r="H82" s="128"/>
    </row>
    <row r="83" spans="2:11">
      <c r="B83" s="110" t="s">
        <v>12</v>
      </c>
      <c r="C83" s="130">
        <f>STDEV(C13:O13)</f>
        <v>2.7687125583507646</v>
      </c>
      <c r="D83" s="130"/>
      <c r="E83" s="130">
        <f>STDEV(C31:O31)</f>
        <v>7.024973765805564</v>
      </c>
      <c r="F83" s="130"/>
      <c r="G83" s="128">
        <f>STDEV(C51:O51)</f>
        <v>8.7316327371466009</v>
      </c>
      <c r="H83" s="128"/>
    </row>
    <row r="84" spans="2:11">
      <c r="B84" s="110" t="s">
        <v>11</v>
      </c>
      <c r="C84" s="130">
        <f>CONFIDENCE(0.05,C83,C81)</f>
        <v>1.6361744969438505</v>
      </c>
      <c r="D84" s="130"/>
      <c r="E84" s="130">
        <f>CONFIDENCE(0.05,E83,E81)</f>
        <v>4.3540438421161554</v>
      </c>
      <c r="F84" s="130"/>
      <c r="G84" s="128">
        <f>CONFIDENCE(0.05,G83,G81)</f>
        <v>5.1599703833861694</v>
      </c>
      <c r="H84" s="128"/>
    </row>
    <row r="85" spans="2:11">
      <c r="B85" s="110" t="s">
        <v>13</v>
      </c>
      <c r="C85" s="129">
        <f>MAX(C13:O13)</f>
        <v>5.5</v>
      </c>
      <c r="D85" s="129"/>
      <c r="E85" s="129">
        <f>MAX(C31:O31)</f>
        <v>25</v>
      </c>
      <c r="F85" s="129"/>
      <c r="G85" s="128">
        <f>MAX(C51:O51)</f>
        <v>25</v>
      </c>
      <c r="H85" s="128"/>
    </row>
    <row r="86" spans="2:11">
      <c r="B86" s="110" t="s">
        <v>14</v>
      </c>
      <c r="C86" s="129">
        <f>MIN(C13:O13)</f>
        <v>-3.1</v>
      </c>
      <c r="D86" s="129"/>
      <c r="E86" s="129">
        <f>MIN(C31:O31)</f>
        <v>-4.0999999999999996</v>
      </c>
      <c r="F86" s="129"/>
      <c r="G86" s="128">
        <f>MIN(C51:O51)</f>
        <v>-2.5</v>
      </c>
      <c r="H86" s="128"/>
    </row>
    <row r="87" spans="2:11" ht="13.5" thickBot="1">
      <c r="B87" s="107" t="s">
        <v>15</v>
      </c>
      <c r="C87" s="127">
        <f>C85-C86</f>
        <v>8.6</v>
      </c>
      <c r="D87" s="127"/>
      <c r="E87" s="127">
        <f>E85-E86</f>
        <v>29.1</v>
      </c>
      <c r="F87" s="127"/>
      <c r="G87" s="126">
        <f>G85-G86</f>
        <v>27.5</v>
      </c>
      <c r="H87" s="126"/>
      <c r="I87" s="121"/>
    </row>
    <row r="89" spans="2:11" ht="13.5" thickBot="1">
      <c r="C89" s="119"/>
      <c r="D89" s="119"/>
      <c r="E89" s="119"/>
      <c r="F89" s="119"/>
      <c r="G89" s="119"/>
      <c r="H89" s="119"/>
      <c r="K89" s="121"/>
    </row>
    <row r="90" spans="2:11" ht="13.5" customHeight="1" thickBot="1">
      <c r="B90" s="118"/>
      <c r="C90" s="124" t="s">
        <v>38</v>
      </c>
      <c r="D90" s="124"/>
      <c r="E90" s="124"/>
      <c r="F90" s="124"/>
      <c r="G90" s="125"/>
      <c r="H90" s="125"/>
      <c r="K90" s="121"/>
    </row>
    <row r="91" spans="2:11" ht="13.5" customHeight="1" thickBot="1">
      <c r="B91" s="115"/>
      <c r="C91" s="122" t="s">
        <v>25</v>
      </c>
      <c r="D91" s="122"/>
      <c r="E91" s="122" t="s">
        <v>26</v>
      </c>
      <c r="F91" s="122"/>
      <c r="G91" s="122" t="s">
        <v>27</v>
      </c>
      <c r="H91" s="122"/>
      <c r="K91" s="121"/>
    </row>
    <row r="92" spans="2:11">
      <c r="B92" s="110" t="s">
        <v>9</v>
      </c>
      <c r="C92" s="113">
        <f>COUNTIF(C15:O15,"&gt;0")</f>
        <v>13</v>
      </c>
      <c r="D92" s="113"/>
      <c r="E92" s="113">
        <f>COUNTIF(C33:O33,"&gt;0")</f>
        <v>13</v>
      </c>
      <c r="F92" s="113"/>
      <c r="G92" s="112">
        <f>COUNTIF(C53:O53,"&gt;0")</f>
        <v>13</v>
      </c>
      <c r="H92" s="112"/>
      <c r="K92" s="121"/>
    </row>
    <row r="93" spans="2:11">
      <c r="B93" s="110" t="s">
        <v>10</v>
      </c>
      <c r="C93" s="111">
        <f>AVERAGE(C15:O15)</f>
        <v>43.569230769230771</v>
      </c>
      <c r="D93" s="111"/>
      <c r="E93" s="111">
        <f>AVERAGE(C33:O33)</f>
        <v>46.430769230769229</v>
      </c>
      <c r="F93" s="111"/>
      <c r="G93" s="111">
        <f>AVERAGE(C53:O53)</f>
        <v>44.96153846153846</v>
      </c>
      <c r="H93" s="111"/>
    </row>
    <row r="94" spans="2:11">
      <c r="B94" s="110" t="s">
        <v>12</v>
      </c>
      <c r="C94" s="111">
        <f>STDEV(C15:O15)</f>
        <v>0.8420061513874818</v>
      </c>
      <c r="D94" s="111"/>
      <c r="E94" s="111">
        <f>STDEV(C33:O33)</f>
        <v>2.1661735138967271</v>
      </c>
      <c r="F94" s="111"/>
      <c r="G94" s="108">
        <f>STDEV(C53:O53)</f>
        <v>0.37757661813743598</v>
      </c>
      <c r="H94" s="108"/>
    </row>
    <row r="95" spans="2:11">
      <c r="B95" s="110" t="s">
        <v>11</v>
      </c>
      <c r="C95" s="111">
        <f>CONFIDENCE(0.05,C94,C92)</f>
        <v>0.45771134714157441</v>
      </c>
      <c r="D95" s="111"/>
      <c r="E95" s="111">
        <f>CONFIDENCE(0.05,E94,E92)</f>
        <v>1.1775236980802055</v>
      </c>
      <c r="F95" s="111"/>
      <c r="G95" s="108">
        <f>CONFIDENCE(0.05,G94,G92)</f>
        <v>0.20524921611566152</v>
      </c>
      <c r="H95" s="108"/>
    </row>
    <row r="96" spans="2:11">
      <c r="B96" s="110" t="s">
        <v>13</v>
      </c>
      <c r="C96" s="109">
        <f>MAX(C15:O15)</f>
        <v>44.5</v>
      </c>
      <c r="D96" s="109"/>
      <c r="E96" s="109">
        <f>MAX(C33:O33)</f>
        <v>51</v>
      </c>
      <c r="F96" s="109"/>
      <c r="G96" s="108">
        <f>MAX(C53:O53)</f>
        <v>45.5</v>
      </c>
      <c r="H96" s="108"/>
    </row>
    <row r="97" spans="2:9">
      <c r="B97" s="110" t="s">
        <v>14</v>
      </c>
      <c r="C97" s="109">
        <f>MIN(C15:O15)</f>
        <v>41.9</v>
      </c>
      <c r="D97" s="109"/>
      <c r="E97" s="109">
        <f>MIN(C33:O33)</f>
        <v>42.2</v>
      </c>
      <c r="F97" s="109"/>
      <c r="G97" s="108">
        <f>MIN(C53:O53)</f>
        <v>44.3</v>
      </c>
      <c r="H97" s="108"/>
    </row>
    <row r="98" spans="2:9" ht="13.5" thickBot="1">
      <c r="B98" s="107" t="s">
        <v>15</v>
      </c>
      <c r="C98" s="106">
        <f>C96-C97</f>
        <v>2.6000000000000014</v>
      </c>
      <c r="D98" s="106"/>
      <c r="E98" s="106">
        <f>E96-E97</f>
        <v>8.7999999999999972</v>
      </c>
      <c r="F98" s="106"/>
      <c r="G98" s="105">
        <f>G96-G97</f>
        <v>1.2000000000000028</v>
      </c>
      <c r="H98" s="105"/>
      <c r="I98" s="121"/>
    </row>
    <row r="100" spans="2:9" ht="13.5" thickBot="1">
      <c r="C100" s="119"/>
      <c r="D100" s="119"/>
      <c r="E100" s="119"/>
      <c r="F100" s="119"/>
      <c r="G100" s="119"/>
      <c r="H100" s="119"/>
    </row>
    <row r="101" spans="2:9" ht="13.5" thickBot="1">
      <c r="B101" s="118"/>
      <c r="C101" s="124" t="s">
        <v>37</v>
      </c>
      <c r="D101" s="124"/>
      <c r="E101" s="124"/>
      <c r="F101" s="124"/>
      <c r="G101" s="123"/>
      <c r="H101" s="123"/>
    </row>
    <row r="102" spans="2:9" ht="13.5" customHeight="1" thickBot="1">
      <c r="B102" s="115"/>
      <c r="C102" s="122" t="s">
        <v>25</v>
      </c>
      <c r="D102" s="122"/>
      <c r="E102" s="122" t="s">
        <v>26</v>
      </c>
      <c r="F102" s="122"/>
      <c r="G102" s="122" t="s">
        <v>27</v>
      </c>
      <c r="H102" s="122"/>
    </row>
    <row r="103" spans="2:9">
      <c r="B103" s="110" t="s">
        <v>9</v>
      </c>
      <c r="C103" s="113">
        <f>COUNTIF(C16:O16,"&gt;0")</f>
        <v>13</v>
      </c>
      <c r="D103" s="113"/>
      <c r="E103" s="113">
        <f>COUNTIF(C34:O34,"&gt;0")</f>
        <v>13</v>
      </c>
      <c r="F103" s="113"/>
      <c r="G103" s="112">
        <f>COUNTIF(C54:O54,"&gt;0")</f>
        <v>13</v>
      </c>
      <c r="H103" s="112"/>
    </row>
    <row r="104" spans="2:9">
      <c r="B104" s="110" t="s">
        <v>10</v>
      </c>
      <c r="C104" s="111">
        <f>AVERAGE(C16:O16)</f>
        <v>27.9</v>
      </c>
      <c r="D104" s="111"/>
      <c r="E104" s="111">
        <f>AVERAGE(C34:O34)</f>
        <v>29.984615384615385</v>
      </c>
      <c r="F104" s="111"/>
      <c r="G104" s="111">
        <f>AVERAGE(C54:O54)</f>
        <v>28.807692307692307</v>
      </c>
      <c r="H104" s="111"/>
    </row>
    <row r="105" spans="2:9">
      <c r="B105" s="110" t="s">
        <v>12</v>
      </c>
      <c r="C105" s="111">
        <f>STDEV(C16:O16)</f>
        <v>0.48989794855663549</v>
      </c>
      <c r="D105" s="111"/>
      <c r="E105" s="111">
        <f>STDEV(C34:O34)</f>
        <v>1.2928303277732378</v>
      </c>
      <c r="F105" s="111"/>
      <c r="G105" s="108">
        <f>STDEV(C54:O54)</f>
        <v>0.25645512427953332</v>
      </c>
      <c r="H105" s="108"/>
    </row>
    <row r="106" spans="2:9">
      <c r="B106" s="110" t="s">
        <v>11</v>
      </c>
      <c r="C106" s="111">
        <f>CONFIDENCE(0.05,C105,C103)</f>
        <v>0.2663066648934283</v>
      </c>
      <c r="D106" s="111"/>
      <c r="E106" s="111">
        <f>CONFIDENCE(0.05,E105,E103)</f>
        <v>0.70277765783002977</v>
      </c>
      <c r="F106" s="111"/>
      <c r="G106" s="108">
        <f>CONFIDENCE(0.05,G105,G103)</f>
        <v>0.1394080319032337</v>
      </c>
      <c r="H106" s="108"/>
    </row>
    <row r="107" spans="2:9">
      <c r="B107" s="110" t="s">
        <v>13</v>
      </c>
      <c r="C107" s="109">
        <f>MAX(C16:O16)</f>
        <v>28.4</v>
      </c>
      <c r="D107" s="109"/>
      <c r="E107" s="109">
        <f>MAX(C34:O34)</f>
        <v>33.1</v>
      </c>
      <c r="F107" s="109"/>
      <c r="G107" s="108">
        <f>MAX(C54:O54)</f>
        <v>29.1</v>
      </c>
      <c r="H107" s="108"/>
    </row>
    <row r="108" spans="2:9">
      <c r="B108" s="110" t="s">
        <v>14</v>
      </c>
      <c r="C108" s="109">
        <f>MIN(C16:O16)</f>
        <v>27.1</v>
      </c>
      <c r="D108" s="109"/>
      <c r="E108" s="109">
        <f>MIN(C34:O34)</f>
        <v>28.9</v>
      </c>
      <c r="F108" s="109"/>
      <c r="G108" s="108">
        <f>MIN(C54:O54)</f>
        <v>28.3</v>
      </c>
      <c r="H108" s="108"/>
    </row>
    <row r="109" spans="2:9" ht="13.5" thickBot="1">
      <c r="B109" s="107" t="s">
        <v>15</v>
      </c>
      <c r="C109" s="106">
        <f>C107-C108</f>
        <v>1.2999999999999972</v>
      </c>
      <c r="D109" s="106"/>
      <c r="E109" s="106">
        <f>E107-E108</f>
        <v>4.2000000000000028</v>
      </c>
      <c r="F109" s="106"/>
      <c r="G109" s="105">
        <f>G107-G108</f>
        <v>0.80000000000000071</v>
      </c>
      <c r="H109" s="105"/>
      <c r="I109" s="121"/>
    </row>
    <row r="111" spans="2:9">
      <c r="C111" s="120"/>
      <c r="D111" s="120"/>
      <c r="E111" s="120"/>
      <c r="F111" s="120"/>
      <c r="G111" s="120"/>
      <c r="H111" s="120"/>
    </row>
    <row r="112" spans="2:9">
      <c r="C112" s="120"/>
      <c r="D112" s="120"/>
      <c r="E112" s="120"/>
      <c r="F112" s="120"/>
      <c r="G112" s="120"/>
      <c r="H112" s="120"/>
    </row>
    <row r="113" spans="2:8" ht="13.5" thickBot="1">
      <c r="C113" s="119"/>
      <c r="D113" s="119"/>
      <c r="E113" s="119"/>
      <c r="F113" s="119"/>
      <c r="G113" s="119"/>
      <c r="H113" s="119"/>
    </row>
    <row r="114" spans="2:8" ht="13.5" thickBot="1">
      <c r="B114" s="118"/>
      <c r="C114" s="117" t="s">
        <v>36</v>
      </c>
      <c r="D114" s="117"/>
      <c r="E114" s="117"/>
      <c r="F114" s="117"/>
      <c r="G114" s="116"/>
      <c r="H114" s="116"/>
    </row>
    <row r="115" spans="2:8" ht="13.5" customHeight="1" thickBot="1">
      <c r="B115" s="115"/>
      <c r="C115" s="114" t="s">
        <v>25</v>
      </c>
      <c r="D115" s="114"/>
      <c r="E115" s="114" t="s">
        <v>26</v>
      </c>
      <c r="F115" s="114"/>
      <c r="G115" s="114" t="s">
        <v>27</v>
      </c>
      <c r="H115" s="114"/>
    </row>
    <row r="116" spans="2:8">
      <c r="B116" s="110" t="s">
        <v>9</v>
      </c>
      <c r="C116" s="113">
        <f>COUNTIF(C17:O17,"&gt;0")</f>
        <v>13</v>
      </c>
      <c r="D116" s="113"/>
      <c r="E116" s="113">
        <f>COUNTIF(C35:O35,"&gt;0")</f>
        <v>13</v>
      </c>
      <c r="F116" s="113"/>
      <c r="G116" s="112">
        <f>COUNTIF(C55:O55,"&gt;0")</f>
        <v>13</v>
      </c>
      <c r="H116" s="112"/>
    </row>
    <row r="117" spans="2:8">
      <c r="B117" s="110" t="s">
        <v>10</v>
      </c>
      <c r="C117" s="111">
        <f>AVERAGE(C17:O17)</f>
        <v>21.061538461538458</v>
      </c>
      <c r="D117" s="111"/>
      <c r="E117" s="111">
        <f>AVERAGE(C35:O35)</f>
        <v>19.653846153846153</v>
      </c>
      <c r="F117" s="111"/>
      <c r="G117" s="111">
        <f>AVERAGE(C55:O55)</f>
        <v>19.984615384615385</v>
      </c>
      <c r="H117" s="111"/>
    </row>
    <row r="118" spans="2:8">
      <c r="B118" s="110" t="s">
        <v>12</v>
      </c>
      <c r="C118" s="111">
        <f>STDEV(C17:O17)</f>
        <v>0.90603390438627385</v>
      </c>
      <c r="D118" s="111"/>
      <c r="E118" s="111">
        <f>STDEV(C35:O35)</f>
        <v>0.95360315349676472</v>
      </c>
      <c r="F118" s="111"/>
      <c r="G118" s="108">
        <f>STDEV(C55:O55)</f>
        <v>1.1495261007955653</v>
      </c>
      <c r="H118" s="108"/>
    </row>
    <row r="119" spans="2:8">
      <c r="B119" s="110" t="s">
        <v>11</v>
      </c>
      <c r="C119" s="111">
        <f>CONFIDENCE(0.05,C118,C116)</f>
        <v>0.49251659058455105</v>
      </c>
      <c r="D119" s="111"/>
      <c r="E119" s="111">
        <f>CONFIDENCE(0.05,E118,E116)</f>
        <v>0.51837505380004867</v>
      </c>
      <c r="F119" s="111"/>
      <c r="G119" s="108">
        <f>CONFIDENCE(0.05,G118,G116)</f>
        <v>0.62487802411245164</v>
      </c>
      <c r="H119" s="108"/>
    </row>
    <row r="120" spans="2:8">
      <c r="B120" s="110" t="s">
        <v>13</v>
      </c>
      <c r="C120" s="109">
        <f>MAX(C17:O17)</f>
        <v>22.4</v>
      </c>
      <c r="D120" s="109"/>
      <c r="E120" s="109">
        <f>MAX(C35:O35)</f>
        <v>20.8</v>
      </c>
      <c r="F120" s="109"/>
      <c r="G120" s="108">
        <f>MAX(C55:O55)</f>
        <v>21.8</v>
      </c>
      <c r="H120" s="108"/>
    </row>
    <row r="121" spans="2:8">
      <c r="B121" s="110" t="s">
        <v>14</v>
      </c>
      <c r="C121" s="109">
        <f>MIN(C17:O17)</f>
        <v>19.8</v>
      </c>
      <c r="D121" s="109"/>
      <c r="E121" s="109">
        <f>MIN(C35:O35)</f>
        <v>18.5</v>
      </c>
      <c r="F121" s="109"/>
      <c r="G121" s="108">
        <f>MIN(C55:O55)</f>
        <v>18.3</v>
      </c>
      <c r="H121" s="108"/>
    </row>
    <row r="122" spans="2:8" ht="13.5" thickBot="1">
      <c r="B122" s="107" t="s">
        <v>15</v>
      </c>
      <c r="C122" s="106">
        <f>C120-C121</f>
        <v>2.5999999999999979</v>
      </c>
      <c r="D122" s="106"/>
      <c r="E122" s="106">
        <f>E120-E121</f>
        <v>2.3000000000000007</v>
      </c>
      <c r="F122" s="106"/>
      <c r="G122" s="105">
        <f>G120-G121</f>
        <v>3.5</v>
      </c>
      <c r="H122" s="105"/>
    </row>
  </sheetData>
  <mergeCells count="165">
    <mergeCell ref="G121:H121"/>
    <mergeCell ref="G122:H122"/>
    <mergeCell ref="G115:H115"/>
    <mergeCell ref="G116:H116"/>
    <mergeCell ref="G117:H117"/>
    <mergeCell ref="G118:H118"/>
    <mergeCell ref="G119:H119"/>
    <mergeCell ref="G120:H120"/>
    <mergeCell ref="G103:H103"/>
    <mergeCell ref="G104:H104"/>
    <mergeCell ref="G105:H105"/>
    <mergeCell ref="G106:H106"/>
    <mergeCell ref="G107:H107"/>
    <mergeCell ref="G108:H108"/>
    <mergeCell ref="G91:H91"/>
    <mergeCell ref="G92:H92"/>
    <mergeCell ref="G93:H93"/>
    <mergeCell ref="G94:H94"/>
    <mergeCell ref="G95:H95"/>
    <mergeCell ref="G96:H96"/>
    <mergeCell ref="G81:H81"/>
    <mergeCell ref="G82:H82"/>
    <mergeCell ref="G83:H83"/>
    <mergeCell ref="G84:H84"/>
    <mergeCell ref="G85:H85"/>
    <mergeCell ref="G86:H86"/>
    <mergeCell ref="G74:H74"/>
    <mergeCell ref="G75:H75"/>
    <mergeCell ref="G76:H76"/>
    <mergeCell ref="C68:H68"/>
    <mergeCell ref="G70:H70"/>
    <mergeCell ref="G71:H71"/>
    <mergeCell ref="G72:H72"/>
    <mergeCell ref="G73:H73"/>
    <mergeCell ref="C73:D73"/>
    <mergeCell ref="E73:F73"/>
    <mergeCell ref="G65:H65"/>
    <mergeCell ref="G66:H66"/>
    <mergeCell ref="C58:H58"/>
    <mergeCell ref="G69:H69"/>
    <mergeCell ref="G62:H62"/>
    <mergeCell ref="G63:H63"/>
    <mergeCell ref="G64:H64"/>
    <mergeCell ref="C69:D69"/>
    <mergeCell ref="E69:F69"/>
    <mergeCell ref="E61:F61"/>
    <mergeCell ref="J20:K21"/>
    <mergeCell ref="G59:H59"/>
    <mergeCell ref="J2:K3"/>
    <mergeCell ref="L20:O20"/>
    <mergeCell ref="L21:O21"/>
    <mergeCell ref="D40:I41"/>
    <mergeCell ref="J40:K41"/>
    <mergeCell ref="L40:O40"/>
    <mergeCell ref="L41:O41"/>
    <mergeCell ref="C121:D121"/>
    <mergeCell ref="E121:F121"/>
    <mergeCell ref="C122:D122"/>
    <mergeCell ref="E122:F122"/>
    <mergeCell ref="L2:O2"/>
    <mergeCell ref="L3:O3"/>
    <mergeCell ref="G60:H60"/>
    <mergeCell ref="G61:H61"/>
    <mergeCell ref="D2:I3"/>
    <mergeCell ref="D20:I21"/>
    <mergeCell ref="C118:D118"/>
    <mergeCell ref="E118:F118"/>
    <mergeCell ref="C119:D119"/>
    <mergeCell ref="E119:F119"/>
    <mergeCell ref="C120:D120"/>
    <mergeCell ref="E120:F120"/>
    <mergeCell ref="C115:D115"/>
    <mergeCell ref="E115:F115"/>
    <mergeCell ref="C116:D116"/>
    <mergeCell ref="E116:F116"/>
    <mergeCell ref="C117:D117"/>
    <mergeCell ref="E117:F117"/>
    <mergeCell ref="C106:D106"/>
    <mergeCell ref="E106:F106"/>
    <mergeCell ref="C107:D107"/>
    <mergeCell ref="E107:F107"/>
    <mergeCell ref="C114:H114"/>
    <mergeCell ref="C108:D108"/>
    <mergeCell ref="E108:F108"/>
    <mergeCell ref="C109:D109"/>
    <mergeCell ref="E109:F109"/>
    <mergeCell ref="G109:H109"/>
    <mergeCell ref="C103:D103"/>
    <mergeCell ref="E103:F103"/>
    <mergeCell ref="C104:D104"/>
    <mergeCell ref="E104:F104"/>
    <mergeCell ref="C105:D105"/>
    <mergeCell ref="E105:F105"/>
    <mergeCell ref="C101:H101"/>
    <mergeCell ref="C97:D97"/>
    <mergeCell ref="E97:F97"/>
    <mergeCell ref="C98:D98"/>
    <mergeCell ref="E98:F98"/>
    <mergeCell ref="C102:D102"/>
    <mergeCell ref="E102:F102"/>
    <mergeCell ref="G97:H97"/>
    <mergeCell ref="G98:H98"/>
    <mergeCell ref="G102:H102"/>
    <mergeCell ref="C94:D94"/>
    <mergeCell ref="E94:F94"/>
    <mergeCell ref="C95:D95"/>
    <mergeCell ref="E95:F95"/>
    <mergeCell ref="C96:D96"/>
    <mergeCell ref="E96:F96"/>
    <mergeCell ref="C91:D91"/>
    <mergeCell ref="E91:F91"/>
    <mergeCell ref="C92:D92"/>
    <mergeCell ref="E92:F92"/>
    <mergeCell ref="C93:D93"/>
    <mergeCell ref="E93:F93"/>
    <mergeCell ref="C84:D84"/>
    <mergeCell ref="E84:F84"/>
    <mergeCell ref="C85:D85"/>
    <mergeCell ref="E85:F85"/>
    <mergeCell ref="C90:H90"/>
    <mergeCell ref="C86:D86"/>
    <mergeCell ref="E86:F86"/>
    <mergeCell ref="C87:D87"/>
    <mergeCell ref="E87:F87"/>
    <mergeCell ref="G87:H87"/>
    <mergeCell ref="C81:D81"/>
    <mergeCell ref="E81:F81"/>
    <mergeCell ref="C82:D82"/>
    <mergeCell ref="E82:F82"/>
    <mergeCell ref="C83:D83"/>
    <mergeCell ref="E83:F83"/>
    <mergeCell ref="C79:H79"/>
    <mergeCell ref="C75:D75"/>
    <mergeCell ref="E75:F75"/>
    <mergeCell ref="C76:D76"/>
    <mergeCell ref="E76:F76"/>
    <mergeCell ref="C80:D80"/>
    <mergeCell ref="E80:F80"/>
    <mergeCell ref="G80:H80"/>
    <mergeCell ref="C74:D74"/>
    <mergeCell ref="E74:F74"/>
    <mergeCell ref="C71:D71"/>
    <mergeCell ref="E71:F71"/>
    <mergeCell ref="C72:D72"/>
    <mergeCell ref="E72:F72"/>
    <mergeCell ref="E65:F65"/>
    <mergeCell ref="C70:D70"/>
    <mergeCell ref="E70:F70"/>
    <mergeCell ref="C65:D65"/>
    <mergeCell ref="C66:D66"/>
    <mergeCell ref="E66:F66"/>
    <mergeCell ref="C64:D64"/>
    <mergeCell ref="C59:D59"/>
    <mergeCell ref="E59:F59"/>
    <mergeCell ref="C61:D61"/>
    <mergeCell ref="C62:D62"/>
    <mergeCell ref="E62:F62"/>
    <mergeCell ref="E63:F63"/>
    <mergeCell ref="E64:F64"/>
    <mergeCell ref="B40:C41"/>
    <mergeCell ref="C60:D60"/>
    <mergeCell ref="E60:F60"/>
    <mergeCell ref="B2:C3"/>
    <mergeCell ref="B20:C21"/>
    <mergeCell ref="C63:D63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5"/>
  <sheetViews>
    <sheetView workbookViewId="0">
      <selection activeCell="A2" sqref="A2"/>
    </sheetView>
  </sheetViews>
  <sheetFormatPr defaultRowHeight="12.75"/>
  <cols>
    <col min="1" max="1" width="3.85546875" style="104" customWidth="1"/>
    <col min="2" max="2" width="11.140625" style="104" customWidth="1"/>
    <col min="3" max="15" width="7.7109375" style="104" customWidth="1"/>
    <col min="16" max="16384" width="9.140625" style="104"/>
  </cols>
  <sheetData>
    <row r="1" spans="2:18" ht="13.5" thickBot="1">
      <c r="R1" s="199"/>
    </row>
    <row r="2" spans="2:18" ht="13.5" customHeight="1" thickBot="1">
      <c r="B2" s="188"/>
      <c r="C2" s="185"/>
      <c r="D2" s="186" t="s">
        <v>6</v>
      </c>
      <c r="E2" s="187"/>
      <c r="F2" s="187"/>
      <c r="G2" s="187"/>
      <c r="H2" s="187"/>
      <c r="I2" s="185"/>
      <c r="J2" s="186" t="s">
        <v>7</v>
      </c>
      <c r="K2" s="185"/>
      <c r="L2" s="184" t="s">
        <v>8</v>
      </c>
      <c r="M2" s="116"/>
      <c r="N2" s="116"/>
      <c r="O2" s="180"/>
    </row>
    <row r="3" spans="2:18" ht="13.5" customHeight="1" thickBot="1">
      <c r="B3" s="183"/>
      <c r="C3" s="182"/>
      <c r="D3" s="183"/>
      <c r="E3" s="123"/>
      <c r="F3" s="123"/>
      <c r="G3" s="123"/>
      <c r="H3" s="123"/>
      <c r="I3" s="182"/>
      <c r="J3" s="183"/>
      <c r="K3" s="182"/>
      <c r="L3" s="181" t="s">
        <v>41</v>
      </c>
      <c r="M3" s="116"/>
      <c r="N3" s="116"/>
      <c r="O3" s="180"/>
    </row>
    <row r="4" spans="2:18" ht="5.25" customHeight="1" thickBot="1">
      <c r="B4" s="173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9"/>
      <c r="N4" s="179"/>
      <c r="O4" s="178"/>
    </row>
    <row r="5" spans="2:18" ht="21.75" thickBot="1">
      <c r="B5" s="177" t="s">
        <v>28</v>
      </c>
      <c r="C5" s="176">
        <v>0.59990200000000005</v>
      </c>
      <c r="D5" s="175">
        <v>0.59977899999999995</v>
      </c>
      <c r="E5" s="175">
        <v>0.599607</v>
      </c>
      <c r="F5" s="175">
        <v>0.59938599999999997</v>
      </c>
      <c r="G5" s="175">
        <v>0.59911599999999998</v>
      </c>
      <c r="H5" s="175">
        <v>1.599982</v>
      </c>
      <c r="I5" s="175">
        <v>1.599853</v>
      </c>
      <c r="J5" s="175">
        <v>1.599599</v>
      </c>
      <c r="K5" s="175">
        <v>1.599221</v>
      </c>
      <c r="L5" s="175">
        <v>1.598719</v>
      </c>
      <c r="M5" s="175">
        <v>1.5980920000000001</v>
      </c>
      <c r="N5" s="175">
        <v>0.499998</v>
      </c>
      <c r="O5" s="174">
        <v>0.49996400000000002</v>
      </c>
    </row>
    <row r="6" spans="2:18" ht="5.25" customHeight="1" thickBot="1">
      <c r="B6" s="173" t="s">
        <v>29</v>
      </c>
      <c r="C6" s="172"/>
      <c r="D6" s="171"/>
      <c r="E6" s="171"/>
      <c r="F6" s="171"/>
      <c r="G6" s="171"/>
      <c r="H6" s="171"/>
      <c r="I6" s="171"/>
      <c r="J6" s="171"/>
      <c r="K6" s="171"/>
      <c r="L6" s="171"/>
      <c r="M6" s="170"/>
      <c r="N6" s="170"/>
      <c r="O6" s="169"/>
    </row>
    <row r="7" spans="2:18" ht="13.5" thickBot="1">
      <c r="B7" s="164" t="s">
        <v>0</v>
      </c>
      <c r="C7" s="207">
        <v>0.29166666666666669</v>
      </c>
      <c r="D7" s="166">
        <v>0.33333333333333331</v>
      </c>
      <c r="E7" s="166">
        <v>0.375</v>
      </c>
      <c r="F7" s="166">
        <v>0.41666666666666669</v>
      </c>
      <c r="G7" s="166">
        <v>0.45833333333333331</v>
      </c>
      <c r="H7" s="166">
        <v>0.5</v>
      </c>
      <c r="I7" s="166">
        <v>0.54166666666666663</v>
      </c>
      <c r="J7" s="166">
        <v>0.58333333333333337</v>
      </c>
      <c r="K7" s="166">
        <v>0.625</v>
      </c>
      <c r="L7" s="166">
        <v>0.66666666666666663</v>
      </c>
      <c r="M7" s="166">
        <v>0.70833333333333337</v>
      </c>
      <c r="N7" s="166">
        <v>0.75</v>
      </c>
      <c r="O7" s="165">
        <v>0.79166666666666663</v>
      </c>
    </row>
    <row r="8" spans="2:18" ht="4.5" customHeight="1" thickBot="1">
      <c r="B8" s="154"/>
      <c r="C8" s="160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8"/>
    </row>
    <row r="9" spans="2:18" ht="12.75" customHeight="1" thickBot="1">
      <c r="B9" s="164" t="s">
        <v>1</v>
      </c>
      <c r="C9" s="163" t="s">
        <v>2</v>
      </c>
      <c r="D9" s="162" t="s">
        <v>2</v>
      </c>
      <c r="E9" s="162" t="s">
        <v>2</v>
      </c>
      <c r="F9" s="162" t="s">
        <v>2</v>
      </c>
      <c r="G9" s="162" t="s">
        <v>2</v>
      </c>
      <c r="H9" s="162" t="s">
        <v>2</v>
      </c>
      <c r="I9" s="162" t="s">
        <v>2</v>
      </c>
      <c r="J9" s="162" t="s">
        <v>2</v>
      </c>
      <c r="K9" s="162" t="s">
        <v>2</v>
      </c>
      <c r="L9" s="162" t="s">
        <v>2</v>
      </c>
      <c r="M9" s="162" t="s">
        <v>2</v>
      </c>
      <c r="N9" s="162" t="s">
        <v>2</v>
      </c>
      <c r="O9" s="161" t="s">
        <v>2</v>
      </c>
    </row>
    <row r="10" spans="2:18" ht="5.25" customHeight="1" thickBot="1">
      <c r="B10" s="154"/>
      <c r="C10" s="160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8"/>
    </row>
    <row r="11" spans="2:18" ht="12.75" customHeight="1">
      <c r="B11" s="150" t="s">
        <v>3</v>
      </c>
      <c r="C11" s="149"/>
      <c r="D11" s="148"/>
      <c r="E11" s="148"/>
      <c r="F11" s="148">
        <v>7.4</v>
      </c>
      <c r="G11" s="205">
        <v>7.93</v>
      </c>
      <c r="H11" s="204">
        <v>7.58</v>
      </c>
      <c r="I11" s="204">
        <v>7.71</v>
      </c>
      <c r="J11" s="204">
        <v>7.72</v>
      </c>
      <c r="K11" s="148"/>
      <c r="L11" s="148"/>
      <c r="M11" s="148"/>
      <c r="N11" s="148"/>
      <c r="O11" s="147"/>
    </row>
    <row r="12" spans="2:18">
      <c r="B12" s="146" t="s">
        <v>4</v>
      </c>
      <c r="C12" s="145"/>
      <c r="D12" s="144"/>
      <c r="E12" s="144"/>
      <c r="F12" s="144">
        <v>-23</v>
      </c>
      <c r="G12" s="203">
        <v>-48</v>
      </c>
      <c r="H12" s="203">
        <v>-31</v>
      </c>
      <c r="I12" s="203">
        <v>-38</v>
      </c>
      <c r="J12" s="203">
        <v>-39</v>
      </c>
      <c r="K12" s="144"/>
      <c r="L12" s="144"/>
      <c r="M12" s="144"/>
      <c r="N12" s="144"/>
      <c r="O12" s="143"/>
    </row>
    <row r="13" spans="2:18" ht="13.5" thickBot="1">
      <c r="B13" s="142" t="s">
        <v>5</v>
      </c>
      <c r="C13" s="157"/>
      <c r="D13" s="156"/>
      <c r="E13" s="156"/>
      <c r="F13" s="156">
        <v>25</v>
      </c>
      <c r="G13" s="206">
        <v>3.3</v>
      </c>
      <c r="H13" s="206">
        <v>4.5999999999999996</v>
      </c>
      <c r="I13" s="206">
        <v>4.5999999999999996</v>
      </c>
      <c r="J13" s="206">
        <v>4.4000000000000004</v>
      </c>
      <c r="K13" s="156"/>
      <c r="L13" s="156"/>
      <c r="M13" s="156"/>
      <c r="N13" s="156"/>
      <c r="O13" s="155"/>
    </row>
    <row r="14" spans="2:18" ht="5.25" customHeight="1" thickBot="1">
      <c r="B14" s="154"/>
      <c r="C14" s="153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1"/>
    </row>
    <row r="15" spans="2:18" ht="12.75" customHeight="1">
      <c r="B15" s="150" t="s">
        <v>19</v>
      </c>
      <c r="C15" s="149"/>
      <c r="D15" s="148"/>
      <c r="E15" s="148"/>
      <c r="F15" s="148">
        <v>37.4</v>
      </c>
      <c r="G15" s="205">
        <v>41.1</v>
      </c>
      <c r="H15" s="204">
        <v>42.5</v>
      </c>
      <c r="I15" s="204">
        <v>42.2</v>
      </c>
      <c r="J15" s="204">
        <v>42</v>
      </c>
      <c r="K15" s="148"/>
      <c r="L15" s="148"/>
      <c r="M15" s="148"/>
      <c r="N15" s="148"/>
      <c r="O15" s="147"/>
    </row>
    <row r="16" spans="2:18">
      <c r="B16" s="146" t="s">
        <v>20</v>
      </c>
      <c r="C16" s="145"/>
      <c r="D16" s="144"/>
      <c r="E16" s="144"/>
      <c r="F16" s="144">
        <v>23.4</v>
      </c>
      <c r="G16" s="203">
        <v>26</v>
      </c>
      <c r="H16" s="203">
        <v>27</v>
      </c>
      <c r="I16" s="203">
        <v>26.8</v>
      </c>
      <c r="J16" s="203">
        <v>26.7</v>
      </c>
      <c r="K16" s="144"/>
      <c r="L16" s="144"/>
      <c r="M16" s="144"/>
      <c r="N16" s="144"/>
      <c r="O16" s="143"/>
    </row>
    <row r="17" spans="2:17" ht="13.5" thickBot="1">
      <c r="B17" s="142" t="s">
        <v>5</v>
      </c>
      <c r="C17" s="141"/>
      <c r="D17" s="140"/>
      <c r="E17" s="140"/>
      <c r="F17" s="140">
        <v>19.100000000000001</v>
      </c>
      <c r="G17" s="202">
        <v>19</v>
      </c>
      <c r="H17" s="202">
        <v>19.3</v>
      </c>
      <c r="I17" s="202">
        <v>19.600000000000001</v>
      </c>
      <c r="J17" s="202">
        <v>19.600000000000001</v>
      </c>
      <c r="K17" s="140"/>
      <c r="L17" s="140"/>
      <c r="M17" s="140"/>
      <c r="N17" s="140"/>
      <c r="O17" s="139"/>
    </row>
    <row r="19" spans="2:17" ht="13.5" thickBot="1"/>
    <row r="20" spans="2:17" ht="13.5" customHeight="1" thickBot="1">
      <c r="B20" s="188"/>
      <c r="C20" s="185"/>
      <c r="D20" s="186" t="s">
        <v>6</v>
      </c>
      <c r="E20" s="187"/>
      <c r="F20" s="187"/>
      <c r="G20" s="187"/>
      <c r="H20" s="187"/>
      <c r="I20" s="185"/>
      <c r="J20" s="186" t="s">
        <v>16</v>
      </c>
      <c r="K20" s="185"/>
      <c r="L20" s="184" t="s">
        <v>8</v>
      </c>
      <c r="M20" s="116"/>
      <c r="N20" s="116"/>
      <c r="O20" s="180"/>
    </row>
    <row r="21" spans="2:17" ht="18" customHeight="1" thickBot="1">
      <c r="B21" s="183"/>
      <c r="C21" s="182"/>
      <c r="D21" s="183"/>
      <c r="E21" s="123"/>
      <c r="F21" s="123"/>
      <c r="G21" s="123"/>
      <c r="H21" s="123"/>
      <c r="I21" s="182"/>
      <c r="J21" s="183"/>
      <c r="K21" s="182"/>
      <c r="L21" s="181" t="s">
        <v>41</v>
      </c>
      <c r="M21" s="116"/>
      <c r="N21" s="116"/>
      <c r="O21" s="180"/>
      <c r="Q21" s="136"/>
    </row>
    <row r="22" spans="2:17" ht="5.25" customHeight="1" thickBot="1">
      <c r="B22" s="173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9"/>
      <c r="N22" s="179"/>
      <c r="O22" s="178"/>
    </row>
    <row r="23" spans="2:17" ht="21.75" thickBot="1">
      <c r="B23" s="177" t="s">
        <v>28</v>
      </c>
      <c r="C23" s="176">
        <v>0.59989199999999998</v>
      </c>
      <c r="D23" s="175">
        <v>0.59976399999999996</v>
      </c>
      <c r="E23" s="175">
        <v>0.59958699999999998</v>
      </c>
      <c r="F23" s="175">
        <v>0.59936100000000003</v>
      </c>
      <c r="G23" s="175">
        <v>1.599599</v>
      </c>
      <c r="H23" s="175">
        <v>1.599933</v>
      </c>
      <c r="I23" s="175">
        <v>1.5997410000000001</v>
      </c>
      <c r="J23" s="175">
        <v>1.599426</v>
      </c>
      <c r="K23" s="175">
        <v>1.5989850000000001</v>
      </c>
      <c r="L23" s="175">
        <v>1.5984210000000001</v>
      </c>
      <c r="M23" s="175">
        <v>1.5977330000000001</v>
      </c>
      <c r="N23" s="175">
        <v>0.49999700000000002</v>
      </c>
      <c r="O23" s="174">
        <v>0.49995899999999999</v>
      </c>
    </row>
    <row r="24" spans="2:17" ht="5.25" customHeight="1" thickBot="1">
      <c r="B24" s="173"/>
      <c r="C24" s="172"/>
      <c r="D24" s="171"/>
      <c r="E24" s="171"/>
      <c r="F24" s="171"/>
      <c r="G24" s="171"/>
      <c r="H24" s="171"/>
      <c r="I24" s="171"/>
      <c r="J24" s="171"/>
      <c r="K24" s="171"/>
      <c r="L24" s="171"/>
      <c r="M24" s="170"/>
      <c r="N24" s="170"/>
      <c r="O24" s="169"/>
    </row>
    <row r="25" spans="2:17" ht="13.5" thickBot="1">
      <c r="B25" s="168" t="s">
        <v>0</v>
      </c>
      <c r="C25" s="167">
        <v>0.2986111111111111</v>
      </c>
      <c r="D25" s="166">
        <v>0.34027777777777773</v>
      </c>
      <c r="E25" s="166">
        <v>0.38194444444444442</v>
      </c>
      <c r="F25" s="166">
        <v>0.4236111111111111</v>
      </c>
      <c r="G25" s="166">
        <v>0.46527777777777773</v>
      </c>
      <c r="H25" s="166">
        <v>0.50694444444444442</v>
      </c>
      <c r="I25" s="166">
        <v>0.54861111111111105</v>
      </c>
      <c r="J25" s="166">
        <v>0.59027777777777779</v>
      </c>
      <c r="K25" s="166">
        <v>0.63194444444444442</v>
      </c>
      <c r="L25" s="166">
        <v>0.67361111111111116</v>
      </c>
      <c r="M25" s="166">
        <v>0.71527777777777779</v>
      </c>
      <c r="N25" s="166">
        <v>0.75694444444444453</v>
      </c>
      <c r="O25" s="165">
        <v>0.79861111111111116</v>
      </c>
    </row>
    <row r="26" spans="2:17" ht="5.25" customHeight="1" thickBot="1">
      <c r="B26" s="154"/>
      <c r="C26" s="160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8"/>
    </row>
    <row r="27" spans="2:17" ht="13.5" thickBot="1">
      <c r="B27" s="164" t="s">
        <v>1</v>
      </c>
      <c r="C27" s="163" t="s">
        <v>2</v>
      </c>
      <c r="D27" s="162" t="s">
        <v>2</v>
      </c>
      <c r="E27" s="162" t="s">
        <v>2</v>
      </c>
      <c r="F27" s="162" t="s">
        <v>2</v>
      </c>
      <c r="G27" s="162" t="s">
        <v>2</v>
      </c>
      <c r="H27" s="162" t="s">
        <v>2</v>
      </c>
      <c r="I27" s="162" t="s">
        <v>2</v>
      </c>
      <c r="J27" s="162" t="s">
        <v>2</v>
      </c>
      <c r="K27" s="162" t="s">
        <v>2</v>
      </c>
      <c r="L27" s="162" t="s">
        <v>2</v>
      </c>
      <c r="M27" s="162" t="s">
        <v>2</v>
      </c>
      <c r="N27" s="162" t="s">
        <v>2</v>
      </c>
      <c r="O27" s="161" t="s">
        <v>2</v>
      </c>
    </row>
    <row r="28" spans="2:17" ht="5.25" customHeight="1" thickBot="1">
      <c r="B28" s="154"/>
      <c r="C28" s="160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8"/>
    </row>
    <row r="29" spans="2:17">
      <c r="B29" s="150" t="s">
        <v>3</v>
      </c>
      <c r="C29" s="149"/>
      <c r="D29" s="148"/>
      <c r="E29" s="148">
        <v>7.75</v>
      </c>
      <c r="F29" s="148">
        <v>7.48</v>
      </c>
      <c r="G29" s="148">
        <v>7.44</v>
      </c>
      <c r="H29" s="148">
        <v>7.35</v>
      </c>
      <c r="I29" s="148">
        <v>7.74</v>
      </c>
      <c r="J29" s="148">
        <v>7.58</v>
      </c>
      <c r="K29" s="148">
        <v>7.78</v>
      </c>
      <c r="L29" s="148">
        <v>8.3000000000000007</v>
      </c>
      <c r="M29" s="148"/>
      <c r="N29" s="148"/>
      <c r="O29" s="147"/>
    </row>
    <row r="30" spans="2:17">
      <c r="B30" s="146" t="s">
        <v>4</v>
      </c>
      <c r="C30" s="145"/>
      <c r="D30" s="144"/>
      <c r="E30" s="144">
        <v>-35</v>
      </c>
      <c r="F30" s="144">
        <v>-27</v>
      </c>
      <c r="G30" s="144">
        <v>-27</v>
      </c>
      <c r="H30" s="144">
        <v>-18</v>
      </c>
      <c r="I30" s="144">
        <v>-44</v>
      </c>
      <c r="J30" s="144">
        <v>-30</v>
      </c>
      <c r="K30" s="144">
        <v>-43</v>
      </c>
      <c r="L30" s="144">
        <v>-74</v>
      </c>
      <c r="M30" s="144"/>
      <c r="N30" s="144"/>
      <c r="O30" s="143"/>
    </row>
    <row r="31" spans="2:17" ht="13.5" thickBot="1">
      <c r="B31" s="142" t="s">
        <v>5</v>
      </c>
      <c r="C31" s="157"/>
      <c r="D31" s="156"/>
      <c r="E31" s="156">
        <v>2.2000000000000002</v>
      </c>
      <c r="F31" s="156">
        <v>1.9</v>
      </c>
      <c r="G31" s="156">
        <v>25</v>
      </c>
      <c r="H31" s="156">
        <v>4</v>
      </c>
      <c r="I31" s="156">
        <v>25</v>
      </c>
      <c r="J31" s="156">
        <v>0.6</v>
      </c>
      <c r="K31" s="156">
        <v>0.9</v>
      </c>
      <c r="L31" s="156">
        <v>1.6</v>
      </c>
      <c r="M31" s="156"/>
      <c r="N31" s="156"/>
      <c r="O31" s="155"/>
    </row>
    <row r="32" spans="2:17" ht="5.25" customHeight="1" thickBot="1">
      <c r="B32" s="154"/>
      <c r="C32" s="153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1"/>
    </row>
    <row r="33" spans="1:21">
      <c r="B33" s="150" t="s">
        <v>19</v>
      </c>
      <c r="C33" s="149"/>
      <c r="D33" s="148"/>
      <c r="E33" s="148">
        <v>30</v>
      </c>
      <c r="F33" s="148">
        <v>28.7</v>
      </c>
      <c r="G33" s="148">
        <v>28.5</v>
      </c>
      <c r="H33" s="148">
        <v>31.5</v>
      </c>
      <c r="I33" s="148">
        <v>33.1</v>
      </c>
      <c r="J33" s="148">
        <v>32.799999999999997</v>
      </c>
      <c r="K33" s="148">
        <v>31.1</v>
      </c>
      <c r="L33" s="148">
        <v>30.9</v>
      </c>
      <c r="M33" s="148"/>
      <c r="N33" s="148"/>
      <c r="O33" s="147"/>
    </row>
    <row r="34" spans="1:21">
      <c r="B34" s="146" t="s">
        <v>20</v>
      </c>
      <c r="C34" s="145"/>
      <c r="D34" s="144"/>
      <c r="E34" s="144">
        <v>18.399999999999999</v>
      </c>
      <c r="F34" s="144">
        <v>17.600000000000001</v>
      </c>
      <c r="G34" s="144">
        <v>17.7</v>
      </c>
      <c r="H34" s="144">
        <v>19.399999999999999</v>
      </c>
      <c r="I34" s="144">
        <v>21.3</v>
      </c>
      <c r="J34" s="144">
        <v>20.2</v>
      </c>
      <c r="K34" s="144">
        <v>19.100000000000001</v>
      </c>
      <c r="L34" s="144">
        <v>19</v>
      </c>
      <c r="M34" s="144"/>
      <c r="N34" s="144"/>
      <c r="O34" s="143"/>
    </row>
    <row r="35" spans="1:21" ht="13.5" thickBot="1">
      <c r="B35" s="142" t="s">
        <v>5</v>
      </c>
      <c r="C35" s="141"/>
      <c r="D35" s="140"/>
      <c r="E35" s="140">
        <v>18</v>
      </c>
      <c r="F35" s="140">
        <v>18.100000000000001</v>
      </c>
      <c r="G35" s="140">
        <v>18.399999999999999</v>
      </c>
      <c r="H35" s="140">
        <v>18.7</v>
      </c>
      <c r="I35" s="140">
        <v>18.100000000000001</v>
      </c>
      <c r="J35" s="140">
        <v>18.8</v>
      </c>
      <c r="K35" s="140">
        <v>18.600000000000001</v>
      </c>
      <c r="L35" s="140">
        <v>18.5</v>
      </c>
      <c r="M35" s="140"/>
      <c r="N35" s="140"/>
      <c r="O35" s="139"/>
    </row>
    <row r="37" spans="1:21">
      <c r="A37" s="120"/>
      <c r="B37" s="120"/>
      <c r="C37" s="120"/>
    </row>
    <row r="38" spans="1:21">
      <c r="A38" s="120"/>
      <c r="B38" s="120"/>
      <c r="C38" s="120"/>
    </row>
    <row r="39" spans="1:21">
      <c r="A39" s="120"/>
      <c r="B39" s="120"/>
      <c r="C39" s="120"/>
    </row>
    <row r="40" spans="1:21" ht="12.75" customHeight="1" thickBot="1">
      <c r="C40" s="119"/>
      <c r="D40" s="119"/>
      <c r="E40" s="119"/>
      <c r="F40" s="119"/>
    </row>
    <row r="41" spans="1:21" ht="13.5" customHeight="1" thickBot="1">
      <c r="B41" s="118"/>
      <c r="C41" s="117" t="s">
        <v>40</v>
      </c>
      <c r="D41" s="117"/>
      <c r="E41" s="117"/>
      <c r="F41" s="117"/>
    </row>
    <row r="42" spans="1:21" ht="13.5" customHeight="1" thickBot="1">
      <c r="B42" s="115"/>
      <c r="C42" s="122" t="s">
        <v>17</v>
      </c>
      <c r="D42" s="122"/>
      <c r="E42" s="122" t="s">
        <v>18</v>
      </c>
      <c r="F42" s="122"/>
    </row>
    <row r="43" spans="1:21" ht="12.75" customHeight="1">
      <c r="B43" s="201" t="s">
        <v>9</v>
      </c>
      <c r="C43" s="113">
        <f>COUNTIF(C11:O11,"&gt;0")</f>
        <v>5</v>
      </c>
      <c r="D43" s="113"/>
      <c r="E43" s="113">
        <f>COUNTIF(C29:O29,"&gt;0")</f>
        <v>8</v>
      </c>
      <c r="F43" s="113"/>
      <c r="I43" s="136"/>
    </row>
    <row r="44" spans="1:21" ht="12.75" customHeight="1">
      <c r="B44" s="201" t="s">
        <v>10</v>
      </c>
      <c r="C44" s="111">
        <f>AVERAGE(C11:O11)</f>
        <v>7.668000000000001</v>
      </c>
      <c r="D44" s="111"/>
      <c r="E44" s="111">
        <f>AVERAGE(C29:O29)</f>
        <v>7.6775000000000002</v>
      </c>
      <c r="F44" s="111"/>
      <c r="I44" s="136"/>
    </row>
    <row r="45" spans="1:21">
      <c r="B45" s="201" t="s">
        <v>12</v>
      </c>
      <c r="C45" s="111">
        <f>STDEV(C11:O11)</f>
        <v>0.19537144110642143</v>
      </c>
      <c r="D45" s="111"/>
      <c r="E45" s="111">
        <f>STDEV(C29:O29)</f>
        <v>0.29745347775504583</v>
      </c>
      <c r="F45" s="111"/>
      <c r="H45" s="120"/>
      <c r="I45" s="120"/>
      <c r="J45" s="120"/>
      <c r="K45" s="120"/>
      <c r="L45" s="120"/>
      <c r="M45" s="120"/>
    </row>
    <row r="46" spans="1:21">
      <c r="B46" s="201" t="s">
        <v>11</v>
      </c>
      <c r="C46" s="111">
        <f>CONFIDENCE(0.05,C45,C43)</f>
        <v>0.17124747191470843</v>
      </c>
      <c r="D46" s="111"/>
      <c r="E46" s="111">
        <f>CONFIDENCE(0.05,E45,E43)</f>
        <v>0.20612095619341486</v>
      </c>
      <c r="F46" s="111"/>
      <c r="H46" s="120"/>
      <c r="I46" s="120"/>
      <c r="J46" s="120"/>
      <c r="K46" s="120"/>
      <c r="L46" s="120"/>
      <c r="M46" s="120"/>
    </row>
    <row r="47" spans="1:21">
      <c r="B47" s="201" t="s">
        <v>13</v>
      </c>
      <c r="C47" s="109">
        <f>MAX(C11:O11)</f>
        <v>7.93</v>
      </c>
      <c r="D47" s="109"/>
      <c r="E47" s="109">
        <f>MAX(C29:O29)</f>
        <v>8.3000000000000007</v>
      </c>
      <c r="F47" s="109"/>
      <c r="H47" s="120"/>
      <c r="I47" s="135"/>
      <c r="J47" s="135"/>
      <c r="K47" s="135"/>
      <c r="L47" s="120"/>
      <c r="M47" s="120"/>
    </row>
    <row r="48" spans="1:21">
      <c r="B48" s="201" t="s">
        <v>14</v>
      </c>
      <c r="C48" s="109">
        <f>MIN(C11:O11)</f>
        <v>7.4</v>
      </c>
      <c r="D48" s="109"/>
      <c r="E48" s="109">
        <f>MIN(C29:O29)</f>
        <v>7.35</v>
      </c>
      <c r="F48" s="109"/>
      <c r="I48" s="120"/>
      <c r="J48" s="120"/>
      <c r="K48" s="120"/>
      <c r="L48" s="133"/>
      <c r="M48" s="133"/>
      <c r="N48" s="121"/>
      <c r="O48" s="121"/>
      <c r="P48" s="121"/>
      <c r="Q48" s="121"/>
      <c r="R48" s="121"/>
      <c r="S48" s="121"/>
      <c r="T48" s="121"/>
      <c r="U48" s="121"/>
    </row>
    <row r="49" spans="2:21" ht="13.5" thickBot="1">
      <c r="B49" s="200" t="s">
        <v>15</v>
      </c>
      <c r="C49" s="106">
        <f>C47-C48</f>
        <v>0.52999999999999936</v>
      </c>
      <c r="D49" s="106"/>
      <c r="E49" s="106">
        <f>E47-E48</f>
        <v>0.95000000000000107</v>
      </c>
      <c r="F49" s="106"/>
      <c r="H49" s="120"/>
      <c r="I49" s="120"/>
      <c r="J49" s="120"/>
      <c r="K49" s="120"/>
      <c r="L49" s="133"/>
      <c r="M49" s="133"/>
      <c r="N49" s="121"/>
      <c r="O49" s="121"/>
      <c r="P49" s="121"/>
      <c r="Q49" s="121"/>
      <c r="R49" s="121"/>
      <c r="S49" s="121"/>
      <c r="T49" s="121"/>
      <c r="U49" s="121"/>
    </row>
    <row r="50" spans="2:21">
      <c r="H50" s="120"/>
      <c r="I50" s="120"/>
      <c r="J50" s="120"/>
      <c r="K50" s="120"/>
      <c r="L50" s="133"/>
      <c r="M50" s="133"/>
      <c r="N50" s="121"/>
      <c r="O50" s="121"/>
      <c r="P50" s="121"/>
      <c r="Q50" s="121"/>
      <c r="R50" s="121"/>
      <c r="S50" s="121"/>
      <c r="T50" s="121"/>
      <c r="U50" s="121"/>
    </row>
    <row r="51" spans="2:21" ht="13.5" thickBot="1">
      <c r="L51" s="121"/>
      <c r="M51" s="121"/>
      <c r="N51" s="121"/>
      <c r="O51" s="121"/>
      <c r="P51" s="121"/>
      <c r="Q51" s="121"/>
      <c r="R51" s="121"/>
      <c r="S51" s="121"/>
      <c r="T51" s="121"/>
      <c r="U51" s="121"/>
    </row>
    <row r="52" spans="2:21" ht="13.5" thickBot="1">
      <c r="B52" s="118"/>
      <c r="C52" s="117" t="s">
        <v>39</v>
      </c>
      <c r="D52" s="117"/>
      <c r="E52" s="117"/>
      <c r="F52" s="117"/>
      <c r="L52" s="121"/>
      <c r="M52" s="121"/>
      <c r="N52" s="121"/>
      <c r="O52" s="121"/>
      <c r="P52" s="121"/>
      <c r="Q52" s="121"/>
      <c r="R52" s="121"/>
      <c r="S52" s="121"/>
      <c r="T52" s="121"/>
      <c r="U52" s="121"/>
    </row>
    <row r="53" spans="2:21" ht="13.5" thickBot="1">
      <c r="B53" s="115"/>
      <c r="C53" s="122" t="s">
        <v>17</v>
      </c>
      <c r="D53" s="122"/>
      <c r="E53" s="122" t="s">
        <v>18</v>
      </c>
      <c r="F53" s="122"/>
      <c r="L53" s="121"/>
      <c r="M53" s="121"/>
      <c r="N53" s="121"/>
      <c r="O53" s="121"/>
      <c r="P53" s="121"/>
      <c r="Q53" s="121"/>
      <c r="R53" s="121"/>
      <c r="S53" s="121"/>
      <c r="T53" s="121"/>
      <c r="U53" s="121"/>
    </row>
    <row r="54" spans="2:21">
      <c r="B54" s="110" t="s">
        <v>9</v>
      </c>
      <c r="C54" s="113">
        <v>5</v>
      </c>
      <c r="D54" s="113"/>
      <c r="E54" s="113">
        <v>8</v>
      </c>
      <c r="F54" s="113"/>
      <c r="L54" s="121"/>
      <c r="M54" s="121"/>
      <c r="N54" s="121"/>
      <c r="O54" s="121"/>
      <c r="P54" s="121"/>
      <c r="Q54" s="121"/>
      <c r="R54" s="121"/>
      <c r="S54" s="121"/>
      <c r="T54" s="121"/>
      <c r="U54" s="121"/>
    </row>
    <row r="55" spans="2:21">
      <c r="B55" s="110" t="s">
        <v>10</v>
      </c>
      <c r="C55" s="111">
        <f>AVERAGE(C12:O12)</f>
        <v>-35.799999999999997</v>
      </c>
      <c r="D55" s="111"/>
      <c r="E55" s="111">
        <f>AVERAGE(C30:O30)</f>
        <v>-37.25</v>
      </c>
      <c r="F55" s="111"/>
      <c r="L55" s="121"/>
      <c r="M55" s="121"/>
      <c r="N55" s="121"/>
      <c r="O55" s="121"/>
      <c r="P55" s="121"/>
      <c r="Q55" s="121"/>
      <c r="R55" s="121"/>
      <c r="S55" s="121"/>
      <c r="T55" s="121"/>
      <c r="U55" s="121"/>
    </row>
    <row r="56" spans="2:21">
      <c r="B56" s="110" t="s">
        <v>12</v>
      </c>
      <c r="C56" s="111">
        <f>STDEV(C12:O12)</f>
        <v>9.364827814754527</v>
      </c>
      <c r="D56" s="111"/>
      <c r="E56" s="111">
        <f>STDEV(C30:O30)</f>
        <v>17.185957723011622</v>
      </c>
      <c r="F56" s="111"/>
      <c r="L56" s="121"/>
      <c r="M56" s="121"/>
      <c r="N56" s="121"/>
      <c r="O56" s="121"/>
      <c r="P56" s="121"/>
      <c r="Q56" s="121"/>
      <c r="R56" s="121"/>
      <c r="S56" s="121"/>
      <c r="T56" s="121"/>
      <c r="U56" s="121"/>
    </row>
    <row r="57" spans="2:21">
      <c r="B57" s="110" t="s">
        <v>11</v>
      </c>
      <c r="C57" s="111">
        <f>CONFIDENCE(0.05,C56,C54)</f>
        <v>8.2084826682508716</v>
      </c>
      <c r="D57" s="111"/>
      <c r="E57" s="111">
        <f>CONFIDENCE(0.05,E56,E54)</f>
        <v>11.90904226671684</v>
      </c>
      <c r="F57" s="111"/>
      <c r="L57" s="121"/>
      <c r="M57" s="121"/>
      <c r="N57" s="121"/>
      <c r="O57" s="121"/>
      <c r="P57" s="121"/>
      <c r="Q57" s="121"/>
      <c r="R57" s="121"/>
      <c r="S57" s="121"/>
      <c r="T57" s="121"/>
      <c r="U57" s="121"/>
    </row>
    <row r="58" spans="2:21">
      <c r="B58" s="110" t="s">
        <v>13</v>
      </c>
      <c r="C58" s="109">
        <f>MAX(C12:O12)</f>
        <v>-23</v>
      </c>
      <c r="D58" s="109"/>
      <c r="E58" s="109">
        <f>MAX(C30:O30)</f>
        <v>-18</v>
      </c>
      <c r="F58" s="109"/>
      <c r="L58" s="121"/>
      <c r="M58" s="121"/>
      <c r="N58" s="121"/>
      <c r="O58" s="121"/>
      <c r="P58" s="121"/>
      <c r="Q58" s="121"/>
      <c r="R58" s="121"/>
      <c r="S58" s="121"/>
      <c r="T58" s="121"/>
      <c r="U58" s="121"/>
    </row>
    <row r="59" spans="2:21">
      <c r="B59" s="110" t="s">
        <v>14</v>
      </c>
      <c r="C59" s="109">
        <f>MIN(C12:O12)</f>
        <v>-48</v>
      </c>
      <c r="D59" s="109"/>
      <c r="E59" s="109">
        <f>MIN(C30:O30)</f>
        <v>-74</v>
      </c>
      <c r="F59" s="109"/>
      <c r="L59" s="121"/>
      <c r="M59" s="121"/>
      <c r="N59" s="121"/>
      <c r="O59" s="121"/>
      <c r="P59" s="121"/>
      <c r="Q59" s="121"/>
      <c r="R59" s="121"/>
      <c r="S59" s="121"/>
      <c r="T59" s="121"/>
      <c r="U59" s="121"/>
    </row>
    <row r="60" spans="2:21" ht="13.5" thickBot="1">
      <c r="B60" s="107" t="s">
        <v>15</v>
      </c>
      <c r="C60" s="106">
        <f>C58-C59</f>
        <v>25</v>
      </c>
      <c r="D60" s="106"/>
      <c r="E60" s="106">
        <f>E58-E59</f>
        <v>56</v>
      </c>
      <c r="F60" s="106"/>
      <c r="L60" s="121"/>
      <c r="M60" s="121"/>
      <c r="N60" s="121"/>
      <c r="O60" s="121"/>
      <c r="P60" s="121"/>
      <c r="Q60" s="121"/>
      <c r="R60" s="121"/>
      <c r="S60" s="121"/>
      <c r="T60" s="121"/>
      <c r="U60" s="121"/>
    </row>
    <row r="61" spans="2:21">
      <c r="L61" s="121"/>
      <c r="M61" s="121"/>
      <c r="N61" s="121"/>
      <c r="O61" s="121"/>
      <c r="P61" s="121"/>
      <c r="Q61" s="121"/>
      <c r="R61" s="121"/>
      <c r="S61" s="121"/>
      <c r="T61" s="121"/>
      <c r="U61" s="121"/>
    </row>
    <row r="62" spans="2:21" ht="13.5" thickBot="1"/>
    <row r="63" spans="2:21" ht="13.5" thickBot="1">
      <c r="B63" s="118"/>
      <c r="C63" s="117" t="s">
        <v>36</v>
      </c>
      <c r="D63" s="117"/>
      <c r="E63" s="117"/>
      <c r="F63" s="117"/>
    </row>
    <row r="64" spans="2:21" ht="13.5" thickBot="1">
      <c r="B64" s="115"/>
      <c r="C64" s="122" t="s">
        <v>17</v>
      </c>
      <c r="D64" s="122"/>
      <c r="E64" s="122" t="s">
        <v>18</v>
      </c>
      <c r="F64" s="122"/>
    </row>
    <row r="65" spans="2:6">
      <c r="B65" s="110" t="s">
        <v>9</v>
      </c>
      <c r="C65" s="132">
        <f>COUNTIF(C13:O13,"&gt;0")</f>
        <v>5</v>
      </c>
      <c r="D65" s="132"/>
      <c r="E65" s="132">
        <f>COUNTIF(C31:O31,"&gt;0")</f>
        <v>8</v>
      </c>
      <c r="F65" s="132"/>
    </row>
    <row r="66" spans="2:6">
      <c r="B66" s="110" t="s">
        <v>10</v>
      </c>
      <c r="C66" s="130">
        <f>AVERAGE(C13:O13)</f>
        <v>8.379999999999999</v>
      </c>
      <c r="D66" s="130"/>
      <c r="E66" s="130">
        <f>AVERAGE(C31:O31)</f>
        <v>7.65</v>
      </c>
      <c r="F66" s="130"/>
    </row>
    <row r="67" spans="2:6">
      <c r="B67" s="110" t="s">
        <v>12</v>
      </c>
      <c r="C67" s="130">
        <f>STDEV(C13:O13)</f>
        <v>9.306556828387178</v>
      </c>
      <c r="D67" s="130"/>
      <c r="E67" s="130">
        <f>STDEV(C31:O31)</f>
        <v>10.757057484009541</v>
      </c>
      <c r="F67" s="130"/>
    </row>
    <row r="68" spans="2:6">
      <c r="B68" s="110" t="s">
        <v>11</v>
      </c>
      <c r="C68" s="130">
        <f>CONFIDENCE(0.05,C67,C65)</f>
        <v>8.1574068352382589</v>
      </c>
      <c r="D68" s="130"/>
      <c r="E68" s="130">
        <f>CONFIDENCE(0.05,E67,E65)</f>
        <v>7.4541235529190715</v>
      </c>
      <c r="F68" s="130"/>
    </row>
    <row r="69" spans="2:6">
      <c r="B69" s="110" t="s">
        <v>13</v>
      </c>
      <c r="C69" s="129">
        <f>MAX(C13:O13)</f>
        <v>25</v>
      </c>
      <c r="D69" s="129"/>
      <c r="E69" s="129">
        <f>MAX(C31:O31)</f>
        <v>25</v>
      </c>
      <c r="F69" s="129"/>
    </row>
    <row r="70" spans="2:6">
      <c r="B70" s="110" t="s">
        <v>14</v>
      </c>
      <c r="C70" s="129">
        <f>MIN(C13:O13)</f>
        <v>3.3</v>
      </c>
      <c r="D70" s="129"/>
      <c r="E70" s="129">
        <f>MIN(C31:O31)</f>
        <v>0.6</v>
      </c>
      <c r="F70" s="129"/>
    </row>
    <row r="71" spans="2:6" ht="13.5" thickBot="1">
      <c r="B71" s="107" t="s">
        <v>15</v>
      </c>
      <c r="C71" s="127">
        <f>C69-C70</f>
        <v>21.7</v>
      </c>
      <c r="D71" s="127"/>
      <c r="E71" s="127">
        <f>E69-E70</f>
        <v>24.4</v>
      </c>
      <c r="F71" s="127"/>
    </row>
    <row r="74" spans="2:6" ht="13.5" thickBot="1"/>
    <row r="75" spans="2:6" ht="13.5" customHeight="1" thickBot="1">
      <c r="B75" s="118"/>
      <c r="C75" s="117" t="s">
        <v>38</v>
      </c>
      <c r="D75" s="117"/>
      <c r="E75" s="117"/>
      <c r="F75" s="117"/>
    </row>
    <row r="76" spans="2:6" ht="13.5" thickBot="1">
      <c r="B76" s="115"/>
      <c r="C76" s="122" t="s">
        <v>17</v>
      </c>
      <c r="D76" s="122"/>
      <c r="E76" s="122" t="s">
        <v>18</v>
      </c>
      <c r="F76" s="122"/>
    </row>
    <row r="77" spans="2:6">
      <c r="B77" s="110" t="s">
        <v>9</v>
      </c>
      <c r="C77" s="113">
        <f>COUNTIF(C33:O33,"&gt;0")</f>
        <v>8</v>
      </c>
      <c r="D77" s="113"/>
      <c r="E77" s="113">
        <f>COUNTIF(C33:O33,"&gt;0")</f>
        <v>8</v>
      </c>
      <c r="F77" s="113"/>
    </row>
    <row r="78" spans="2:6">
      <c r="B78" s="110" t="s">
        <v>10</v>
      </c>
      <c r="C78" s="111">
        <f>AVERAGE(C15:O15)</f>
        <v>41.04</v>
      </c>
      <c r="D78" s="111"/>
      <c r="E78" s="111">
        <f>AVERAGE(C33:O33)</f>
        <v>30.825000000000003</v>
      </c>
      <c r="F78" s="111"/>
    </row>
    <row r="79" spans="2:6">
      <c r="B79" s="110" t="s">
        <v>12</v>
      </c>
      <c r="C79" s="111">
        <f>STDEV(C15:O15)</f>
        <v>2.1007141642784259</v>
      </c>
      <c r="D79" s="111"/>
      <c r="E79" s="111">
        <f>STDEV(C33:O33)</f>
        <v>1.6993696310270883</v>
      </c>
      <c r="F79" s="111"/>
    </row>
    <row r="80" spans="2:6">
      <c r="B80" s="110" t="s">
        <v>11</v>
      </c>
      <c r="C80" s="111">
        <f>CONFIDENCE(0.05,C79,C77)</f>
        <v>1.4556938970695035</v>
      </c>
      <c r="D80" s="111"/>
      <c r="E80" s="111">
        <f>CONFIDENCE(0.05,E79,E77)</f>
        <v>1.1775814353120708</v>
      </c>
      <c r="F80" s="111"/>
    </row>
    <row r="81" spans="2:6">
      <c r="B81" s="110" t="s">
        <v>13</v>
      </c>
      <c r="C81" s="109">
        <f>MAX(C15:O15)</f>
        <v>42.5</v>
      </c>
      <c r="D81" s="109"/>
      <c r="E81" s="109">
        <f>MAX(C33:O33)</f>
        <v>33.1</v>
      </c>
      <c r="F81" s="109"/>
    </row>
    <row r="82" spans="2:6">
      <c r="B82" s="110" t="s">
        <v>14</v>
      </c>
      <c r="C82" s="109">
        <f>MIN(C15:O15)</f>
        <v>37.4</v>
      </c>
      <c r="D82" s="109"/>
      <c r="E82" s="109">
        <f>MIN(C33:O33)</f>
        <v>28.5</v>
      </c>
      <c r="F82" s="109"/>
    </row>
    <row r="83" spans="2:6" ht="13.5" thickBot="1">
      <c r="B83" s="107" t="s">
        <v>15</v>
      </c>
      <c r="C83" s="106">
        <f>C81-C82</f>
        <v>5.1000000000000014</v>
      </c>
      <c r="D83" s="106"/>
      <c r="E83" s="106">
        <f>E81-E82</f>
        <v>4.6000000000000014</v>
      </c>
      <c r="F83" s="106"/>
    </row>
    <row r="85" spans="2:6" ht="13.5" thickBot="1"/>
    <row r="86" spans="2:6" ht="13.5" thickBot="1">
      <c r="B86" s="118"/>
      <c r="C86" s="117" t="s">
        <v>37</v>
      </c>
      <c r="D86" s="117"/>
      <c r="E86" s="117"/>
      <c r="F86" s="117"/>
    </row>
    <row r="87" spans="2:6" ht="13.5" thickBot="1">
      <c r="B87" s="115"/>
      <c r="C87" s="122" t="s">
        <v>17</v>
      </c>
      <c r="D87" s="122"/>
      <c r="E87" s="122" t="s">
        <v>18</v>
      </c>
      <c r="F87" s="122"/>
    </row>
    <row r="88" spans="2:6">
      <c r="B88" s="110" t="s">
        <v>9</v>
      </c>
      <c r="C88" s="113">
        <f>COUNTIF(C34:O34,"&gt;0")</f>
        <v>8</v>
      </c>
      <c r="D88" s="113"/>
      <c r="E88" s="113">
        <f>COUNTIF(C34:O34,"&gt;0")</f>
        <v>8</v>
      </c>
      <c r="F88" s="113"/>
    </row>
    <row r="89" spans="2:6">
      <c r="B89" s="110" t="s">
        <v>10</v>
      </c>
      <c r="C89" s="111">
        <f>AVERAGE(C16:O16)</f>
        <v>25.98</v>
      </c>
      <c r="D89" s="111"/>
      <c r="E89" s="111">
        <f>AVERAGE(C34:O34)</f>
        <v>19.087499999999999</v>
      </c>
      <c r="F89" s="111"/>
    </row>
    <row r="90" spans="2:6">
      <c r="B90" s="110" t="s">
        <v>12</v>
      </c>
      <c r="C90" s="111">
        <f>STDEV(C16:O16)</f>
        <v>1.4906374475371271</v>
      </c>
      <c r="D90" s="111"/>
      <c r="E90" s="111">
        <f>STDEV(C34:O34)</f>
        <v>1.2449182417216917</v>
      </c>
      <c r="F90" s="111"/>
    </row>
    <row r="91" spans="2:6">
      <c r="B91" s="110" t="s">
        <v>11</v>
      </c>
      <c r="C91" s="111">
        <f>CONFIDENCE(0.05,C90,C88)</f>
        <v>1.0329400696302731</v>
      </c>
      <c r="D91" s="111"/>
      <c r="E91" s="111">
        <f>CONFIDENCE(0.05,E90,E88)</f>
        <v>0.86266847610238429</v>
      </c>
      <c r="F91" s="111"/>
    </row>
    <row r="92" spans="2:6">
      <c r="B92" s="110" t="s">
        <v>13</v>
      </c>
      <c r="C92" s="109">
        <f>MAX(C16:O16)</f>
        <v>27</v>
      </c>
      <c r="D92" s="109"/>
      <c r="E92" s="109">
        <f>MAX(C34:O34)</f>
        <v>21.3</v>
      </c>
      <c r="F92" s="109"/>
    </row>
    <row r="93" spans="2:6">
      <c r="B93" s="110" t="s">
        <v>14</v>
      </c>
      <c r="C93" s="109">
        <f>MIN(C16:O16)</f>
        <v>23.4</v>
      </c>
      <c r="D93" s="109"/>
      <c r="E93" s="109">
        <f>MIN(C34:O34)</f>
        <v>17.600000000000001</v>
      </c>
      <c r="F93" s="109"/>
    </row>
    <row r="94" spans="2:6" ht="13.5" thickBot="1">
      <c r="B94" s="107" t="s">
        <v>15</v>
      </c>
      <c r="C94" s="106">
        <f>C92-C93</f>
        <v>3.6000000000000014</v>
      </c>
      <c r="D94" s="106"/>
      <c r="E94" s="106">
        <f>E92-E93</f>
        <v>3.6999999999999993</v>
      </c>
      <c r="F94" s="106"/>
    </row>
    <row r="96" spans="2:6" ht="13.5" thickBot="1"/>
    <row r="97" spans="2:6" ht="13.5" thickBot="1">
      <c r="B97" s="118"/>
      <c r="C97" s="117" t="s">
        <v>36</v>
      </c>
      <c r="D97" s="117"/>
      <c r="E97" s="117"/>
      <c r="F97" s="117"/>
    </row>
    <row r="98" spans="2:6" ht="13.5" thickBot="1">
      <c r="B98" s="115"/>
      <c r="C98" s="122" t="s">
        <v>17</v>
      </c>
      <c r="D98" s="122"/>
      <c r="E98" s="122" t="s">
        <v>18</v>
      </c>
      <c r="F98" s="122"/>
    </row>
    <row r="99" spans="2:6">
      <c r="B99" s="110" t="s">
        <v>9</v>
      </c>
      <c r="C99" s="113">
        <f>COUNTIF(C35:O35,"&gt;0")</f>
        <v>8</v>
      </c>
      <c r="D99" s="113"/>
      <c r="E99" s="113">
        <f>COUNTIF(C35:O35,"&gt;0")</f>
        <v>8</v>
      </c>
      <c r="F99" s="113"/>
    </row>
    <row r="100" spans="2:6">
      <c r="B100" s="110" t="s">
        <v>10</v>
      </c>
      <c r="C100" s="111">
        <f>AVERAGE(C17:O17)</f>
        <v>19.32</v>
      </c>
      <c r="D100" s="111"/>
      <c r="E100" s="111">
        <f>AVERAGE(C35:O35)</f>
        <v>18.400000000000002</v>
      </c>
      <c r="F100" s="111"/>
    </row>
    <row r="101" spans="2:6">
      <c r="B101" s="110" t="s">
        <v>12</v>
      </c>
      <c r="C101" s="111">
        <f>STDEV(C17:O17)</f>
        <v>0.27748873851023259</v>
      </c>
      <c r="D101" s="111"/>
      <c r="E101" s="111">
        <f>STDEV(C35:O35)</f>
        <v>0.30237157840738155</v>
      </c>
      <c r="F101" s="111"/>
    </row>
    <row r="102" spans="2:6">
      <c r="B102" s="110" t="s">
        <v>11</v>
      </c>
      <c r="C102" s="111">
        <f>CONFIDENCE(0.05,C101,C99)</f>
        <v>0.19228635195764948</v>
      </c>
      <c r="D102" s="111"/>
      <c r="E102" s="111">
        <f>CONFIDENCE(0.05,E101,E99)</f>
        <v>0.20952896344471919</v>
      </c>
      <c r="F102" s="111"/>
    </row>
    <row r="103" spans="2:6">
      <c r="B103" s="110" t="s">
        <v>13</v>
      </c>
      <c r="C103" s="109">
        <f>MAX(C17:O17)</f>
        <v>19.600000000000001</v>
      </c>
      <c r="D103" s="109"/>
      <c r="E103" s="109">
        <f>MAX(C35:O35)</f>
        <v>18.8</v>
      </c>
      <c r="F103" s="109"/>
    </row>
    <row r="104" spans="2:6">
      <c r="B104" s="110" t="s">
        <v>14</v>
      </c>
      <c r="C104" s="109">
        <f>MIN(C17:O17)</f>
        <v>19</v>
      </c>
      <c r="D104" s="109"/>
      <c r="E104" s="109">
        <f>MIN(C35:O35)</f>
        <v>18</v>
      </c>
      <c r="F104" s="109"/>
    </row>
    <row r="105" spans="2:6" ht="13.5" thickBot="1">
      <c r="B105" s="107" t="s">
        <v>15</v>
      </c>
      <c r="C105" s="106">
        <f>C103-C104</f>
        <v>0.60000000000000142</v>
      </c>
      <c r="D105" s="106"/>
      <c r="E105" s="106">
        <f>E103-E104</f>
        <v>0.80000000000000071</v>
      </c>
      <c r="F105" s="106"/>
    </row>
  </sheetData>
  <mergeCells count="112">
    <mergeCell ref="B2:C3"/>
    <mergeCell ref="B20:C21"/>
    <mergeCell ref="D2:I3"/>
    <mergeCell ref="C41:F41"/>
    <mergeCell ref="J2:K3"/>
    <mergeCell ref="L2:O2"/>
    <mergeCell ref="L3:O3"/>
    <mergeCell ref="D20:I21"/>
    <mergeCell ref="J20:K21"/>
    <mergeCell ref="L20:O20"/>
    <mergeCell ref="C42:D42"/>
    <mergeCell ref="E42:F42"/>
    <mergeCell ref="C44:D44"/>
    <mergeCell ref="C45:D45"/>
    <mergeCell ref="C43:D43"/>
    <mergeCell ref="E43:F43"/>
    <mergeCell ref="L21:O21"/>
    <mergeCell ref="C48:D48"/>
    <mergeCell ref="C49:D49"/>
    <mergeCell ref="E44:F44"/>
    <mergeCell ref="E45:F45"/>
    <mergeCell ref="E46:F46"/>
    <mergeCell ref="E47:F47"/>
    <mergeCell ref="E48:F48"/>
    <mergeCell ref="E49:F49"/>
    <mergeCell ref="C46:D46"/>
    <mergeCell ref="C47:D47"/>
    <mergeCell ref="C55:D55"/>
    <mergeCell ref="E55:F55"/>
    <mergeCell ref="C56:D56"/>
    <mergeCell ref="E56:F56"/>
    <mergeCell ref="C52:F52"/>
    <mergeCell ref="C53:D53"/>
    <mergeCell ref="E53:F53"/>
    <mergeCell ref="C54:D54"/>
    <mergeCell ref="E54:F54"/>
    <mergeCell ref="C59:D59"/>
    <mergeCell ref="E59:F59"/>
    <mergeCell ref="C60:D60"/>
    <mergeCell ref="E60:F60"/>
    <mergeCell ref="C57:D57"/>
    <mergeCell ref="E57:F57"/>
    <mergeCell ref="C58:D58"/>
    <mergeCell ref="E58:F58"/>
    <mergeCell ref="C66:D66"/>
    <mergeCell ref="E66:F66"/>
    <mergeCell ref="C67:D67"/>
    <mergeCell ref="E67:F67"/>
    <mergeCell ref="C63:F63"/>
    <mergeCell ref="C64:D64"/>
    <mergeCell ref="E64:F64"/>
    <mergeCell ref="C65:D65"/>
    <mergeCell ref="E65:F65"/>
    <mergeCell ref="C70:D70"/>
    <mergeCell ref="E70:F70"/>
    <mergeCell ref="C71:D71"/>
    <mergeCell ref="E71:F71"/>
    <mergeCell ref="C68:D68"/>
    <mergeCell ref="E68:F68"/>
    <mergeCell ref="C69:D69"/>
    <mergeCell ref="E69:F69"/>
    <mergeCell ref="C78:D78"/>
    <mergeCell ref="E78:F78"/>
    <mergeCell ref="C79:D79"/>
    <mergeCell ref="E79:F79"/>
    <mergeCell ref="C75:F75"/>
    <mergeCell ref="C76:D76"/>
    <mergeCell ref="E76:F76"/>
    <mergeCell ref="C77:D77"/>
    <mergeCell ref="E77:F77"/>
    <mergeCell ref="C82:D82"/>
    <mergeCell ref="E82:F82"/>
    <mergeCell ref="C83:D83"/>
    <mergeCell ref="E83:F83"/>
    <mergeCell ref="C80:D80"/>
    <mergeCell ref="E80:F80"/>
    <mergeCell ref="C81:D81"/>
    <mergeCell ref="E81:F81"/>
    <mergeCell ref="C89:D89"/>
    <mergeCell ref="E89:F89"/>
    <mergeCell ref="C90:D90"/>
    <mergeCell ref="E90:F90"/>
    <mergeCell ref="C86:F86"/>
    <mergeCell ref="C87:D87"/>
    <mergeCell ref="E87:F87"/>
    <mergeCell ref="C88:D88"/>
    <mergeCell ref="E88:F88"/>
    <mergeCell ref="C93:D93"/>
    <mergeCell ref="E93:F93"/>
    <mergeCell ref="C94:D94"/>
    <mergeCell ref="E94:F94"/>
    <mergeCell ref="C91:D91"/>
    <mergeCell ref="E91:F91"/>
    <mergeCell ref="C92:D92"/>
    <mergeCell ref="E92:F92"/>
    <mergeCell ref="C100:D100"/>
    <mergeCell ref="E100:F100"/>
    <mergeCell ref="C101:D101"/>
    <mergeCell ref="E101:F101"/>
    <mergeCell ref="C97:F97"/>
    <mergeCell ref="C98:D98"/>
    <mergeCell ref="E98:F98"/>
    <mergeCell ref="C99:D99"/>
    <mergeCell ref="E99:F99"/>
    <mergeCell ref="C104:D104"/>
    <mergeCell ref="E104:F104"/>
    <mergeCell ref="C105:D105"/>
    <mergeCell ref="E105:F105"/>
    <mergeCell ref="C102:D102"/>
    <mergeCell ref="E102:F102"/>
    <mergeCell ref="C103:D103"/>
    <mergeCell ref="E103:F103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22"/>
  <sheetViews>
    <sheetView zoomScale="124" zoomScaleNormal="124" workbookViewId="0">
      <selection activeCell="A2" sqref="A2"/>
    </sheetView>
  </sheetViews>
  <sheetFormatPr defaultRowHeight="12.75"/>
  <cols>
    <col min="1" max="1" width="3.85546875" customWidth="1"/>
    <col min="2" max="2" width="11.140625" customWidth="1"/>
    <col min="3" max="15" width="7.7109375" customWidth="1"/>
  </cols>
  <sheetData>
    <row r="1" spans="2:18" ht="13.5" thickBot="1">
      <c r="R1" s="44"/>
    </row>
    <row r="2" spans="2:18" ht="13.5" customHeight="1" thickBot="1">
      <c r="B2" s="103"/>
      <c r="C2" s="88"/>
      <c r="D2" s="87" t="s">
        <v>6</v>
      </c>
      <c r="E2" s="95"/>
      <c r="F2" s="95"/>
      <c r="G2" s="95"/>
      <c r="H2" s="95"/>
      <c r="I2" s="88"/>
      <c r="J2" s="87" t="s">
        <v>21</v>
      </c>
      <c r="K2" s="88"/>
      <c r="L2" s="91" t="s">
        <v>24</v>
      </c>
      <c r="M2" s="92"/>
      <c r="N2" s="92"/>
      <c r="O2" s="93"/>
    </row>
    <row r="3" spans="2:18" ht="13.5" customHeight="1" thickBot="1">
      <c r="B3" s="89"/>
      <c r="C3" s="90"/>
      <c r="D3" s="89"/>
      <c r="E3" s="85"/>
      <c r="F3" s="85"/>
      <c r="G3" s="85"/>
      <c r="H3" s="85"/>
      <c r="I3" s="90"/>
      <c r="J3" s="89"/>
      <c r="K3" s="90"/>
      <c r="L3" s="94" t="s">
        <v>30</v>
      </c>
      <c r="M3" s="92"/>
      <c r="N3" s="92"/>
      <c r="O3" s="93"/>
    </row>
    <row r="4" spans="2:18" ht="5.25" customHeight="1" thickBot="1">
      <c r="B4" s="1"/>
      <c r="C4" s="59"/>
      <c r="D4" s="59"/>
      <c r="E4" s="59"/>
      <c r="F4" s="59"/>
      <c r="G4" s="59"/>
      <c r="H4" s="59"/>
      <c r="I4" s="59"/>
      <c r="J4" s="59"/>
      <c r="K4" s="59"/>
      <c r="L4" s="59"/>
      <c r="M4" s="60"/>
      <c r="N4" s="60"/>
      <c r="O4" s="61"/>
    </row>
    <row r="5" spans="2:18" ht="21.75" thickBot="1">
      <c r="B5" s="28" t="s">
        <v>28</v>
      </c>
      <c r="C5" s="62">
        <v>1.599121</v>
      </c>
      <c r="D5" s="63">
        <v>1.599121</v>
      </c>
      <c r="E5" s="63">
        <v>0.39999899999999999</v>
      </c>
      <c r="F5" s="63">
        <v>0.399982</v>
      </c>
      <c r="G5" s="63">
        <v>0.39993099999999998</v>
      </c>
      <c r="H5" s="63">
        <v>0.39984700000000001</v>
      </c>
      <c r="I5" s="63">
        <v>0.399731</v>
      </c>
      <c r="J5" s="63">
        <v>0.39958100000000002</v>
      </c>
      <c r="K5" s="63">
        <v>1.5</v>
      </c>
      <c r="L5" s="63">
        <v>1.499938</v>
      </c>
      <c r="M5" s="63">
        <v>1.4997529999999999</v>
      </c>
      <c r="N5" s="63">
        <v>1.499444</v>
      </c>
      <c r="O5" s="64">
        <v>1.4990110000000001</v>
      </c>
    </row>
    <row r="6" spans="2:18" ht="5.25" customHeight="1" thickBot="1">
      <c r="B6" s="1"/>
      <c r="C6" s="2"/>
      <c r="D6" s="3"/>
      <c r="E6" s="3"/>
      <c r="F6" s="3"/>
      <c r="G6" s="3"/>
      <c r="H6" s="3"/>
      <c r="I6" s="3"/>
      <c r="J6" s="3"/>
      <c r="K6" s="3"/>
      <c r="L6" s="3"/>
      <c r="M6" s="26"/>
      <c r="N6" s="26"/>
      <c r="O6" s="27"/>
    </row>
    <row r="7" spans="2:18" ht="13.5" thickBot="1">
      <c r="B7" s="53" t="s">
        <v>0</v>
      </c>
      <c r="C7" s="54">
        <v>0.28819444444444448</v>
      </c>
      <c r="D7" s="42">
        <v>0.3298611111111111</v>
      </c>
      <c r="E7" s="42">
        <v>0.37152777777777773</v>
      </c>
      <c r="F7" s="42">
        <v>0.41319444444444442</v>
      </c>
      <c r="G7" s="42">
        <v>0.4548611111111111</v>
      </c>
      <c r="H7" s="42">
        <v>0.49652777777777773</v>
      </c>
      <c r="I7" s="42">
        <v>0.53819444444444442</v>
      </c>
      <c r="J7" s="42">
        <v>0.57986111111111105</v>
      </c>
      <c r="K7" s="42">
        <v>0.62152777777777779</v>
      </c>
      <c r="L7" s="42">
        <v>0.66319444444444442</v>
      </c>
      <c r="M7" s="42">
        <v>0.70486111111111116</v>
      </c>
      <c r="N7" s="42">
        <v>0.74652777777777779</v>
      </c>
      <c r="O7" s="43">
        <v>0.78819444444444453</v>
      </c>
    </row>
    <row r="8" spans="2:18" ht="4.5" customHeight="1" thickBot="1">
      <c r="B8" s="10"/>
      <c r="C8" s="1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</row>
    <row r="9" spans="2:18" ht="12.75" customHeight="1" thickBot="1">
      <c r="B9" s="6" t="s">
        <v>1</v>
      </c>
      <c r="C9" s="7" t="s">
        <v>2</v>
      </c>
      <c r="D9" s="8" t="s">
        <v>2</v>
      </c>
      <c r="E9" s="8" t="s">
        <v>2</v>
      </c>
      <c r="F9" s="8" t="s">
        <v>2</v>
      </c>
      <c r="G9" s="8" t="s">
        <v>2</v>
      </c>
      <c r="H9" s="8" t="s">
        <v>2</v>
      </c>
      <c r="I9" s="8" t="s">
        <v>2</v>
      </c>
      <c r="J9" s="8" t="s">
        <v>2</v>
      </c>
      <c r="K9" s="8" t="s">
        <v>2</v>
      </c>
      <c r="L9" s="8" t="s">
        <v>2</v>
      </c>
      <c r="M9" s="8" t="s">
        <v>2</v>
      </c>
      <c r="N9" s="8" t="s">
        <v>2</v>
      </c>
      <c r="O9" s="9" t="s">
        <v>2</v>
      </c>
    </row>
    <row r="10" spans="2:18" ht="5.25" customHeight="1" thickBot="1">
      <c r="B10" s="10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3"/>
    </row>
    <row r="11" spans="2:18" ht="12.75" customHeight="1">
      <c r="B11" s="37" t="s">
        <v>3</v>
      </c>
      <c r="C11" s="23">
        <v>9.59</v>
      </c>
      <c r="D11" s="14">
        <v>9.11</v>
      </c>
      <c r="E11" s="14">
        <v>9.1199999999999992</v>
      </c>
      <c r="F11" s="14">
        <v>9.34</v>
      </c>
      <c r="G11" s="14">
        <v>9.5299999999999994</v>
      </c>
      <c r="H11" s="14">
        <v>9.42</v>
      </c>
      <c r="I11" s="14">
        <v>9.5</v>
      </c>
      <c r="J11" s="14">
        <v>9.3000000000000007</v>
      </c>
      <c r="K11" s="14">
        <v>9.25</v>
      </c>
      <c r="L11" s="14">
        <v>6.09</v>
      </c>
      <c r="M11" s="14">
        <v>8.67</v>
      </c>
      <c r="N11" s="14">
        <v>9.1300000000000008</v>
      </c>
      <c r="O11" s="15">
        <v>10.16</v>
      </c>
    </row>
    <row r="12" spans="2:18">
      <c r="B12" s="38" t="s">
        <v>4</v>
      </c>
      <c r="C12" s="24">
        <v>-138</v>
      </c>
      <c r="D12" s="16">
        <v>-113</v>
      </c>
      <c r="E12" s="16">
        <v>-116</v>
      </c>
      <c r="F12" s="16">
        <v>-125</v>
      </c>
      <c r="G12" s="16">
        <v>-138</v>
      </c>
      <c r="H12" s="16">
        <v>-143</v>
      </c>
      <c r="I12" s="16">
        <v>-135</v>
      </c>
      <c r="J12" s="16">
        <v>-136</v>
      </c>
      <c r="K12" s="16">
        <v>-134</v>
      </c>
      <c r="L12" s="16">
        <v>43</v>
      </c>
      <c r="M12" s="16">
        <v>-108</v>
      </c>
      <c r="N12" s="16">
        <v>-124</v>
      </c>
      <c r="O12" s="17">
        <v>-189</v>
      </c>
    </row>
    <row r="13" spans="2:18" ht="13.5" thickBot="1">
      <c r="B13" s="39" t="s">
        <v>5</v>
      </c>
      <c r="C13" s="46">
        <v>25</v>
      </c>
      <c r="D13" s="47">
        <v>25</v>
      </c>
      <c r="E13" s="47">
        <v>25</v>
      </c>
      <c r="F13" s="47">
        <v>25</v>
      </c>
      <c r="G13" s="47">
        <v>25</v>
      </c>
      <c r="H13" s="47">
        <v>25</v>
      </c>
      <c r="I13" s="47">
        <v>25</v>
      </c>
      <c r="J13" s="47">
        <v>25</v>
      </c>
      <c r="K13" s="47">
        <v>25</v>
      </c>
      <c r="L13" s="47">
        <v>25</v>
      </c>
      <c r="M13" s="47">
        <v>25</v>
      </c>
      <c r="N13" s="47">
        <v>25</v>
      </c>
      <c r="O13" s="48">
        <v>25</v>
      </c>
    </row>
    <row r="14" spans="2:18" ht="5.25" customHeight="1" thickBot="1">
      <c r="B14" s="10"/>
      <c r="C14" s="20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2"/>
    </row>
    <row r="15" spans="2:18" ht="12.75" customHeight="1">
      <c r="B15" s="37" t="s">
        <v>19</v>
      </c>
      <c r="C15" s="23">
        <v>48</v>
      </c>
      <c r="D15" s="14">
        <v>38.799999999999997</v>
      </c>
      <c r="E15" s="14">
        <v>48</v>
      </c>
      <c r="F15" s="14">
        <v>47.3</v>
      </c>
      <c r="G15" s="14">
        <v>46.6</v>
      </c>
      <c r="H15" s="14">
        <v>36.4</v>
      </c>
      <c r="I15" s="14">
        <v>37.4</v>
      </c>
      <c r="J15" s="14">
        <v>42.5</v>
      </c>
      <c r="K15" s="14">
        <v>37.1</v>
      </c>
      <c r="L15" s="14">
        <v>39.299999999999997</v>
      </c>
      <c r="M15" s="14">
        <v>37.5</v>
      </c>
      <c r="N15" s="14">
        <v>38.9</v>
      </c>
      <c r="O15" s="15">
        <v>37.299999999999997</v>
      </c>
    </row>
    <row r="16" spans="2:18">
      <c r="B16" s="38" t="s">
        <v>20</v>
      </c>
      <c r="C16" s="24">
        <v>30.6</v>
      </c>
      <c r="D16" s="16">
        <v>23.7</v>
      </c>
      <c r="E16" s="16">
        <v>30.6</v>
      </c>
      <c r="F16" s="16">
        <v>30.2</v>
      </c>
      <c r="G16" s="16">
        <v>29.7</v>
      </c>
      <c r="H16" s="16">
        <v>22.5</v>
      </c>
      <c r="I16" s="16">
        <v>23.8</v>
      </c>
      <c r="J16" s="16">
        <v>27.6</v>
      </c>
      <c r="K16" s="16">
        <v>23.1</v>
      </c>
      <c r="L16" s="16">
        <v>24.7</v>
      </c>
      <c r="M16" s="16">
        <v>23.5</v>
      </c>
      <c r="N16" s="16">
        <v>22.2</v>
      </c>
      <c r="O16" s="17">
        <v>23.3</v>
      </c>
    </row>
    <row r="17" spans="2:17" ht="13.5" thickBot="1">
      <c r="B17" s="39" t="s">
        <v>5</v>
      </c>
      <c r="C17" s="25">
        <v>14.3</v>
      </c>
      <c r="D17" s="18">
        <v>13.3</v>
      </c>
      <c r="E17" s="18">
        <v>14.3</v>
      </c>
      <c r="F17" s="18">
        <v>14.6</v>
      </c>
      <c r="G17" s="18">
        <v>15.4</v>
      </c>
      <c r="H17" s="18">
        <v>14.3</v>
      </c>
      <c r="I17" s="18">
        <v>15.6</v>
      </c>
      <c r="J17" s="18">
        <v>16.3</v>
      </c>
      <c r="K17" s="18">
        <v>17.7</v>
      </c>
      <c r="L17" s="18">
        <v>17.5</v>
      </c>
      <c r="M17" s="18">
        <v>17.2</v>
      </c>
      <c r="N17" s="18">
        <v>16.8</v>
      </c>
      <c r="O17" s="19">
        <v>16.8</v>
      </c>
      <c r="P17" s="66"/>
    </row>
    <row r="19" spans="2:17" ht="13.5" thickBot="1"/>
    <row r="20" spans="2:17" ht="13.5" customHeight="1" thickBot="1">
      <c r="B20" s="103"/>
      <c r="C20" s="88"/>
      <c r="D20" s="87" t="s">
        <v>6</v>
      </c>
      <c r="E20" s="95"/>
      <c r="F20" s="95"/>
      <c r="G20" s="95"/>
      <c r="H20" s="95"/>
      <c r="I20" s="88"/>
      <c r="J20" s="87" t="s">
        <v>22</v>
      </c>
      <c r="K20" s="88"/>
      <c r="L20" s="91" t="s">
        <v>24</v>
      </c>
      <c r="M20" s="92"/>
      <c r="N20" s="92"/>
      <c r="O20" s="93"/>
    </row>
    <row r="21" spans="2:17" ht="13.5" customHeight="1" thickBot="1">
      <c r="B21" s="89"/>
      <c r="C21" s="90"/>
      <c r="D21" s="89"/>
      <c r="E21" s="85"/>
      <c r="F21" s="85"/>
      <c r="G21" s="85"/>
      <c r="H21" s="85"/>
      <c r="I21" s="90"/>
      <c r="J21" s="89"/>
      <c r="K21" s="90"/>
      <c r="L21" s="94" t="s">
        <v>30</v>
      </c>
      <c r="M21" s="92"/>
      <c r="N21" s="92"/>
      <c r="O21" s="93"/>
      <c r="Q21" s="40"/>
    </row>
    <row r="22" spans="2:17" ht="5.25" customHeight="1" thickBot="1"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4"/>
      <c r="N22" s="4"/>
      <c r="O22" s="5"/>
    </row>
    <row r="23" spans="2:17" ht="21.75" thickBot="1">
      <c r="B23" s="28" t="s">
        <v>28</v>
      </c>
      <c r="C23" s="58">
        <v>1.599402</v>
      </c>
      <c r="D23" s="29">
        <v>1.599907</v>
      </c>
      <c r="E23" s="29">
        <v>0.39999899999999999</v>
      </c>
      <c r="F23" s="29">
        <v>0.399978</v>
      </c>
      <c r="G23" s="29">
        <v>0.39994000000000002</v>
      </c>
      <c r="H23" s="29">
        <v>0.399837</v>
      </c>
      <c r="I23" s="29">
        <v>0.39971699999999999</v>
      </c>
      <c r="J23" s="29">
        <v>0.39956399999999997</v>
      </c>
      <c r="K23" s="29">
        <v>1.4999990000000001</v>
      </c>
      <c r="L23" s="29">
        <v>1.4998290000000001</v>
      </c>
      <c r="M23" s="29">
        <v>1.499379</v>
      </c>
      <c r="N23" s="29">
        <v>1.4986459999999999</v>
      </c>
      <c r="O23" s="30">
        <v>1.4976320000000001</v>
      </c>
    </row>
    <row r="24" spans="2:17" ht="5.25" customHeight="1" thickBot="1">
      <c r="B24" s="1"/>
      <c r="C24" s="2"/>
      <c r="D24" s="3"/>
      <c r="E24" s="3"/>
      <c r="F24" s="3"/>
      <c r="G24" s="3"/>
      <c r="H24" s="3"/>
      <c r="I24" s="3"/>
      <c r="J24" s="3"/>
      <c r="K24" s="3"/>
      <c r="L24" s="3"/>
      <c r="M24" s="26"/>
      <c r="N24" s="26"/>
      <c r="O24" s="27"/>
    </row>
    <row r="25" spans="2:17" ht="13.5" thickBot="1">
      <c r="B25" s="53" t="s">
        <v>0</v>
      </c>
      <c r="C25" s="54">
        <v>0.2951388888888889</v>
      </c>
      <c r="D25" s="42">
        <v>0.33680555555555558</v>
      </c>
      <c r="E25" s="42">
        <v>0.37847222222222227</v>
      </c>
      <c r="F25" s="42">
        <v>0.4201388888888889</v>
      </c>
      <c r="G25" s="42">
        <v>0.46180555555555558</v>
      </c>
      <c r="H25" s="42">
        <v>0.50347222222222221</v>
      </c>
      <c r="I25" s="42">
        <v>0.54513888888888895</v>
      </c>
      <c r="J25" s="42">
        <v>0.58680555555555558</v>
      </c>
      <c r="K25" s="42">
        <v>0.62847222222222221</v>
      </c>
      <c r="L25" s="42">
        <v>0.67013888888888884</v>
      </c>
      <c r="M25" s="42">
        <v>0.71180555555555547</v>
      </c>
      <c r="N25" s="42">
        <v>0.75347222222222221</v>
      </c>
      <c r="O25" s="42">
        <v>0.79513888888888884</v>
      </c>
    </row>
    <row r="26" spans="2:17" ht="5.25" customHeight="1" thickBot="1">
      <c r="B26" s="10"/>
      <c r="C26" s="11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3"/>
    </row>
    <row r="27" spans="2:17" ht="13.5" thickBot="1">
      <c r="B27" s="53" t="s">
        <v>1</v>
      </c>
      <c r="C27" s="55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7"/>
    </row>
    <row r="28" spans="2:17" ht="5.25" customHeight="1" thickBot="1">
      <c r="B28" s="10"/>
      <c r="C28" s="11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3"/>
    </row>
    <row r="29" spans="2:17">
      <c r="B29" s="37" t="s">
        <v>3</v>
      </c>
      <c r="C29" s="23">
        <v>9.68</v>
      </c>
      <c r="D29" s="14">
        <v>9.2799999999999994</v>
      </c>
      <c r="E29" s="14">
        <v>9.7100000000000009</v>
      </c>
      <c r="F29" s="14">
        <v>9.77</v>
      </c>
      <c r="G29" s="14">
        <v>9.83</v>
      </c>
      <c r="H29" s="14">
        <v>9.84</v>
      </c>
      <c r="I29" s="14">
        <v>9.58</v>
      </c>
      <c r="J29" s="14">
        <v>9.61</v>
      </c>
      <c r="K29" s="14">
        <v>9.6300000000000008</v>
      </c>
      <c r="L29" s="14">
        <v>5.44</v>
      </c>
      <c r="M29" s="14">
        <v>6.26</v>
      </c>
      <c r="N29" s="14">
        <v>9.66</v>
      </c>
      <c r="O29" s="15">
        <v>8.9</v>
      </c>
    </row>
    <row r="30" spans="2:17">
      <c r="B30" s="38" t="s">
        <v>4</v>
      </c>
      <c r="C30" s="24">
        <v>-143</v>
      </c>
      <c r="D30" s="16">
        <v>-125</v>
      </c>
      <c r="E30" s="16">
        <v>-145</v>
      </c>
      <c r="F30" s="16">
        <v>-150</v>
      </c>
      <c r="G30" s="16">
        <v>-153</v>
      </c>
      <c r="H30" s="16">
        <v>-154</v>
      </c>
      <c r="I30" s="16">
        <v>-152</v>
      </c>
      <c r="J30" s="16">
        <v>-155</v>
      </c>
      <c r="K30" s="16">
        <v>-140</v>
      </c>
      <c r="L30" s="16">
        <v>53</v>
      </c>
      <c r="M30" s="16">
        <v>44</v>
      </c>
      <c r="N30" s="16">
        <v>-158</v>
      </c>
      <c r="O30" s="17">
        <v>-110</v>
      </c>
    </row>
    <row r="31" spans="2:17" ht="13.5" thickBot="1">
      <c r="B31" s="39" t="s">
        <v>5</v>
      </c>
      <c r="C31" s="46">
        <v>25</v>
      </c>
      <c r="D31" s="47">
        <v>25</v>
      </c>
      <c r="E31" s="47">
        <v>25</v>
      </c>
      <c r="F31" s="47">
        <v>25</v>
      </c>
      <c r="G31" s="47">
        <v>25</v>
      </c>
      <c r="H31" s="47">
        <v>25</v>
      </c>
      <c r="I31" s="47">
        <v>25</v>
      </c>
      <c r="J31" s="47">
        <v>25</v>
      </c>
      <c r="K31" s="47">
        <v>25</v>
      </c>
      <c r="L31" s="47">
        <v>25</v>
      </c>
      <c r="M31" s="47">
        <v>25</v>
      </c>
      <c r="N31" s="47">
        <v>25</v>
      </c>
      <c r="O31" s="48">
        <v>25</v>
      </c>
    </row>
    <row r="32" spans="2:17" ht="5.25" customHeight="1" thickBot="1">
      <c r="B32" s="10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2"/>
    </row>
    <row r="33" spans="2:15">
      <c r="B33" s="37" t="s">
        <v>19</v>
      </c>
      <c r="C33" s="23">
        <v>38.1</v>
      </c>
      <c r="D33" s="14">
        <v>40.1</v>
      </c>
      <c r="E33" s="14">
        <v>39.700000000000003</v>
      </c>
      <c r="F33" s="14">
        <v>39</v>
      </c>
      <c r="G33" s="14">
        <v>38</v>
      </c>
      <c r="H33" s="14">
        <v>37.700000000000003</v>
      </c>
      <c r="I33" s="14">
        <v>50.5</v>
      </c>
      <c r="J33" s="14">
        <v>37.5</v>
      </c>
      <c r="K33" s="14">
        <v>45.6</v>
      </c>
      <c r="L33" s="14">
        <v>40.4</v>
      </c>
      <c r="M33" s="14">
        <v>38.200000000000003</v>
      </c>
      <c r="N33" s="14">
        <v>38.1</v>
      </c>
      <c r="O33" s="15">
        <v>37.9</v>
      </c>
    </row>
    <row r="34" spans="2:15">
      <c r="B34" s="38" t="s">
        <v>20</v>
      </c>
      <c r="C34" s="24">
        <v>23.7</v>
      </c>
      <c r="D34" s="16">
        <v>25</v>
      </c>
      <c r="E34" s="16">
        <v>24.7</v>
      </c>
      <c r="F34" s="16">
        <v>24.2</v>
      </c>
      <c r="G34" s="16">
        <v>23.5</v>
      </c>
      <c r="H34" s="16">
        <v>23.5</v>
      </c>
      <c r="I34" s="16">
        <v>32.5</v>
      </c>
      <c r="J34" s="16">
        <v>23.4</v>
      </c>
      <c r="K34" s="16">
        <v>29.5</v>
      </c>
      <c r="L34" s="16">
        <v>25.4</v>
      </c>
      <c r="M34" s="16">
        <v>23.8</v>
      </c>
      <c r="N34" s="16">
        <v>23.8</v>
      </c>
      <c r="O34" s="17">
        <v>23.6</v>
      </c>
    </row>
    <row r="35" spans="2:15" ht="13.5" thickBot="1">
      <c r="B35" s="39" t="s">
        <v>5</v>
      </c>
      <c r="C35" s="25">
        <v>12.4</v>
      </c>
      <c r="D35" s="18">
        <v>12.6</v>
      </c>
      <c r="E35" s="18">
        <v>13</v>
      </c>
      <c r="F35" s="18">
        <v>12.9</v>
      </c>
      <c r="G35" s="18">
        <v>13.2</v>
      </c>
      <c r="H35" s="18">
        <v>14</v>
      </c>
      <c r="I35" s="18">
        <v>15</v>
      </c>
      <c r="J35" s="18">
        <v>15.1</v>
      </c>
      <c r="K35" s="18">
        <v>15.5</v>
      </c>
      <c r="L35" s="18">
        <v>15.8</v>
      </c>
      <c r="M35" s="18">
        <v>15.8</v>
      </c>
      <c r="N35" s="18">
        <v>16.100000000000001</v>
      </c>
      <c r="O35" s="19">
        <v>16.2</v>
      </c>
    </row>
    <row r="36" spans="2:15">
      <c r="B36" s="51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</row>
    <row r="37" spans="2:15">
      <c r="B37" s="51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</row>
    <row r="38" spans="2:15">
      <c r="B38" s="51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</row>
    <row r="39" spans="2:15" ht="13.5" thickBot="1">
      <c r="B39" s="51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</row>
    <row r="40" spans="2:15" ht="13.5" customHeight="1" thickBot="1">
      <c r="B40" s="103"/>
      <c r="C40" s="88"/>
      <c r="D40" s="87" t="s">
        <v>6</v>
      </c>
      <c r="E40" s="95"/>
      <c r="F40" s="95"/>
      <c r="G40" s="95"/>
      <c r="H40" s="95"/>
      <c r="I40" s="88"/>
      <c r="J40" s="87" t="s">
        <v>23</v>
      </c>
      <c r="K40" s="88"/>
      <c r="L40" s="91" t="s">
        <v>24</v>
      </c>
      <c r="M40" s="92"/>
      <c r="N40" s="92"/>
      <c r="O40" s="93"/>
    </row>
    <row r="41" spans="2:15" ht="13.5" customHeight="1" thickBot="1">
      <c r="B41" s="89"/>
      <c r="C41" s="90"/>
      <c r="D41" s="89"/>
      <c r="E41" s="85"/>
      <c r="F41" s="85"/>
      <c r="G41" s="85"/>
      <c r="H41" s="85"/>
      <c r="I41" s="90"/>
      <c r="J41" s="89"/>
      <c r="K41" s="90"/>
      <c r="L41" s="94" t="s">
        <v>30</v>
      </c>
      <c r="M41" s="92"/>
      <c r="N41" s="92"/>
      <c r="O41" s="93"/>
    </row>
    <row r="42" spans="2:15" ht="5.25" customHeight="1" thickBot="1"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4"/>
      <c r="N42" s="4"/>
      <c r="O42" s="5"/>
    </row>
    <row r="43" spans="2:15" ht="21.75" thickBot="1">
      <c r="B43" s="28" t="s">
        <v>28</v>
      </c>
      <c r="C43" s="58">
        <v>1.5993869999999999</v>
      </c>
      <c r="D43" s="29">
        <v>1.5990690000000001</v>
      </c>
      <c r="E43" s="29">
        <v>0.39999899999999999</v>
      </c>
      <c r="F43" s="29">
        <v>0.399976</v>
      </c>
      <c r="G43" s="29">
        <v>0.39992</v>
      </c>
      <c r="H43" s="29">
        <v>0.39983200000000002</v>
      </c>
      <c r="I43" s="29">
        <v>0.39971000000000001</v>
      </c>
      <c r="J43" s="29">
        <v>0.39955600000000002</v>
      </c>
      <c r="K43" s="29">
        <v>1.4999990000000001</v>
      </c>
      <c r="L43" s="29">
        <v>1.4999180000000001</v>
      </c>
      <c r="M43" s="29">
        <v>1.499714</v>
      </c>
      <c r="N43" s="29">
        <v>1.499387</v>
      </c>
      <c r="O43" s="30">
        <v>1.4989349999999999</v>
      </c>
    </row>
    <row r="44" spans="2:15" ht="5.25" customHeight="1" thickBot="1">
      <c r="B44" s="1"/>
      <c r="C44" s="2"/>
      <c r="D44" s="3" t="s">
        <v>29</v>
      </c>
      <c r="E44" s="3"/>
      <c r="F44" s="3"/>
      <c r="G44" s="3"/>
      <c r="H44" s="3"/>
      <c r="I44" s="3"/>
      <c r="J44" s="3"/>
      <c r="K44" s="3"/>
      <c r="L44" s="3"/>
      <c r="M44" s="26"/>
      <c r="N44" s="26"/>
      <c r="O44" s="27"/>
    </row>
    <row r="45" spans="2:15" ht="13.5" thickBot="1">
      <c r="B45" s="53" t="s">
        <v>0</v>
      </c>
      <c r="C45" s="54">
        <v>0.2986111111111111</v>
      </c>
      <c r="D45" s="42">
        <v>0.34027777777777773</v>
      </c>
      <c r="E45" s="42">
        <v>0.38194444444444442</v>
      </c>
      <c r="F45" s="42">
        <v>0.4236111111111111</v>
      </c>
      <c r="G45" s="42">
        <v>0.46527777777777773</v>
      </c>
      <c r="H45" s="42">
        <v>0.50694444444444442</v>
      </c>
      <c r="I45" s="42">
        <v>0.54861111111111105</v>
      </c>
      <c r="J45" s="42">
        <v>0.59027777777777779</v>
      </c>
      <c r="K45" s="42">
        <v>0.63194444444444442</v>
      </c>
      <c r="L45" s="42">
        <v>0.67361111111111116</v>
      </c>
      <c r="M45" s="42">
        <v>0.71527777777777779</v>
      </c>
      <c r="N45" s="42">
        <v>0.75694444444444453</v>
      </c>
      <c r="O45" s="43">
        <v>0.79861111111111116</v>
      </c>
    </row>
    <row r="46" spans="2:15" ht="5.25" customHeight="1" thickBot="1">
      <c r="B46" s="10"/>
      <c r="C46" s="11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3"/>
    </row>
    <row r="47" spans="2:15" ht="13.5" thickBot="1">
      <c r="B47" s="6" t="s">
        <v>1</v>
      </c>
      <c r="C47" s="7" t="s">
        <v>2</v>
      </c>
      <c r="D47" s="8" t="s">
        <v>2</v>
      </c>
      <c r="E47" s="8" t="s">
        <v>2</v>
      </c>
      <c r="F47" s="8" t="s">
        <v>2</v>
      </c>
      <c r="G47" s="8" t="s">
        <v>2</v>
      </c>
      <c r="H47" s="8" t="s">
        <v>2</v>
      </c>
      <c r="I47" s="8" t="s">
        <v>2</v>
      </c>
      <c r="J47" s="8" t="s">
        <v>2</v>
      </c>
      <c r="K47" s="8" t="s">
        <v>2</v>
      </c>
      <c r="L47" s="8" t="s">
        <v>2</v>
      </c>
      <c r="M47" s="8" t="s">
        <v>2</v>
      </c>
      <c r="N47" s="8" t="s">
        <v>2</v>
      </c>
      <c r="O47" s="9" t="s">
        <v>2</v>
      </c>
    </row>
    <row r="48" spans="2:15" ht="5.25" customHeight="1" thickBot="1">
      <c r="B48" s="10"/>
      <c r="C48" s="11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3"/>
    </row>
    <row r="49" spans="2:15">
      <c r="B49" s="37" t="s">
        <v>3</v>
      </c>
      <c r="C49" s="23">
        <v>9.1999999999999993</v>
      </c>
      <c r="D49" s="14">
        <v>9.31</v>
      </c>
      <c r="E49" s="14">
        <v>9.4499999999999993</v>
      </c>
      <c r="F49" s="14">
        <v>9.9</v>
      </c>
      <c r="G49" s="14">
        <v>9.69</v>
      </c>
      <c r="H49" s="14">
        <v>9.99</v>
      </c>
      <c r="I49" s="14">
        <v>10</v>
      </c>
      <c r="J49" s="14">
        <v>10.31</v>
      </c>
      <c r="K49" s="14">
        <v>9.77</v>
      </c>
      <c r="L49" s="14">
        <v>5.33</v>
      </c>
      <c r="M49" s="14">
        <v>6.36</v>
      </c>
      <c r="N49" s="14">
        <v>9.24</v>
      </c>
      <c r="O49" s="15">
        <v>9.41</v>
      </c>
    </row>
    <row r="50" spans="2:15">
      <c r="B50" s="38" t="s">
        <v>4</v>
      </c>
      <c r="C50" s="24">
        <v>-128</v>
      </c>
      <c r="D50" s="16">
        <v>-134</v>
      </c>
      <c r="E50" s="16">
        <v>-140</v>
      </c>
      <c r="F50" s="16">
        <v>-156</v>
      </c>
      <c r="G50" s="16">
        <v>-160</v>
      </c>
      <c r="H50" s="16">
        <v>-164</v>
      </c>
      <c r="I50" s="16">
        <v>-162</v>
      </c>
      <c r="J50" s="16">
        <v>-180</v>
      </c>
      <c r="K50" s="16">
        <v>-164</v>
      </c>
      <c r="L50" s="16">
        <v>86</v>
      </c>
      <c r="M50" s="16">
        <v>40</v>
      </c>
      <c r="N50" s="16">
        <v>-136</v>
      </c>
      <c r="O50" s="17">
        <v>-142</v>
      </c>
    </row>
    <row r="51" spans="2:15" ht="13.5" thickBot="1">
      <c r="B51" s="39" t="s">
        <v>5</v>
      </c>
      <c r="C51" s="46">
        <v>25</v>
      </c>
      <c r="D51" s="47">
        <v>25</v>
      </c>
      <c r="E51" s="47">
        <v>25</v>
      </c>
      <c r="F51" s="47">
        <v>25</v>
      </c>
      <c r="G51" s="47">
        <v>25</v>
      </c>
      <c r="H51" s="47">
        <v>25</v>
      </c>
      <c r="I51" s="47">
        <v>25</v>
      </c>
      <c r="J51" s="47">
        <v>25</v>
      </c>
      <c r="K51" s="47">
        <v>25</v>
      </c>
      <c r="L51" s="47">
        <v>25</v>
      </c>
      <c r="M51" s="47">
        <v>25</v>
      </c>
      <c r="N51" s="47">
        <v>25</v>
      </c>
      <c r="O51" s="48">
        <v>25</v>
      </c>
    </row>
    <row r="52" spans="2:15" ht="5.25" customHeight="1" thickBot="1">
      <c r="B52" s="10"/>
      <c r="C52" s="20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2"/>
    </row>
    <row r="53" spans="2:15">
      <c r="B53" s="37" t="s">
        <v>19</v>
      </c>
      <c r="C53" s="23">
        <v>36.700000000000003</v>
      </c>
      <c r="D53" s="14">
        <v>37.200000000000003</v>
      </c>
      <c r="E53" s="14">
        <v>37</v>
      </c>
      <c r="F53" s="14">
        <v>36.9</v>
      </c>
      <c r="G53" s="14">
        <v>37</v>
      </c>
      <c r="H53" s="14">
        <v>36.799999999999997</v>
      </c>
      <c r="I53" s="14">
        <v>40.9</v>
      </c>
      <c r="J53" s="14">
        <v>36.200000000000003</v>
      </c>
      <c r="K53" s="14">
        <v>38.799999999999997</v>
      </c>
      <c r="L53" s="14">
        <v>36.700000000000003</v>
      </c>
      <c r="M53" s="14">
        <v>36.9</v>
      </c>
      <c r="N53" s="14">
        <v>37</v>
      </c>
      <c r="O53" s="15">
        <v>36.9</v>
      </c>
    </row>
    <row r="54" spans="2:15" ht="12.75" customHeight="1">
      <c r="B54" s="38" t="s">
        <v>20</v>
      </c>
      <c r="C54" s="24">
        <v>22.9</v>
      </c>
      <c r="D54" s="16">
        <v>27</v>
      </c>
      <c r="E54" s="16">
        <v>22.9</v>
      </c>
      <c r="F54" s="16">
        <v>22.9</v>
      </c>
      <c r="G54" s="16">
        <v>22.9</v>
      </c>
      <c r="H54" s="16">
        <v>20.2</v>
      </c>
      <c r="I54" s="16">
        <v>23.4</v>
      </c>
      <c r="J54" s="16">
        <v>22.6</v>
      </c>
      <c r="K54" s="16">
        <v>22.5</v>
      </c>
      <c r="L54" s="16">
        <v>22.3</v>
      </c>
      <c r="M54" s="16">
        <v>22.9</v>
      </c>
      <c r="N54" s="16">
        <v>23</v>
      </c>
      <c r="O54" s="17">
        <v>29.3</v>
      </c>
    </row>
    <row r="55" spans="2:15" ht="13.5" customHeight="1" thickBot="1">
      <c r="B55" s="39" t="s">
        <v>5</v>
      </c>
      <c r="C55" s="25">
        <v>12.4</v>
      </c>
      <c r="D55" s="18">
        <v>12.1</v>
      </c>
      <c r="E55" s="18">
        <v>12.6</v>
      </c>
      <c r="F55" s="18">
        <v>13.2</v>
      </c>
      <c r="G55" s="18">
        <v>13.5</v>
      </c>
      <c r="H55" s="18">
        <v>15.3</v>
      </c>
      <c r="I55" s="18">
        <v>15.9</v>
      </c>
      <c r="J55" s="18">
        <v>17.5</v>
      </c>
      <c r="K55" s="18">
        <v>17.5</v>
      </c>
      <c r="L55" s="18">
        <v>15.3</v>
      </c>
      <c r="M55" s="18">
        <v>15.5</v>
      </c>
      <c r="N55" s="18">
        <v>15.5</v>
      </c>
      <c r="O55" s="19">
        <v>15.2</v>
      </c>
    </row>
    <row r="56" spans="2:15">
      <c r="B56" s="51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</row>
    <row r="57" spans="2:15" ht="5.25" customHeight="1" thickBot="1">
      <c r="C57" s="36"/>
      <c r="D57" s="36"/>
      <c r="E57" s="36"/>
      <c r="F57" s="36"/>
      <c r="G57" s="36"/>
      <c r="H57" s="36"/>
    </row>
    <row r="58" spans="2:15" ht="13.5" customHeight="1" thickBot="1">
      <c r="B58" s="31"/>
      <c r="C58" s="84" t="s">
        <v>31</v>
      </c>
      <c r="D58" s="84"/>
      <c r="E58" s="84"/>
      <c r="F58" s="84"/>
      <c r="G58" s="85"/>
      <c r="H58" s="85"/>
    </row>
    <row r="59" spans="2:15" ht="13.5" customHeight="1" thickBot="1">
      <c r="B59" s="34"/>
      <c r="C59" s="79" t="s">
        <v>25</v>
      </c>
      <c r="D59" s="79"/>
      <c r="E59" s="79" t="s">
        <v>26</v>
      </c>
      <c r="F59" s="79"/>
      <c r="G59" s="79" t="s">
        <v>27</v>
      </c>
      <c r="H59" s="79"/>
    </row>
    <row r="60" spans="2:15">
      <c r="B60" s="32" t="s">
        <v>9</v>
      </c>
      <c r="C60" s="86">
        <f>COUNTIF(C11:O11,"&gt;0")</f>
        <v>13</v>
      </c>
      <c r="D60" s="86"/>
      <c r="E60" s="86">
        <f>COUNTIF(C29:O29,"&gt;0")</f>
        <v>13</v>
      </c>
      <c r="F60" s="86"/>
      <c r="G60" s="86">
        <f>COUNTIF(C49:O49,"&gt;0")</f>
        <v>13</v>
      </c>
      <c r="H60" s="86"/>
      <c r="M60" s="40"/>
    </row>
    <row r="61" spans="2:15" ht="14.25" customHeight="1">
      <c r="B61" s="32" t="s">
        <v>10</v>
      </c>
      <c r="C61" s="78">
        <f>AVERAGE(C11:O11)</f>
        <v>9.0930769230769233</v>
      </c>
      <c r="D61" s="78"/>
      <c r="E61" s="78">
        <f>AVERAGE(C29:O29)</f>
        <v>9.014615384615384</v>
      </c>
      <c r="F61" s="78"/>
      <c r="G61" s="78">
        <f>AVERAGE(C49:O49)</f>
        <v>9.0738461538461515</v>
      </c>
      <c r="H61" s="78"/>
      <c r="I61" s="40"/>
    </row>
    <row r="62" spans="2:15">
      <c r="B62" s="32" t="s">
        <v>12</v>
      </c>
      <c r="C62" s="78">
        <f>STDEV(C11:O11)</f>
        <v>0.96509399037421428</v>
      </c>
      <c r="D62" s="78"/>
      <c r="E62" s="78">
        <f>STDEV(C29:O29)</f>
        <v>1.4364807423272006</v>
      </c>
      <c r="F62" s="78"/>
      <c r="G62" s="78">
        <f>STDEV(C49:O49)</f>
        <v>1.4862454847789048</v>
      </c>
      <c r="H62" s="78"/>
      <c r="I62" s="35"/>
      <c r="J62" s="35"/>
      <c r="K62" s="35"/>
      <c r="L62" s="35"/>
      <c r="M62" s="35"/>
    </row>
    <row r="63" spans="2:15">
      <c r="B63" s="32" t="s">
        <v>11</v>
      </c>
      <c r="C63" s="78">
        <f>CONFIDENCE(0.05,C62,C60)</f>
        <v>0.52462142910062659</v>
      </c>
      <c r="D63" s="78"/>
      <c r="E63" s="78">
        <f>CONFIDENCE(0.05,E62,E60)</f>
        <v>0.78086547779974669</v>
      </c>
      <c r="F63" s="78"/>
      <c r="G63" s="78">
        <f>CONFIDENCE(0.05,G62,G60)</f>
        <v>0.80791740286013847</v>
      </c>
      <c r="H63" s="78"/>
      <c r="I63" s="35"/>
      <c r="J63" s="35"/>
      <c r="K63" s="35"/>
      <c r="L63" s="35"/>
      <c r="M63" s="35"/>
    </row>
    <row r="64" spans="2:15">
      <c r="B64" s="32" t="s">
        <v>13</v>
      </c>
      <c r="C64" s="82">
        <f>MAX(C11:O11)</f>
        <v>10.16</v>
      </c>
      <c r="D64" s="82"/>
      <c r="E64" s="82">
        <f>MAX(C29:O29)</f>
        <v>9.84</v>
      </c>
      <c r="F64" s="82"/>
      <c r="G64" s="82">
        <f>MAX(C49:O49)</f>
        <v>10.31</v>
      </c>
      <c r="H64" s="82"/>
      <c r="I64" s="65"/>
      <c r="J64" s="65"/>
      <c r="K64" s="65"/>
      <c r="L64" s="35"/>
      <c r="M64" s="35"/>
    </row>
    <row r="65" spans="2:21">
      <c r="B65" s="32" t="s">
        <v>14</v>
      </c>
      <c r="C65" s="82">
        <f>MIN(C11:O11)</f>
        <v>6.09</v>
      </c>
      <c r="D65" s="82"/>
      <c r="E65" s="82">
        <f>MIN(C29:O29)</f>
        <v>5.44</v>
      </c>
      <c r="F65" s="82"/>
      <c r="G65" s="82">
        <f>MIN(C49:O49)</f>
        <v>5.33</v>
      </c>
      <c r="H65" s="82"/>
      <c r="I65" s="35"/>
      <c r="J65" s="35"/>
      <c r="K65" s="35"/>
      <c r="L65" s="50"/>
      <c r="M65" s="50"/>
      <c r="N65" s="49"/>
      <c r="O65" s="49"/>
      <c r="P65" s="49"/>
      <c r="Q65" s="49"/>
      <c r="R65" s="49"/>
      <c r="S65" s="49"/>
      <c r="T65" s="49"/>
      <c r="U65" s="49"/>
    </row>
    <row r="66" spans="2:21" ht="13.5" thickBot="1">
      <c r="B66" s="33" t="s">
        <v>15</v>
      </c>
      <c r="C66" s="83">
        <f>C64-C65</f>
        <v>4.07</v>
      </c>
      <c r="D66" s="83"/>
      <c r="E66" s="83">
        <f>E64-E65</f>
        <v>4.3999999999999995</v>
      </c>
      <c r="F66" s="83"/>
      <c r="G66" s="83">
        <f>G64-G65</f>
        <v>4.9800000000000004</v>
      </c>
      <c r="H66" s="83"/>
      <c r="I66" s="35"/>
      <c r="J66" s="35"/>
      <c r="K66" s="35"/>
      <c r="L66" s="50"/>
      <c r="M66" s="50"/>
      <c r="N66" s="49"/>
      <c r="O66" s="49"/>
      <c r="P66" s="49"/>
      <c r="Q66" s="49"/>
      <c r="R66" s="49"/>
      <c r="S66" s="49"/>
      <c r="T66" s="49"/>
      <c r="U66" s="49"/>
    </row>
    <row r="67" spans="2:21" ht="13.5" thickBot="1">
      <c r="C67" s="73"/>
      <c r="D67" s="73"/>
      <c r="E67" s="73"/>
      <c r="F67" s="73"/>
      <c r="G67" s="73"/>
      <c r="H67" s="73"/>
      <c r="I67" s="35"/>
      <c r="J67" s="35"/>
      <c r="K67" s="35"/>
      <c r="L67" s="50"/>
      <c r="M67" s="50"/>
      <c r="N67" s="49"/>
      <c r="O67" s="49"/>
      <c r="P67" s="49"/>
      <c r="Q67" s="49"/>
      <c r="R67" s="49"/>
      <c r="S67" s="49"/>
      <c r="T67" s="49"/>
      <c r="U67" s="49"/>
    </row>
    <row r="68" spans="2:21" ht="13.5" thickBot="1">
      <c r="B68" s="31"/>
      <c r="C68" s="84" t="s">
        <v>32</v>
      </c>
      <c r="D68" s="84"/>
      <c r="E68" s="84"/>
      <c r="F68" s="84"/>
      <c r="G68" s="85"/>
      <c r="H68" s="85"/>
      <c r="L68" s="49"/>
      <c r="M68" s="49"/>
      <c r="N68" s="49"/>
      <c r="O68" s="49"/>
      <c r="P68" s="49"/>
      <c r="Q68" s="49"/>
      <c r="R68" s="49"/>
      <c r="S68" s="49"/>
      <c r="T68" s="49"/>
      <c r="U68" s="49"/>
    </row>
    <row r="69" spans="2:21" ht="13.5" customHeight="1" thickBot="1">
      <c r="B69" s="34"/>
      <c r="C69" s="79" t="s">
        <v>25</v>
      </c>
      <c r="D69" s="79"/>
      <c r="E69" s="79" t="s">
        <v>26</v>
      </c>
      <c r="F69" s="79"/>
      <c r="G69" s="79" t="s">
        <v>27</v>
      </c>
      <c r="H69" s="79"/>
      <c r="L69" s="49"/>
      <c r="M69" s="49"/>
      <c r="N69" s="49"/>
      <c r="O69" s="49"/>
      <c r="P69" s="49"/>
      <c r="Q69" s="49"/>
      <c r="R69" s="49"/>
      <c r="S69" s="49"/>
      <c r="T69" s="49"/>
      <c r="U69" s="49"/>
    </row>
    <row r="70" spans="2:21">
      <c r="B70" s="32" t="s">
        <v>9</v>
      </c>
      <c r="C70" s="86">
        <f>COUNTIF(C12:O12,"&lt;0")</f>
        <v>12</v>
      </c>
      <c r="D70" s="86"/>
      <c r="E70" s="86">
        <f>COUNTIF(C30:O30,"&lt;0")</f>
        <v>11</v>
      </c>
      <c r="F70" s="86"/>
      <c r="G70" s="86">
        <f>COUNTIF(C50:O50,"&lt;0")</f>
        <v>11</v>
      </c>
      <c r="H70" s="86"/>
      <c r="L70" s="49"/>
      <c r="M70" s="49"/>
      <c r="N70" s="49"/>
      <c r="O70" s="49"/>
      <c r="P70" s="49"/>
      <c r="Q70" s="49"/>
      <c r="R70" s="49"/>
      <c r="S70" s="49"/>
      <c r="T70" s="49"/>
      <c r="U70" s="49"/>
    </row>
    <row r="71" spans="2:21">
      <c r="B71" s="32" t="s">
        <v>10</v>
      </c>
      <c r="C71" s="78">
        <f>AVERAGE(C12:O12)</f>
        <v>-119.69230769230769</v>
      </c>
      <c r="D71" s="78"/>
      <c r="E71" s="78">
        <f>AVERAGE(C30:O30)</f>
        <v>-114.46153846153847</v>
      </c>
      <c r="F71" s="78"/>
      <c r="G71" s="78">
        <f>AVERAGE(C50:O50)</f>
        <v>-118.46153846153847</v>
      </c>
      <c r="H71" s="78"/>
      <c r="L71" s="49"/>
      <c r="M71" s="49"/>
      <c r="N71" s="49"/>
      <c r="O71" s="49"/>
      <c r="P71" s="49"/>
      <c r="Q71" s="49"/>
      <c r="R71" s="49"/>
      <c r="S71" s="49"/>
      <c r="T71" s="49"/>
      <c r="U71" s="49"/>
    </row>
    <row r="72" spans="2:21">
      <c r="B72" s="32" t="s">
        <v>12</v>
      </c>
      <c r="C72" s="78">
        <f>STDEV(C12:O12)</f>
        <v>52.783180110373245</v>
      </c>
      <c r="D72" s="78"/>
      <c r="E72" s="78">
        <f>STDEV(C30:O30)</f>
        <v>73.565860950823506</v>
      </c>
      <c r="F72" s="78"/>
      <c r="G72" s="78">
        <f>STDEV(C50:O50)</f>
        <v>82.4303902136174</v>
      </c>
      <c r="H72" s="78"/>
      <c r="L72" s="49"/>
      <c r="M72" s="49"/>
      <c r="N72" s="49"/>
      <c r="O72" s="49"/>
      <c r="P72" s="49"/>
      <c r="Q72" s="49"/>
      <c r="R72" s="49"/>
      <c r="S72" s="49"/>
      <c r="T72" s="49"/>
      <c r="U72" s="49"/>
    </row>
    <row r="73" spans="2:21">
      <c r="B73" s="32" t="s">
        <v>11</v>
      </c>
      <c r="C73" s="78">
        <f>CONFIDENCE(0.05,C72,C70)</f>
        <v>29.864346806035744</v>
      </c>
      <c r="D73" s="78"/>
      <c r="E73" s="78">
        <f>CONFIDENCE(0.05,E72,E70)</f>
        <v>43.473846777779457</v>
      </c>
      <c r="F73" s="78"/>
      <c r="G73" s="78">
        <f>CONFIDENCE(0.05,G72,G70)</f>
        <v>48.712352545902739</v>
      </c>
      <c r="H73" s="78"/>
      <c r="L73" s="49"/>
      <c r="M73" s="49"/>
      <c r="N73" s="49"/>
      <c r="O73" s="49"/>
      <c r="P73" s="49"/>
      <c r="Q73" s="49"/>
      <c r="R73" s="49"/>
      <c r="S73" s="49"/>
      <c r="T73" s="49"/>
      <c r="U73" s="49"/>
    </row>
    <row r="74" spans="2:21">
      <c r="B74" s="32" t="s">
        <v>13</v>
      </c>
      <c r="C74" s="82">
        <f>MAX(C12:O12)</f>
        <v>43</v>
      </c>
      <c r="D74" s="82"/>
      <c r="E74" s="82">
        <f>MAX(C30:O30)</f>
        <v>53</v>
      </c>
      <c r="F74" s="82"/>
      <c r="G74" s="82">
        <f>MAX(C50:O50)</f>
        <v>86</v>
      </c>
      <c r="H74" s="82"/>
      <c r="L74" s="49"/>
      <c r="M74" s="49"/>
      <c r="N74" s="49"/>
      <c r="O74" s="49"/>
      <c r="P74" s="49"/>
      <c r="Q74" s="49"/>
      <c r="R74" s="49"/>
      <c r="S74" s="49"/>
      <c r="T74" s="49"/>
      <c r="U74" s="49"/>
    </row>
    <row r="75" spans="2:21">
      <c r="B75" s="32" t="s">
        <v>14</v>
      </c>
      <c r="C75" s="82">
        <f>MIN(C12:O12)</f>
        <v>-189</v>
      </c>
      <c r="D75" s="82"/>
      <c r="E75" s="82">
        <f>MIN(C30:O30)</f>
        <v>-158</v>
      </c>
      <c r="F75" s="82"/>
      <c r="G75" s="82">
        <f>MIN(C50:O50)</f>
        <v>-180</v>
      </c>
      <c r="H75" s="82"/>
      <c r="L75" s="49"/>
      <c r="M75" s="49"/>
      <c r="N75" s="49"/>
      <c r="O75" s="49"/>
      <c r="P75" s="49"/>
      <c r="Q75" s="49"/>
      <c r="R75" s="49"/>
      <c r="S75" s="49"/>
      <c r="T75" s="49"/>
      <c r="U75" s="49"/>
    </row>
    <row r="76" spans="2:21" ht="13.5" thickBot="1">
      <c r="B76" s="33" t="s">
        <v>15</v>
      </c>
      <c r="C76" s="83">
        <f>C74-C75</f>
        <v>232</v>
      </c>
      <c r="D76" s="83"/>
      <c r="E76" s="83">
        <f>E74-E75</f>
        <v>211</v>
      </c>
      <c r="F76" s="83"/>
      <c r="G76" s="83">
        <f>G74-G75</f>
        <v>266</v>
      </c>
      <c r="H76" s="83"/>
      <c r="L76" s="49"/>
      <c r="M76" s="49"/>
      <c r="N76" s="49"/>
      <c r="O76" s="49"/>
      <c r="P76" s="49"/>
      <c r="Q76" s="49"/>
      <c r="R76" s="49"/>
      <c r="S76" s="49"/>
      <c r="T76" s="49"/>
      <c r="U76" s="49"/>
    </row>
    <row r="77" spans="2:21">
      <c r="L77" s="49"/>
      <c r="M77" s="49"/>
      <c r="N77" s="49"/>
      <c r="O77" s="49"/>
      <c r="P77" s="49"/>
      <c r="Q77" s="49"/>
      <c r="R77" s="49"/>
      <c r="S77" s="49"/>
      <c r="T77" s="49"/>
      <c r="U77" s="49"/>
    </row>
    <row r="78" spans="2:21" ht="13.5" thickBot="1">
      <c r="C78" s="36"/>
      <c r="D78" s="36"/>
      <c r="E78" s="36"/>
      <c r="F78" s="36"/>
      <c r="G78" s="36"/>
      <c r="H78" s="36"/>
    </row>
    <row r="79" spans="2:21" ht="13.5" thickBot="1">
      <c r="B79" s="31"/>
      <c r="C79" s="84" t="s">
        <v>33</v>
      </c>
      <c r="D79" s="84"/>
      <c r="E79" s="84"/>
      <c r="F79" s="84"/>
      <c r="G79" s="85"/>
      <c r="H79" s="85"/>
    </row>
    <row r="80" spans="2:21" ht="13.5" customHeight="1" thickBot="1">
      <c r="B80" s="34"/>
      <c r="C80" s="79" t="s">
        <v>25</v>
      </c>
      <c r="D80" s="79"/>
      <c r="E80" s="79" t="s">
        <v>26</v>
      </c>
      <c r="F80" s="79"/>
      <c r="G80" s="79" t="s">
        <v>27</v>
      </c>
      <c r="H80" s="79"/>
    </row>
    <row r="81" spans="2:11">
      <c r="B81" s="32" t="s">
        <v>9</v>
      </c>
      <c r="C81" s="102">
        <f>COUNTIF(C13:O13,"&gt;0")</f>
        <v>13</v>
      </c>
      <c r="D81" s="102"/>
      <c r="E81" s="102">
        <f>COUNTIF(C31:O31,"&gt;0")</f>
        <v>13</v>
      </c>
      <c r="F81" s="102"/>
      <c r="G81" s="80">
        <f>COUNTIF(C51:O51,"&gt;0")</f>
        <v>13</v>
      </c>
      <c r="H81" s="80"/>
    </row>
    <row r="82" spans="2:11">
      <c r="B82" s="32" t="s">
        <v>10</v>
      </c>
      <c r="C82" s="97">
        <f>AVERAGE(C13:O13)</f>
        <v>25</v>
      </c>
      <c r="D82" s="97"/>
      <c r="E82" s="97">
        <f>AVERAGE(C31:O31)</f>
        <v>25</v>
      </c>
      <c r="F82" s="97"/>
      <c r="G82" s="81">
        <f>AVERAGE(C51:O51)</f>
        <v>25</v>
      </c>
      <c r="H82" s="81"/>
    </row>
    <row r="83" spans="2:11">
      <c r="B83" s="32" t="s">
        <v>12</v>
      </c>
      <c r="C83" s="97">
        <f>STDEV(C13:O13)</f>
        <v>0</v>
      </c>
      <c r="D83" s="97"/>
      <c r="E83" s="97">
        <f>STDEV(C31:O31)</f>
        <v>0</v>
      </c>
      <c r="F83" s="97"/>
      <c r="G83" s="81">
        <f>STDEV(C51:O51)</f>
        <v>0</v>
      </c>
      <c r="H83" s="81"/>
    </row>
    <row r="84" spans="2:11">
      <c r="B84" s="32" t="s">
        <v>11</v>
      </c>
      <c r="C84" s="97" t="e">
        <f>CONFIDENCE(0.05,C83,C81)</f>
        <v>#NUM!</v>
      </c>
      <c r="D84" s="97"/>
      <c r="E84" s="97" t="e">
        <f>CONFIDENCE(0.05,E83,E81)</f>
        <v>#NUM!</v>
      </c>
      <c r="F84" s="97"/>
      <c r="G84" s="81" t="e">
        <f>CONFIDENCE(0.05,G83,G81)</f>
        <v>#NUM!</v>
      </c>
      <c r="H84" s="81"/>
    </row>
    <row r="85" spans="2:11">
      <c r="B85" s="32" t="s">
        <v>13</v>
      </c>
      <c r="C85" s="98">
        <f>MAX(C13:O13)</f>
        <v>25</v>
      </c>
      <c r="D85" s="98"/>
      <c r="E85" s="98">
        <f>MAX(C31:O31)</f>
        <v>25</v>
      </c>
      <c r="F85" s="98"/>
      <c r="G85" s="81">
        <f>MAX(C51:O51)</f>
        <v>25</v>
      </c>
      <c r="H85" s="81"/>
    </row>
    <row r="86" spans="2:11">
      <c r="B86" s="32" t="s">
        <v>14</v>
      </c>
      <c r="C86" s="98">
        <f>MIN(C13:O13)</f>
        <v>25</v>
      </c>
      <c r="D86" s="98"/>
      <c r="E86" s="98">
        <f>MIN(C31:O31)</f>
        <v>25</v>
      </c>
      <c r="F86" s="98"/>
      <c r="G86" s="81">
        <f>MIN(C51:O51)</f>
        <v>25</v>
      </c>
      <c r="H86" s="81"/>
    </row>
    <row r="87" spans="2:11" ht="13.5" thickBot="1">
      <c r="B87" s="33" t="s">
        <v>15</v>
      </c>
      <c r="C87" s="100">
        <f>C85-C86</f>
        <v>0</v>
      </c>
      <c r="D87" s="100"/>
      <c r="E87" s="100">
        <f>E85-E86</f>
        <v>0</v>
      </c>
      <c r="F87" s="100"/>
      <c r="G87" s="101">
        <f>G85-G86</f>
        <v>0</v>
      </c>
      <c r="H87" s="101"/>
      <c r="I87" s="49"/>
    </row>
    <row r="89" spans="2:11" ht="13.5" thickBot="1">
      <c r="C89" s="36"/>
      <c r="D89" s="36"/>
      <c r="E89" s="36"/>
      <c r="F89" s="36"/>
      <c r="G89" s="36"/>
      <c r="H89" s="36"/>
      <c r="K89" s="49"/>
    </row>
    <row r="90" spans="2:11" ht="13.5" customHeight="1" thickBot="1">
      <c r="B90" s="31"/>
      <c r="C90" s="84" t="s">
        <v>34</v>
      </c>
      <c r="D90" s="84"/>
      <c r="E90" s="84"/>
      <c r="F90" s="84"/>
      <c r="G90" s="99"/>
      <c r="H90" s="99"/>
      <c r="K90" s="49"/>
    </row>
    <row r="91" spans="2:11" ht="13.5" customHeight="1" thickBot="1">
      <c r="B91" s="34"/>
      <c r="C91" s="79" t="s">
        <v>25</v>
      </c>
      <c r="D91" s="79"/>
      <c r="E91" s="79" t="s">
        <v>26</v>
      </c>
      <c r="F91" s="79"/>
      <c r="G91" s="79" t="s">
        <v>27</v>
      </c>
      <c r="H91" s="79"/>
      <c r="K91" s="49"/>
    </row>
    <row r="92" spans="2:11">
      <c r="B92" s="32" t="s">
        <v>9</v>
      </c>
      <c r="C92" s="86">
        <f>COUNTIF(C15:O15,"&gt;0")</f>
        <v>13</v>
      </c>
      <c r="D92" s="86"/>
      <c r="E92" s="86">
        <f>COUNTIF(C33:O33,"&gt;0")</f>
        <v>13</v>
      </c>
      <c r="F92" s="86"/>
      <c r="G92" s="77">
        <f>COUNTIF(C53:O53,"&gt;0")</f>
        <v>13</v>
      </c>
      <c r="H92" s="77"/>
      <c r="K92" s="49"/>
    </row>
    <row r="93" spans="2:11">
      <c r="B93" s="32" t="s">
        <v>10</v>
      </c>
      <c r="C93" s="78">
        <f>AVERAGE(C15:O15)</f>
        <v>41.161538461538463</v>
      </c>
      <c r="D93" s="78"/>
      <c r="E93" s="78">
        <f>AVERAGE(C33:O33)</f>
        <v>40.061538461538468</v>
      </c>
      <c r="F93" s="78"/>
      <c r="G93" s="78">
        <f>AVERAGE(C53:O53)</f>
        <v>37.307692307692307</v>
      </c>
      <c r="H93" s="78"/>
    </row>
    <row r="94" spans="2:11">
      <c r="B94" s="32" t="s">
        <v>12</v>
      </c>
      <c r="C94" s="78">
        <f>STDEV(C15:O15)</f>
        <v>4.640139807796432</v>
      </c>
      <c r="D94" s="78"/>
      <c r="E94" s="78">
        <f>STDEV(C33:O33)</f>
        <v>3.7994601505868482</v>
      </c>
      <c r="F94" s="78"/>
      <c r="G94" s="74">
        <f>STDEV(C53:O53)</f>
        <v>1.229811325950406</v>
      </c>
      <c r="H94" s="74"/>
    </row>
    <row r="95" spans="2:11">
      <c r="B95" s="32" t="s">
        <v>11</v>
      </c>
      <c r="C95" s="78">
        <f>CONFIDENCE(0.05,C94,C92)</f>
        <v>2.5223623828068469</v>
      </c>
      <c r="D95" s="78"/>
      <c r="E95" s="78">
        <f>CONFIDENCE(0.05,E94,E92)</f>
        <v>2.0653721128642224</v>
      </c>
      <c r="F95" s="78"/>
      <c r="G95" s="74">
        <f>CONFIDENCE(0.05,G94,G92)</f>
        <v>0.66852076769648994</v>
      </c>
      <c r="H95" s="74"/>
    </row>
    <row r="96" spans="2:11">
      <c r="B96" s="32" t="s">
        <v>13</v>
      </c>
      <c r="C96" s="82">
        <f>MAX(C15:O15)</f>
        <v>48</v>
      </c>
      <c r="D96" s="82"/>
      <c r="E96" s="82">
        <f>MAX(C33:O33)</f>
        <v>50.5</v>
      </c>
      <c r="F96" s="82"/>
      <c r="G96" s="74">
        <f>MAX(C53:O53)</f>
        <v>40.9</v>
      </c>
      <c r="H96" s="74"/>
    </row>
    <row r="97" spans="2:9">
      <c r="B97" s="32" t="s">
        <v>14</v>
      </c>
      <c r="C97" s="82">
        <f>MIN(C15:O15)</f>
        <v>36.4</v>
      </c>
      <c r="D97" s="82"/>
      <c r="E97" s="82">
        <f>MIN(C33:O33)</f>
        <v>37.5</v>
      </c>
      <c r="F97" s="82"/>
      <c r="G97" s="74">
        <f>MIN(C53:O53)</f>
        <v>36.200000000000003</v>
      </c>
      <c r="H97" s="74"/>
    </row>
    <row r="98" spans="2:9" ht="13.5" thickBot="1">
      <c r="B98" s="33" t="s">
        <v>15</v>
      </c>
      <c r="C98" s="83">
        <f>C96-C97</f>
        <v>11.600000000000001</v>
      </c>
      <c r="D98" s="83"/>
      <c r="E98" s="83">
        <f>E96-E97</f>
        <v>13</v>
      </c>
      <c r="F98" s="83"/>
      <c r="G98" s="75">
        <f>G96-G97</f>
        <v>4.6999999999999957</v>
      </c>
      <c r="H98" s="75"/>
      <c r="I98" s="49"/>
    </row>
    <row r="100" spans="2:9" ht="13.5" thickBot="1">
      <c r="C100" s="36"/>
      <c r="D100" s="36"/>
      <c r="E100" s="36"/>
      <c r="F100" s="36"/>
      <c r="G100" s="36"/>
      <c r="H100" s="36"/>
    </row>
    <row r="101" spans="2:9" ht="13.5" thickBot="1">
      <c r="B101" s="31"/>
      <c r="C101" s="84" t="s">
        <v>35</v>
      </c>
      <c r="D101" s="84"/>
      <c r="E101" s="84"/>
      <c r="F101" s="84"/>
      <c r="G101" s="85"/>
      <c r="H101" s="85"/>
    </row>
    <row r="102" spans="2:9" ht="13.5" customHeight="1" thickBot="1">
      <c r="B102" s="34"/>
      <c r="C102" s="79" t="s">
        <v>25</v>
      </c>
      <c r="D102" s="79"/>
      <c r="E102" s="79" t="s">
        <v>26</v>
      </c>
      <c r="F102" s="79"/>
      <c r="G102" s="79" t="s">
        <v>27</v>
      </c>
      <c r="H102" s="79"/>
    </row>
    <row r="103" spans="2:9">
      <c r="B103" s="32" t="s">
        <v>9</v>
      </c>
      <c r="C103" s="86">
        <f>COUNTIF(C16:O16,"&gt;0")</f>
        <v>13</v>
      </c>
      <c r="D103" s="86"/>
      <c r="E103" s="86">
        <f>COUNTIF(C34:O34,"&gt;0")</f>
        <v>13</v>
      </c>
      <c r="F103" s="86"/>
      <c r="G103" s="77">
        <f>COUNTIF(C54:O54,"&gt;0")</f>
        <v>13</v>
      </c>
      <c r="H103" s="77"/>
    </row>
    <row r="104" spans="2:9">
      <c r="B104" s="32" t="s">
        <v>10</v>
      </c>
      <c r="C104" s="78">
        <f>AVERAGE(C16:O16)</f>
        <v>25.807692307692307</v>
      </c>
      <c r="D104" s="78"/>
      <c r="E104" s="78">
        <f>AVERAGE(C34:O34)</f>
        <v>25.12307692307693</v>
      </c>
      <c r="F104" s="78"/>
      <c r="G104" s="78">
        <f>AVERAGE(C54:O54)</f>
        <v>23.446153846153848</v>
      </c>
      <c r="H104" s="78"/>
    </row>
    <row r="105" spans="2:9">
      <c r="B105" s="32" t="s">
        <v>12</v>
      </c>
      <c r="C105" s="78">
        <f>STDEV(C16:O16)</f>
        <v>3.368842911758041</v>
      </c>
      <c r="D105" s="78"/>
      <c r="E105" s="78">
        <f>STDEV(C34:O34)</f>
        <v>2.7505011198426996</v>
      </c>
      <c r="F105" s="78"/>
      <c r="G105" s="74">
        <f>STDEV(C54:O54)</f>
        <v>2.273988927199436</v>
      </c>
      <c r="H105" s="74"/>
    </row>
    <row r="106" spans="2:9">
      <c r="B106" s="32" t="s">
        <v>11</v>
      </c>
      <c r="C106" s="78">
        <f>CONFIDENCE(0.05,C105,C103)</f>
        <v>1.8312902167142546</v>
      </c>
      <c r="D106" s="78"/>
      <c r="E106" s="78">
        <f>CONFIDENCE(0.05,E105,E103)</f>
        <v>1.4951619662197255</v>
      </c>
      <c r="F106" s="78"/>
      <c r="G106" s="74">
        <f>CONFIDENCE(0.05,G105,G103)</f>
        <v>1.2361317474205706</v>
      </c>
      <c r="H106" s="74"/>
    </row>
    <row r="107" spans="2:9">
      <c r="B107" s="32" t="s">
        <v>13</v>
      </c>
      <c r="C107" s="82">
        <f>MAX(C16:O16)</f>
        <v>30.6</v>
      </c>
      <c r="D107" s="82"/>
      <c r="E107" s="82">
        <f>MAX(C34:O34)</f>
        <v>32.5</v>
      </c>
      <c r="F107" s="82"/>
      <c r="G107" s="74">
        <f>MAX(C54:O54)</f>
        <v>29.3</v>
      </c>
      <c r="H107" s="74"/>
    </row>
    <row r="108" spans="2:9">
      <c r="B108" s="32" t="s">
        <v>14</v>
      </c>
      <c r="C108" s="82">
        <f>MIN(C16:O16)</f>
        <v>22.2</v>
      </c>
      <c r="D108" s="82"/>
      <c r="E108" s="82">
        <f>MIN(C34:O34)</f>
        <v>23.4</v>
      </c>
      <c r="F108" s="82"/>
      <c r="G108" s="74">
        <f>MIN(C54:O54)</f>
        <v>20.2</v>
      </c>
      <c r="H108" s="74"/>
    </row>
    <row r="109" spans="2:9" ht="13.5" thickBot="1">
      <c r="B109" s="33" t="s">
        <v>15</v>
      </c>
      <c r="C109" s="83">
        <f>C107-C108</f>
        <v>8.4000000000000021</v>
      </c>
      <c r="D109" s="83"/>
      <c r="E109" s="83">
        <f>E107-E108</f>
        <v>9.1000000000000014</v>
      </c>
      <c r="F109" s="83"/>
      <c r="G109" s="75">
        <f>G107-G108</f>
        <v>9.1000000000000014</v>
      </c>
      <c r="H109" s="75"/>
      <c r="I109" s="49"/>
    </row>
    <row r="111" spans="2:9">
      <c r="C111" s="35"/>
      <c r="D111" s="35"/>
      <c r="E111" s="35"/>
      <c r="F111" s="35"/>
      <c r="G111" s="35"/>
      <c r="H111" s="35"/>
    </row>
    <row r="112" spans="2:9">
      <c r="C112" s="35"/>
      <c r="D112" s="35"/>
      <c r="E112" s="35"/>
      <c r="F112" s="35"/>
      <c r="G112" s="35"/>
      <c r="H112" s="35"/>
    </row>
    <row r="113" spans="2:8" ht="13.5" thickBot="1">
      <c r="C113" s="36"/>
      <c r="D113" s="36"/>
      <c r="E113" s="36"/>
      <c r="F113" s="36"/>
      <c r="G113" s="36"/>
      <c r="H113" s="36"/>
    </row>
    <row r="114" spans="2:8" ht="13.5" thickBot="1">
      <c r="B114" s="31"/>
      <c r="C114" s="96" t="s">
        <v>33</v>
      </c>
      <c r="D114" s="96"/>
      <c r="E114" s="96"/>
      <c r="F114" s="96"/>
      <c r="G114" s="92"/>
      <c r="H114" s="92"/>
    </row>
    <row r="115" spans="2:8" ht="13.5" customHeight="1" thickBot="1">
      <c r="B115" s="34"/>
      <c r="C115" s="76" t="s">
        <v>25</v>
      </c>
      <c r="D115" s="76"/>
      <c r="E115" s="76" t="s">
        <v>26</v>
      </c>
      <c r="F115" s="76"/>
      <c r="G115" s="76" t="s">
        <v>27</v>
      </c>
      <c r="H115" s="76"/>
    </row>
    <row r="116" spans="2:8">
      <c r="B116" s="32" t="s">
        <v>9</v>
      </c>
      <c r="C116" s="86">
        <f>COUNTIF(C17:O17,"&gt;0")</f>
        <v>13</v>
      </c>
      <c r="D116" s="86"/>
      <c r="E116" s="86">
        <f>COUNTIF(C35:O35,"&gt;0")</f>
        <v>13</v>
      </c>
      <c r="F116" s="86"/>
      <c r="G116" s="77">
        <f>COUNTIF(C55:O55,"&gt;0")</f>
        <v>13</v>
      </c>
      <c r="H116" s="77"/>
    </row>
    <row r="117" spans="2:8">
      <c r="B117" s="32" t="s">
        <v>10</v>
      </c>
      <c r="C117" s="78">
        <f>AVERAGE(C17:O17)</f>
        <v>15.7</v>
      </c>
      <c r="D117" s="78"/>
      <c r="E117" s="78">
        <f>AVERAGE(C35:O35)</f>
        <v>14.430769230769231</v>
      </c>
      <c r="F117" s="78"/>
      <c r="G117" s="78">
        <f>AVERAGE(C55:O55)</f>
        <v>14.73076923076923</v>
      </c>
      <c r="H117" s="78"/>
    </row>
    <row r="118" spans="2:8">
      <c r="B118" s="32" t="s">
        <v>12</v>
      </c>
      <c r="C118" s="78">
        <f>STDEV(C17:O17)</f>
        <v>1.4497126151988422</v>
      </c>
      <c r="D118" s="78"/>
      <c r="E118" s="78">
        <f>STDEV(C35:O35)</f>
        <v>1.4476329043100069</v>
      </c>
      <c r="F118" s="78"/>
      <c r="G118" s="74">
        <f>STDEV(C55:O55)</f>
        <v>1.8144717391868308</v>
      </c>
      <c r="H118" s="74"/>
    </row>
    <row r="119" spans="2:8">
      <c r="B119" s="32" t="s">
        <v>11</v>
      </c>
      <c r="C119" s="78">
        <f>CONFIDENCE(0.05,C118,C116)</f>
        <v>0.78805827365676662</v>
      </c>
      <c r="D119" s="78"/>
      <c r="E119" s="78">
        <f>CONFIDENCE(0.05,E118,E116)</f>
        <v>0.7869277507134067</v>
      </c>
      <c r="F119" s="78"/>
      <c r="G119" s="74">
        <f>CONFIDENCE(0.05,G118,G116)</f>
        <v>0.98633994861556662</v>
      </c>
      <c r="H119" s="74"/>
    </row>
    <row r="120" spans="2:8">
      <c r="B120" s="32" t="s">
        <v>13</v>
      </c>
      <c r="C120" s="82">
        <f>MAX(C17:O17)</f>
        <v>17.7</v>
      </c>
      <c r="D120" s="82"/>
      <c r="E120" s="82">
        <f>MAX(C35:O35)</f>
        <v>16.2</v>
      </c>
      <c r="F120" s="82"/>
      <c r="G120" s="74">
        <f>MAX(C55:O55)</f>
        <v>17.5</v>
      </c>
      <c r="H120" s="74"/>
    </row>
    <row r="121" spans="2:8">
      <c r="B121" s="32" t="s">
        <v>14</v>
      </c>
      <c r="C121" s="82">
        <f>MIN(C17:O17)</f>
        <v>13.3</v>
      </c>
      <c r="D121" s="82"/>
      <c r="E121" s="82">
        <f>MIN(C35:O35)</f>
        <v>12.4</v>
      </c>
      <c r="F121" s="82"/>
      <c r="G121" s="74">
        <f>MIN(C55:O55)</f>
        <v>12.1</v>
      </c>
      <c r="H121" s="74"/>
    </row>
    <row r="122" spans="2:8" ht="13.5" thickBot="1">
      <c r="B122" s="33" t="s">
        <v>15</v>
      </c>
      <c r="C122" s="83">
        <f>C120-C121</f>
        <v>4.3999999999999986</v>
      </c>
      <c r="D122" s="83"/>
      <c r="E122" s="83">
        <f>E120-E121</f>
        <v>3.7999999999999989</v>
      </c>
      <c r="F122" s="83"/>
      <c r="G122" s="75">
        <f>G120-G121</f>
        <v>5.4</v>
      </c>
      <c r="H122" s="75"/>
    </row>
  </sheetData>
  <mergeCells count="165">
    <mergeCell ref="B40:C41"/>
    <mergeCell ref="C60:D60"/>
    <mergeCell ref="E60:F60"/>
    <mergeCell ref="B2:C3"/>
    <mergeCell ref="B20:C21"/>
    <mergeCell ref="C63:D63"/>
    <mergeCell ref="C64:D64"/>
    <mergeCell ref="C59:D59"/>
    <mergeCell ref="E59:F59"/>
    <mergeCell ref="C61:D61"/>
    <mergeCell ref="C62:D62"/>
    <mergeCell ref="E62:F62"/>
    <mergeCell ref="E63:F63"/>
    <mergeCell ref="E64:F64"/>
    <mergeCell ref="E65:F65"/>
    <mergeCell ref="C70:D70"/>
    <mergeCell ref="E70:F70"/>
    <mergeCell ref="C65:D65"/>
    <mergeCell ref="C66:D66"/>
    <mergeCell ref="E66:F66"/>
    <mergeCell ref="C74:D74"/>
    <mergeCell ref="E74:F74"/>
    <mergeCell ref="C71:D71"/>
    <mergeCell ref="E71:F71"/>
    <mergeCell ref="C72:D72"/>
    <mergeCell ref="E72:F72"/>
    <mergeCell ref="C79:H79"/>
    <mergeCell ref="C75:D75"/>
    <mergeCell ref="E75:F75"/>
    <mergeCell ref="C76:D76"/>
    <mergeCell ref="E76:F76"/>
    <mergeCell ref="C80:D80"/>
    <mergeCell ref="E80:F80"/>
    <mergeCell ref="G80:H80"/>
    <mergeCell ref="C81:D81"/>
    <mergeCell ref="E81:F81"/>
    <mergeCell ref="C82:D82"/>
    <mergeCell ref="E82:F82"/>
    <mergeCell ref="C83:D83"/>
    <mergeCell ref="E83:F83"/>
    <mergeCell ref="C84:D84"/>
    <mergeCell ref="E84:F84"/>
    <mergeCell ref="C85:D85"/>
    <mergeCell ref="E85:F85"/>
    <mergeCell ref="C90:H90"/>
    <mergeCell ref="C86:D86"/>
    <mergeCell ref="E86:F86"/>
    <mergeCell ref="C87:D87"/>
    <mergeCell ref="E87:F87"/>
    <mergeCell ref="G87:H87"/>
    <mergeCell ref="C91:D91"/>
    <mergeCell ref="E91:F91"/>
    <mergeCell ref="C92:D92"/>
    <mergeCell ref="E92:F92"/>
    <mergeCell ref="C93:D93"/>
    <mergeCell ref="E93:F93"/>
    <mergeCell ref="C94:D94"/>
    <mergeCell ref="E94:F94"/>
    <mergeCell ref="C95:D95"/>
    <mergeCell ref="E95:F95"/>
    <mergeCell ref="C96:D96"/>
    <mergeCell ref="E96:F96"/>
    <mergeCell ref="C101:H101"/>
    <mergeCell ref="C97:D97"/>
    <mergeCell ref="E97:F97"/>
    <mergeCell ref="C98:D98"/>
    <mergeCell ref="E98:F98"/>
    <mergeCell ref="C102:D102"/>
    <mergeCell ref="E102:F102"/>
    <mergeCell ref="G97:H97"/>
    <mergeCell ref="G98:H98"/>
    <mergeCell ref="G102:H102"/>
    <mergeCell ref="C103:D103"/>
    <mergeCell ref="E103:F103"/>
    <mergeCell ref="C104:D104"/>
    <mergeCell ref="E104:F104"/>
    <mergeCell ref="C105:D105"/>
    <mergeCell ref="E105:F105"/>
    <mergeCell ref="C106:D106"/>
    <mergeCell ref="E106:F106"/>
    <mergeCell ref="C107:D107"/>
    <mergeCell ref="E107:F107"/>
    <mergeCell ref="C114:H114"/>
    <mergeCell ref="C108:D108"/>
    <mergeCell ref="E108:F108"/>
    <mergeCell ref="C109:D109"/>
    <mergeCell ref="E109:F109"/>
    <mergeCell ref="G109:H109"/>
    <mergeCell ref="C115:D115"/>
    <mergeCell ref="E115:F115"/>
    <mergeCell ref="C116:D116"/>
    <mergeCell ref="E116:F116"/>
    <mergeCell ref="C117:D117"/>
    <mergeCell ref="E117:F117"/>
    <mergeCell ref="C118:D118"/>
    <mergeCell ref="E118:F118"/>
    <mergeCell ref="C119:D119"/>
    <mergeCell ref="E119:F119"/>
    <mergeCell ref="C120:D120"/>
    <mergeCell ref="E120:F120"/>
    <mergeCell ref="C121:D121"/>
    <mergeCell ref="E121:F121"/>
    <mergeCell ref="C122:D122"/>
    <mergeCell ref="E122:F122"/>
    <mergeCell ref="L2:O2"/>
    <mergeCell ref="L3:O3"/>
    <mergeCell ref="G60:H60"/>
    <mergeCell ref="G61:H61"/>
    <mergeCell ref="D2:I3"/>
    <mergeCell ref="D20:I21"/>
    <mergeCell ref="J20:K21"/>
    <mergeCell ref="G59:H59"/>
    <mergeCell ref="J2:K3"/>
    <mergeCell ref="L20:O20"/>
    <mergeCell ref="L21:O21"/>
    <mergeCell ref="D40:I41"/>
    <mergeCell ref="J40:K41"/>
    <mergeCell ref="L40:O40"/>
    <mergeCell ref="L41:O41"/>
    <mergeCell ref="G65:H65"/>
    <mergeCell ref="G66:H66"/>
    <mergeCell ref="C58:H58"/>
    <mergeCell ref="G69:H69"/>
    <mergeCell ref="G62:H62"/>
    <mergeCell ref="G63:H63"/>
    <mergeCell ref="G64:H64"/>
    <mergeCell ref="C69:D69"/>
    <mergeCell ref="E69:F69"/>
    <mergeCell ref="E61:F61"/>
    <mergeCell ref="G74:H74"/>
    <mergeCell ref="G75:H75"/>
    <mergeCell ref="G76:H76"/>
    <mergeCell ref="C68:H68"/>
    <mergeCell ref="G70:H70"/>
    <mergeCell ref="G71:H71"/>
    <mergeCell ref="G72:H72"/>
    <mergeCell ref="G73:H73"/>
    <mergeCell ref="C73:D73"/>
    <mergeCell ref="E73:F73"/>
    <mergeCell ref="G81:H81"/>
    <mergeCell ref="G82:H82"/>
    <mergeCell ref="G83:H83"/>
    <mergeCell ref="G84:H84"/>
    <mergeCell ref="G85:H85"/>
    <mergeCell ref="G86:H86"/>
    <mergeCell ref="G91:H91"/>
    <mergeCell ref="G92:H92"/>
    <mergeCell ref="G93:H93"/>
    <mergeCell ref="G94:H94"/>
    <mergeCell ref="G95:H95"/>
    <mergeCell ref="G96:H96"/>
    <mergeCell ref="G103:H103"/>
    <mergeCell ref="G104:H104"/>
    <mergeCell ref="G105:H105"/>
    <mergeCell ref="G106:H106"/>
    <mergeCell ref="G107:H107"/>
    <mergeCell ref="G108:H108"/>
    <mergeCell ref="G121:H121"/>
    <mergeCell ref="G122:H122"/>
    <mergeCell ref="G115:H115"/>
    <mergeCell ref="G116:H116"/>
    <mergeCell ref="G117:H117"/>
    <mergeCell ref="G118:H118"/>
    <mergeCell ref="G119:H119"/>
    <mergeCell ref="G120:H120"/>
  </mergeCells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5"/>
  <sheetViews>
    <sheetView workbookViewId="0">
      <selection activeCell="A2" sqref="A2"/>
    </sheetView>
  </sheetViews>
  <sheetFormatPr defaultRowHeight="12.75"/>
  <cols>
    <col min="1" max="1" width="3.85546875" customWidth="1"/>
    <col min="2" max="2" width="11.140625" customWidth="1"/>
    <col min="3" max="15" width="7.7109375" customWidth="1"/>
  </cols>
  <sheetData>
    <row r="1" spans="2:18" ht="13.5" thickBot="1">
      <c r="R1" s="44"/>
    </row>
    <row r="2" spans="2:18" ht="13.5" customHeight="1" thickBot="1">
      <c r="B2" s="103"/>
      <c r="C2" s="88"/>
      <c r="D2" s="87" t="s">
        <v>6</v>
      </c>
      <c r="E2" s="95"/>
      <c r="F2" s="95"/>
      <c r="G2" s="95"/>
      <c r="H2" s="95"/>
      <c r="I2" s="88"/>
      <c r="J2" s="87" t="s">
        <v>7</v>
      </c>
      <c r="K2" s="88"/>
      <c r="L2" s="91" t="s">
        <v>8</v>
      </c>
      <c r="M2" s="92"/>
      <c r="N2" s="92"/>
      <c r="O2" s="93"/>
    </row>
    <row r="3" spans="2:18" ht="13.5" customHeight="1" thickBot="1">
      <c r="B3" s="89"/>
      <c r="C3" s="90"/>
      <c r="D3" s="89"/>
      <c r="E3" s="85"/>
      <c r="F3" s="85"/>
      <c r="G3" s="85"/>
      <c r="H3" s="85"/>
      <c r="I3" s="90"/>
      <c r="J3" s="89"/>
      <c r="K3" s="90"/>
      <c r="L3" s="94" t="s">
        <v>30</v>
      </c>
      <c r="M3" s="92"/>
      <c r="N3" s="92"/>
      <c r="O3" s="93"/>
    </row>
    <row r="4" spans="2:18" ht="5.25" customHeight="1" thickBot="1"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4"/>
      <c r="N4" s="4"/>
      <c r="O4" s="5"/>
    </row>
    <row r="5" spans="2:18" ht="21.75" thickBot="1">
      <c r="B5" s="28" t="s">
        <v>28</v>
      </c>
      <c r="C5" s="58">
        <v>1.5992170000000001</v>
      </c>
      <c r="D5" s="29">
        <v>1.5987</v>
      </c>
      <c r="E5" s="29">
        <v>1.5980540000000001</v>
      </c>
      <c r="F5" s="29">
        <v>0.39999800000000002</v>
      </c>
      <c r="G5" s="29">
        <v>0.39996799999999999</v>
      </c>
      <c r="H5" s="29">
        <v>0.39990700000000001</v>
      </c>
      <c r="I5" s="29">
        <v>0.399812</v>
      </c>
      <c r="J5" s="29">
        <v>0.39968599999999999</v>
      </c>
      <c r="K5" s="29">
        <v>0.39952599999999999</v>
      </c>
      <c r="L5" s="29">
        <v>1.499994</v>
      </c>
      <c r="M5" s="29">
        <v>1.499892</v>
      </c>
      <c r="N5" s="29">
        <v>1.4996659999999999</v>
      </c>
      <c r="O5" s="30">
        <v>1.499317</v>
      </c>
    </row>
    <row r="6" spans="2:18" ht="5.25" customHeight="1" thickBot="1">
      <c r="B6" s="1" t="s">
        <v>29</v>
      </c>
      <c r="C6" s="2"/>
      <c r="D6" s="3"/>
      <c r="E6" s="3"/>
      <c r="F6" s="3"/>
      <c r="G6" s="3"/>
      <c r="H6" s="3"/>
      <c r="I6" s="3"/>
      <c r="J6" s="3"/>
      <c r="K6" s="3"/>
      <c r="L6" s="3"/>
      <c r="M6" s="26"/>
      <c r="N6" s="26"/>
      <c r="O6" s="27"/>
    </row>
    <row r="7" spans="2:18" ht="13.5" thickBot="1">
      <c r="B7" s="6" t="s">
        <v>0</v>
      </c>
      <c r="C7" s="41">
        <v>0.29166666666666669</v>
      </c>
      <c r="D7" s="42">
        <v>0.33333333333333331</v>
      </c>
      <c r="E7" s="42">
        <v>0.375</v>
      </c>
      <c r="F7" s="42">
        <v>0.41666666666666669</v>
      </c>
      <c r="G7" s="42">
        <v>0.45833333333333331</v>
      </c>
      <c r="H7" s="42">
        <v>0.5</v>
      </c>
      <c r="I7" s="42">
        <v>0.54166666666666663</v>
      </c>
      <c r="J7" s="42">
        <v>0.58333333333333337</v>
      </c>
      <c r="K7" s="42">
        <v>0.625</v>
      </c>
      <c r="L7" s="42">
        <v>0.66666666666666663</v>
      </c>
      <c r="M7" s="42">
        <v>0.70833333333333337</v>
      </c>
      <c r="N7" s="42">
        <v>0.75</v>
      </c>
      <c r="O7" s="43">
        <v>0.79166666666666663</v>
      </c>
    </row>
    <row r="8" spans="2:18" ht="4.5" customHeight="1" thickBot="1">
      <c r="B8" s="10"/>
      <c r="C8" s="1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</row>
    <row r="9" spans="2:18" ht="12.75" customHeight="1" thickBot="1">
      <c r="B9" s="6" t="s">
        <v>1</v>
      </c>
      <c r="C9" s="7" t="s">
        <v>2</v>
      </c>
      <c r="D9" s="8" t="s">
        <v>2</v>
      </c>
      <c r="E9" s="8" t="s">
        <v>2</v>
      </c>
      <c r="F9" s="8" t="s">
        <v>2</v>
      </c>
      <c r="G9" s="8" t="s">
        <v>2</v>
      </c>
      <c r="H9" s="8" t="s">
        <v>2</v>
      </c>
      <c r="I9" s="8" t="s">
        <v>2</v>
      </c>
      <c r="J9" s="8" t="s">
        <v>2</v>
      </c>
      <c r="K9" s="8" t="s">
        <v>2</v>
      </c>
      <c r="L9" s="8" t="s">
        <v>2</v>
      </c>
      <c r="M9" s="8" t="s">
        <v>2</v>
      </c>
      <c r="N9" s="8" t="s">
        <v>2</v>
      </c>
      <c r="O9" s="9" t="s">
        <v>2</v>
      </c>
    </row>
    <row r="10" spans="2:18" ht="5.25" customHeight="1" thickBot="1">
      <c r="B10" s="10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3"/>
    </row>
    <row r="11" spans="2:18" ht="12.75" customHeight="1">
      <c r="B11" s="37" t="s">
        <v>3</v>
      </c>
      <c r="C11" s="23"/>
      <c r="D11" s="14"/>
      <c r="E11" s="14"/>
      <c r="F11" s="14"/>
      <c r="G11" s="45"/>
      <c r="H11" s="67"/>
      <c r="I11" s="67"/>
      <c r="J11" s="67"/>
      <c r="K11" s="14">
        <v>9.8800000000000008</v>
      </c>
      <c r="L11" s="14">
        <v>7.38</v>
      </c>
      <c r="M11" s="14">
        <v>9.11</v>
      </c>
      <c r="N11" s="14">
        <v>8.6</v>
      </c>
      <c r="O11" s="15"/>
    </row>
    <row r="12" spans="2:18">
      <c r="B12" s="38" t="s">
        <v>4</v>
      </c>
      <c r="C12" s="24"/>
      <c r="D12" s="16"/>
      <c r="E12" s="16"/>
      <c r="F12" s="16"/>
      <c r="G12" s="68"/>
      <c r="H12" s="68"/>
      <c r="I12" s="68"/>
      <c r="J12" s="68"/>
      <c r="K12" s="16">
        <v>-173</v>
      </c>
      <c r="L12" s="16">
        <v>15</v>
      </c>
      <c r="M12" s="16">
        <v>-126</v>
      </c>
      <c r="N12" s="16">
        <v>-115</v>
      </c>
      <c r="O12" s="17"/>
    </row>
    <row r="13" spans="2:18" ht="13.5" thickBot="1">
      <c r="B13" s="39" t="s">
        <v>5</v>
      </c>
      <c r="C13" s="46"/>
      <c r="D13" s="47"/>
      <c r="E13" s="47"/>
      <c r="F13" s="47"/>
      <c r="G13" s="69"/>
      <c r="H13" s="69"/>
      <c r="I13" s="69"/>
      <c r="J13" s="69"/>
      <c r="K13" s="47">
        <v>25</v>
      </c>
      <c r="L13" s="47">
        <v>25</v>
      </c>
      <c r="M13" s="47">
        <v>25</v>
      </c>
      <c r="N13" s="47">
        <v>25</v>
      </c>
      <c r="O13" s="48"/>
    </row>
    <row r="14" spans="2:18" ht="5.25" customHeight="1" thickBot="1">
      <c r="B14" s="10"/>
      <c r="C14" s="20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2"/>
    </row>
    <row r="15" spans="2:18" ht="12.75" customHeight="1">
      <c r="B15" s="37" t="s">
        <v>19</v>
      </c>
      <c r="C15" s="23"/>
      <c r="D15" s="14"/>
      <c r="E15" s="14"/>
      <c r="F15" s="14"/>
      <c r="G15" s="45"/>
      <c r="H15" s="67"/>
      <c r="I15" s="67"/>
      <c r="J15" s="67"/>
      <c r="K15" s="14">
        <v>38.4</v>
      </c>
      <c r="L15" s="14">
        <v>40.9</v>
      </c>
      <c r="M15" s="14">
        <v>39.799999999999997</v>
      </c>
      <c r="N15" s="14">
        <v>40.799999999999997</v>
      </c>
      <c r="O15" s="15"/>
    </row>
    <row r="16" spans="2:18">
      <c r="B16" s="38" t="s">
        <v>20</v>
      </c>
      <c r="C16" s="24"/>
      <c r="D16" s="16"/>
      <c r="E16" s="16"/>
      <c r="F16" s="16"/>
      <c r="G16" s="68"/>
      <c r="H16" s="68"/>
      <c r="I16" s="68"/>
      <c r="J16" s="68"/>
      <c r="K16" s="16">
        <v>24.2</v>
      </c>
      <c r="L16" s="16">
        <v>33.6</v>
      </c>
      <c r="M16" s="16">
        <v>25</v>
      </c>
      <c r="N16" s="16">
        <v>25</v>
      </c>
      <c r="O16" s="17"/>
    </row>
    <row r="17" spans="2:17" ht="13.5" thickBot="1">
      <c r="B17" s="39" t="s">
        <v>5</v>
      </c>
      <c r="C17" s="25"/>
      <c r="D17" s="18"/>
      <c r="E17" s="18"/>
      <c r="F17" s="18"/>
      <c r="G17" s="70"/>
      <c r="H17" s="70"/>
      <c r="I17" s="70"/>
      <c r="J17" s="70"/>
      <c r="K17" s="18">
        <v>16</v>
      </c>
      <c r="L17" s="18">
        <v>16.7</v>
      </c>
      <c r="M17" s="18">
        <v>16.899999999999999</v>
      </c>
      <c r="N17" s="18">
        <v>17</v>
      </c>
      <c r="O17" s="19"/>
    </row>
    <row r="19" spans="2:17" ht="13.5" thickBot="1"/>
    <row r="20" spans="2:17" ht="13.5" customHeight="1" thickBot="1">
      <c r="B20" s="103"/>
      <c r="C20" s="88"/>
      <c r="D20" s="87" t="s">
        <v>6</v>
      </c>
      <c r="E20" s="95"/>
      <c r="F20" s="95"/>
      <c r="G20" s="95"/>
      <c r="H20" s="95"/>
      <c r="I20" s="88"/>
      <c r="J20" s="87" t="s">
        <v>16</v>
      </c>
      <c r="K20" s="88"/>
      <c r="L20" s="91" t="s">
        <v>8</v>
      </c>
      <c r="M20" s="92"/>
      <c r="N20" s="92"/>
      <c r="O20" s="93"/>
    </row>
    <row r="21" spans="2:17" ht="18" customHeight="1" thickBot="1">
      <c r="B21" s="89"/>
      <c r="C21" s="90"/>
      <c r="D21" s="89"/>
      <c r="E21" s="85"/>
      <c r="F21" s="85"/>
      <c r="G21" s="85"/>
      <c r="H21" s="85"/>
      <c r="I21" s="90"/>
      <c r="J21" s="89"/>
      <c r="K21" s="90"/>
      <c r="L21" s="94" t="s">
        <v>30</v>
      </c>
      <c r="M21" s="92"/>
      <c r="N21" s="92"/>
      <c r="O21" s="93"/>
      <c r="Q21" s="40"/>
    </row>
    <row r="22" spans="2:17" ht="5.25" customHeight="1" thickBot="1"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4"/>
      <c r="N22" s="4"/>
      <c r="O22" s="5"/>
    </row>
    <row r="23" spans="2:17" ht="21.75" thickBot="1">
      <c r="B23" s="28" t="s">
        <v>28</v>
      </c>
      <c r="C23" s="58">
        <v>1.5991709999999999</v>
      </c>
      <c r="D23" s="29">
        <v>1.598641</v>
      </c>
      <c r="E23" s="29">
        <v>1.597982</v>
      </c>
      <c r="F23" s="29">
        <v>0.39999600000000002</v>
      </c>
      <c r="G23" s="29">
        <v>0.39996399999999999</v>
      </c>
      <c r="H23" s="29">
        <v>0.399899</v>
      </c>
      <c r="I23" s="29">
        <v>0.39980100000000002</v>
      </c>
      <c r="J23" s="29">
        <v>0.399671</v>
      </c>
      <c r="K23" s="29">
        <v>0.39950799999999997</v>
      </c>
      <c r="L23" s="29">
        <v>1.499989</v>
      </c>
      <c r="M23" s="29">
        <v>1.4998750000000001</v>
      </c>
      <c r="N23" s="29">
        <v>1.4996370000000001</v>
      </c>
      <c r="O23" s="30">
        <v>1.4992749999999999</v>
      </c>
    </row>
    <row r="24" spans="2:17" ht="5.25" customHeight="1" thickBot="1">
      <c r="B24" s="1"/>
      <c r="C24" s="2"/>
      <c r="D24" s="3"/>
      <c r="E24" s="3"/>
      <c r="F24" s="3"/>
      <c r="G24" s="3"/>
      <c r="H24" s="3"/>
      <c r="I24" s="3"/>
      <c r="J24" s="3"/>
      <c r="K24" s="3"/>
      <c r="L24" s="3"/>
      <c r="M24" s="26"/>
      <c r="N24" s="26"/>
      <c r="O24" s="27"/>
    </row>
    <row r="25" spans="2:17" ht="13.5" thickBot="1">
      <c r="B25" s="53" t="s">
        <v>0</v>
      </c>
      <c r="C25" s="54">
        <v>0.2986111111111111</v>
      </c>
      <c r="D25" s="42">
        <v>0.34027777777777773</v>
      </c>
      <c r="E25" s="42">
        <v>0.38194444444444442</v>
      </c>
      <c r="F25" s="42">
        <v>0.4236111111111111</v>
      </c>
      <c r="G25" s="42">
        <v>0.46527777777777773</v>
      </c>
      <c r="H25" s="42">
        <v>0.50694444444444442</v>
      </c>
      <c r="I25" s="42">
        <v>0.54861111111111105</v>
      </c>
      <c r="J25" s="42">
        <v>0.59027777777777779</v>
      </c>
      <c r="K25" s="42">
        <v>0.63194444444444442</v>
      </c>
      <c r="L25" s="42">
        <v>0.67361111111111116</v>
      </c>
      <c r="M25" s="42">
        <v>0.71527777777777779</v>
      </c>
      <c r="N25" s="42">
        <v>0.75694444444444453</v>
      </c>
      <c r="O25" s="43">
        <v>0.79861111111111116</v>
      </c>
    </row>
    <row r="26" spans="2:17" ht="5.25" customHeight="1" thickBot="1">
      <c r="B26" s="10"/>
      <c r="C26" s="11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3"/>
    </row>
    <row r="27" spans="2:17" ht="13.5" thickBot="1">
      <c r="B27" s="6" t="s">
        <v>1</v>
      </c>
      <c r="C27" s="7" t="s">
        <v>2</v>
      </c>
      <c r="D27" s="8" t="s">
        <v>2</v>
      </c>
      <c r="E27" s="8" t="s">
        <v>2</v>
      </c>
      <c r="F27" s="8" t="s">
        <v>2</v>
      </c>
      <c r="G27" s="8" t="s">
        <v>2</v>
      </c>
      <c r="H27" s="8" t="s">
        <v>2</v>
      </c>
      <c r="I27" s="8" t="s">
        <v>2</v>
      </c>
      <c r="J27" s="8" t="s">
        <v>2</v>
      </c>
      <c r="K27" s="8" t="s">
        <v>2</v>
      </c>
      <c r="L27" s="8" t="s">
        <v>2</v>
      </c>
      <c r="M27" s="8" t="s">
        <v>2</v>
      </c>
      <c r="N27" s="8" t="s">
        <v>2</v>
      </c>
      <c r="O27" s="9" t="s">
        <v>2</v>
      </c>
    </row>
    <row r="28" spans="2:17" ht="5.25" customHeight="1" thickBot="1">
      <c r="B28" s="10"/>
      <c r="C28" s="11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3"/>
    </row>
    <row r="29" spans="2:17">
      <c r="B29" s="37" t="s">
        <v>3</v>
      </c>
      <c r="C29" s="23"/>
      <c r="D29" s="14"/>
      <c r="E29" s="14"/>
      <c r="F29" s="14"/>
      <c r="G29" s="14"/>
      <c r="H29" s="14"/>
      <c r="I29" s="14"/>
      <c r="J29" s="14"/>
      <c r="K29" s="14">
        <v>8.93</v>
      </c>
      <c r="L29" s="14">
        <v>9.2100000000000009</v>
      </c>
      <c r="M29" s="14">
        <v>9.42</v>
      </c>
      <c r="N29" s="14">
        <v>8.51</v>
      </c>
      <c r="O29" s="15">
        <v>8.18</v>
      </c>
    </row>
    <row r="30" spans="2:17">
      <c r="B30" s="38" t="s">
        <v>4</v>
      </c>
      <c r="C30" s="24"/>
      <c r="D30" s="16"/>
      <c r="E30" s="16"/>
      <c r="F30" s="16"/>
      <c r="G30" s="16"/>
      <c r="H30" s="16"/>
      <c r="I30" s="16"/>
      <c r="J30" s="16"/>
      <c r="K30" s="16">
        <v>-116</v>
      </c>
      <c r="L30" s="16">
        <v>-135</v>
      </c>
      <c r="M30" s="16">
        <v>-138</v>
      </c>
      <c r="N30" s="16">
        <v>-124</v>
      </c>
      <c r="O30" s="17">
        <v>-80</v>
      </c>
    </row>
    <row r="31" spans="2:17" ht="13.5" thickBot="1">
      <c r="B31" s="39" t="s">
        <v>5</v>
      </c>
      <c r="C31" s="46"/>
      <c r="D31" s="47"/>
      <c r="E31" s="47"/>
      <c r="F31" s="47"/>
      <c r="G31" s="47"/>
      <c r="H31" s="47"/>
      <c r="I31" s="47"/>
      <c r="J31" s="47"/>
      <c r="K31" s="47">
        <v>25</v>
      </c>
      <c r="L31" s="47">
        <v>25</v>
      </c>
      <c r="M31" s="47">
        <v>25</v>
      </c>
      <c r="N31" s="47">
        <v>25</v>
      </c>
      <c r="O31" s="48">
        <v>25</v>
      </c>
    </row>
    <row r="32" spans="2:17" ht="5.25" customHeight="1" thickBot="1">
      <c r="B32" s="10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2"/>
    </row>
    <row r="33" spans="1:21">
      <c r="B33" s="37" t="s">
        <v>19</v>
      </c>
      <c r="C33" s="23"/>
      <c r="D33" s="14"/>
      <c r="E33" s="14"/>
      <c r="F33" s="14"/>
      <c r="G33" s="14"/>
      <c r="H33" s="14"/>
      <c r="I33" s="14"/>
      <c r="J33" s="14"/>
      <c r="K33" s="14">
        <v>34.799999999999997</v>
      </c>
      <c r="L33" s="14">
        <v>35.1</v>
      </c>
      <c r="M33" s="14">
        <v>36</v>
      </c>
      <c r="N33" s="14">
        <v>36.9</v>
      </c>
      <c r="O33" s="15">
        <v>36.700000000000003</v>
      </c>
    </row>
    <row r="34" spans="1:21">
      <c r="B34" s="38" t="s">
        <v>20</v>
      </c>
      <c r="C34" s="24"/>
      <c r="D34" s="16"/>
      <c r="E34" s="16"/>
      <c r="F34" s="16"/>
      <c r="G34" s="16"/>
      <c r="H34" s="16"/>
      <c r="I34" s="16"/>
      <c r="J34" s="16"/>
      <c r="K34" s="16">
        <v>24.6</v>
      </c>
      <c r="L34" s="16">
        <v>24.5</v>
      </c>
      <c r="M34" s="16">
        <v>22.4</v>
      </c>
      <c r="N34" s="16">
        <v>23</v>
      </c>
      <c r="O34" s="17">
        <v>23</v>
      </c>
    </row>
    <row r="35" spans="1:21" ht="13.5" thickBot="1">
      <c r="B35" s="39" t="s">
        <v>5</v>
      </c>
      <c r="C35" s="25"/>
      <c r="D35" s="18"/>
      <c r="E35" s="18"/>
      <c r="F35" s="18"/>
      <c r="G35" s="18"/>
      <c r="H35" s="18"/>
      <c r="I35" s="18"/>
      <c r="J35" s="18"/>
      <c r="K35" s="18">
        <v>19.399999999999999</v>
      </c>
      <c r="L35" s="18">
        <v>20.3</v>
      </c>
      <c r="M35" s="18">
        <v>18.5</v>
      </c>
      <c r="N35" s="18">
        <v>17.7</v>
      </c>
      <c r="O35" s="19">
        <v>17.3</v>
      </c>
    </row>
    <row r="37" spans="1:21">
      <c r="A37" s="35"/>
      <c r="B37" s="35"/>
      <c r="C37" s="35"/>
    </row>
    <row r="38" spans="1:21">
      <c r="A38" s="35"/>
      <c r="B38" s="35"/>
      <c r="C38" s="35"/>
    </row>
    <row r="39" spans="1:21">
      <c r="A39" s="35"/>
      <c r="B39" s="35"/>
      <c r="C39" s="35"/>
    </row>
    <row r="40" spans="1:21" ht="12.75" customHeight="1" thickBot="1">
      <c r="C40" s="36"/>
      <c r="D40" s="36"/>
      <c r="E40" s="36"/>
      <c r="F40" s="36"/>
    </row>
    <row r="41" spans="1:21" ht="13.5" customHeight="1" thickBot="1">
      <c r="B41" s="31"/>
      <c r="C41" s="96" t="s">
        <v>31</v>
      </c>
      <c r="D41" s="96"/>
      <c r="E41" s="96"/>
      <c r="F41" s="96"/>
    </row>
    <row r="42" spans="1:21" ht="13.5" customHeight="1" thickBot="1">
      <c r="B42" s="34"/>
      <c r="C42" s="79" t="s">
        <v>17</v>
      </c>
      <c r="D42" s="79"/>
      <c r="E42" s="79" t="s">
        <v>18</v>
      </c>
      <c r="F42" s="79"/>
    </row>
    <row r="43" spans="1:21" ht="12.75" customHeight="1">
      <c r="B43" s="71" t="s">
        <v>9</v>
      </c>
      <c r="C43" s="86">
        <f>COUNTIF(C11:O11,"&gt;0")</f>
        <v>4</v>
      </c>
      <c r="D43" s="86"/>
      <c r="E43" s="86">
        <f>COUNTIF(C29:O29,"&gt;0")</f>
        <v>5</v>
      </c>
      <c r="F43" s="86"/>
      <c r="I43" s="40"/>
    </row>
    <row r="44" spans="1:21" ht="12.75" customHeight="1">
      <c r="B44" s="71" t="s">
        <v>10</v>
      </c>
      <c r="C44" s="78">
        <f>AVERAGE(C11:O11)</f>
        <v>8.7424999999999997</v>
      </c>
      <c r="D44" s="78"/>
      <c r="E44" s="78">
        <f>AVERAGE(C29:O29)</f>
        <v>8.85</v>
      </c>
      <c r="F44" s="78"/>
      <c r="I44" s="40"/>
    </row>
    <row r="45" spans="1:21">
      <c r="B45" s="71" t="s">
        <v>12</v>
      </c>
      <c r="C45" s="78">
        <f>STDEV(C11:O11)</f>
        <v>1.049710277489303</v>
      </c>
      <c r="D45" s="78"/>
      <c r="E45" s="78">
        <f>STDEV(C29:O29)</f>
        <v>0.5063101816080734</v>
      </c>
      <c r="F45" s="78"/>
      <c r="H45" s="35"/>
      <c r="I45" s="35"/>
      <c r="J45" s="35"/>
      <c r="K45" s="35"/>
      <c r="L45" s="35"/>
      <c r="M45" s="35"/>
    </row>
    <row r="46" spans="1:21">
      <c r="B46" s="71" t="s">
        <v>11</v>
      </c>
      <c r="C46" s="78">
        <f>CONFIDENCE(0.05,C45,C43)</f>
        <v>1.0286971690402897</v>
      </c>
      <c r="D46" s="78"/>
      <c r="E46" s="78">
        <f>CONFIDENCE(0.05,E45,E43)</f>
        <v>0.44379228670289878</v>
      </c>
      <c r="F46" s="78"/>
      <c r="H46" s="35"/>
      <c r="I46" s="35"/>
      <c r="J46" s="35"/>
      <c r="K46" s="35"/>
      <c r="L46" s="35"/>
      <c r="M46" s="35"/>
    </row>
    <row r="47" spans="1:21">
      <c r="B47" s="71" t="s">
        <v>13</v>
      </c>
      <c r="C47" s="82">
        <f>MAX(C11:O11)</f>
        <v>9.8800000000000008</v>
      </c>
      <c r="D47" s="82"/>
      <c r="E47" s="82">
        <f>MAX(C29:O29)</f>
        <v>9.42</v>
      </c>
      <c r="F47" s="82"/>
      <c r="H47" s="35"/>
      <c r="I47" s="65"/>
      <c r="J47" s="65"/>
      <c r="K47" s="65"/>
      <c r="L47" s="35"/>
      <c r="M47" s="35"/>
    </row>
    <row r="48" spans="1:21">
      <c r="B48" s="71" t="s">
        <v>14</v>
      </c>
      <c r="C48" s="82">
        <f>MIN(C11:O11)</f>
        <v>7.38</v>
      </c>
      <c r="D48" s="82"/>
      <c r="E48" s="82">
        <f>MIN(C29:O29)</f>
        <v>8.18</v>
      </c>
      <c r="F48" s="82"/>
      <c r="I48" s="35"/>
      <c r="J48" s="35"/>
      <c r="K48" s="35"/>
      <c r="L48" s="50"/>
      <c r="M48" s="50"/>
      <c r="N48" s="49"/>
      <c r="O48" s="49"/>
      <c r="P48" s="49"/>
      <c r="Q48" s="49"/>
      <c r="R48" s="49"/>
      <c r="S48" s="49"/>
      <c r="T48" s="49"/>
      <c r="U48" s="49"/>
    </row>
    <row r="49" spans="2:21" ht="13.5" thickBot="1">
      <c r="B49" s="72" t="s">
        <v>15</v>
      </c>
      <c r="C49" s="83">
        <f>C47-C48</f>
        <v>2.5000000000000009</v>
      </c>
      <c r="D49" s="83"/>
      <c r="E49" s="83">
        <f>E47-E48</f>
        <v>1.2400000000000002</v>
      </c>
      <c r="F49" s="83"/>
      <c r="H49" s="35"/>
      <c r="I49" s="35"/>
      <c r="J49" s="35"/>
      <c r="K49" s="35"/>
      <c r="L49" s="50"/>
      <c r="M49" s="50"/>
      <c r="N49" s="49"/>
      <c r="O49" s="49"/>
      <c r="P49" s="49"/>
      <c r="Q49" s="49"/>
      <c r="R49" s="49"/>
      <c r="S49" s="49"/>
      <c r="T49" s="49"/>
      <c r="U49" s="49"/>
    </row>
    <row r="50" spans="2:21">
      <c r="H50" s="35"/>
      <c r="I50" s="35"/>
      <c r="J50" s="35"/>
      <c r="K50" s="35"/>
      <c r="L50" s="50"/>
      <c r="M50" s="50"/>
      <c r="N50" s="49"/>
      <c r="O50" s="49"/>
      <c r="P50" s="49"/>
      <c r="Q50" s="49"/>
      <c r="R50" s="49"/>
      <c r="S50" s="49"/>
      <c r="T50" s="49"/>
      <c r="U50" s="49"/>
    </row>
    <row r="51" spans="2:21" ht="13.5" thickBot="1">
      <c r="L51" s="49"/>
      <c r="M51" s="49"/>
      <c r="N51" s="49"/>
      <c r="O51" s="49"/>
      <c r="P51" s="49"/>
      <c r="Q51" s="49"/>
      <c r="R51" s="49"/>
      <c r="S51" s="49"/>
      <c r="T51" s="49"/>
      <c r="U51" s="49"/>
    </row>
    <row r="52" spans="2:21" ht="13.5" thickBot="1">
      <c r="B52" s="31"/>
      <c r="C52" s="96" t="s">
        <v>32</v>
      </c>
      <c r="D52" s="96"/>
      <c r="E52" s="96"/>
      <c r="F52" s="96"/>
      <c r="L52" s="49"/>
      <c r="M52" s="49"/>
      <c r="N52" s="49"/>
      <c r="O52" s="49"/>
      <c r="P52" s="49"/>
      <c r="Q52" s="49"/>
      <c r="R52" s="49"/>
      <c r="S52" s="49"/>
      <c r="T52" s="49"/>
      <c r="U52" s="49"/>
    </row>
    <row r="53" spans="2:21" ht="13.5" thickBot="1">
      <c r="B53" s="34"/>
      <c r="C53" s="79" t="s">
        <v>17</v>
      </c>
      <c r="D53" s="79"/>
      <c r="E53" s="79" t="s">
        <v>18</v>
      </c>
      <c r="F53" s="79"/>
      <c r="L53" s="49"/>
      <c r="M53" s="49"/>
      <c r="N53" s="49"/>
      <c r="O53" s="49"/>
      <c r="P53" s="49"/>
      <c r="Q53" s="49"/>
      <c r="R53" s="49"/>
      <c r="S53" s="49"/>
      <c r="T53" s="49"/>
      <c r="U53" s="49"/>
    </row>
    <row r="54" spans="2:21">
      <c r="B54" s="32" t="s">
        <v>9</v>
      </c>
      <c r="C54" s="86">
        <v>5</v>
      </c>
      <c r="D54" s="86"/>
      <c r="E54" s="86">
        <v>8</v>
      </c>
      <c r="F54" s="86"/>
      <c r="L54" s="49"/>
      <c r="M54" s="49"/>
      <c r="N54" s="49"/>
      <c r="O54" s="49"/>
      <c r="P54" s="49"/>
      <c r="Q54" s="49"/>
      <c r="R54" s="49"/>
      <c r="S54" s="49"/>
      <c r="T54" s="49"/>
      <c r="U54" s="49"/>
    </row>
    <row r="55" spans="2:21">
      <c r="B55" s="32" t="s">
        <v>10</v>
      </c>
      <c r="C55" s="78">
        <f>AVERAGE(C12:O12)</f>
        <v>-99.75</v>
      </c>
      <c r="D55" s="78"/>
      <c r="E55" s="78">
        <f>AVERAGE(C30:O30)</f>
        <v>-118.6</v>
      </c>
      <c r="F55" s="78"/>
      <c r="L55" s="49"/>
      <c r="M55" s="49"/>
      <c r="N55" s="49"/>
      <c r="O55" s="49"/>
      <c r="P55" s="49"/>
      <c r="Q55" s="49"/>
      <c r="R55" s="49"/>
      <c r="S55" s="49"/>
      <c r="T55" s="49"/>
      <c r="U55" s="49"/>
    </row>
    <row r="56" spans="2:21">
      <c r="B56" s="32" t="s">
        <v>12</v>
      </c>
      <c r="C56" s="78">
        <f>STDEV(C12:O12)</f>
        <v>80.528980290741714</v>
      </c>
      <c r="D56" s="78"/>
      <c r="E56" s="78">
        <f>STDEV(C30:O30)</f>
        <v>23.298068589477523</v>
      </c>
      <c r="F56" s="78"/>
      <c r="L56" s="49"/>
      <c r="M56" s="49"/>
      <c r="N56" s="49"/>
      <c r="O56" s="49"/>
      <c r="P56" s="49"/>
      <c r="Q56" s="49"/>
      <c r="R56" s="49"/>
      <c r="S56" s="49"/>
      <c r="T56" s="49"/>
      <c r="U56" s="49"/>
    </row>
    <row r="57" spans="2:21">
      <c r="B57" s="32" t="s">
        <v>11</v>
      </c>
      <c r="C57" s="78">
        <f>CONFIDENCE(0.05,C56,C54)</f>
        <v>70.585466394482381</v>
      </c>
      <c r="D57" s="78"/>
      <c r="E57" s="78">
        <f>CONFIDENCE(0.05,E56,E54)</f>
        <v>16.144441179058997</v>
      </c>
      <c r="F57" s="78"/>
      <c r="L57" s="49"/>
      <c r="M57" s="49"/>
      <c r="N57" s="49"/>
      <c r="O57" s="49"/>
      <c r="P57" s="49"/>
      <c r="Q57" s="49"/>
      <c r="R57" s="49"/>
      <c r="S57" s="49"/>
      <c r="T57" s="49"/>
      <c r="U57" s="49"/>
    </row>
    <row r="58" spans="2:21">
      <c r="B58" s="32" t="s">
        <v>13</v>
      </c>
      <c r="C58" s="82">
        <f>MAX(C12:O12)</f>
        <v>15</v>
      </c>
      <c r="D58" s="82"/>
      <c r="E58" s="82">
        <f>MAX(C30:O30)</f>
        <v>-80</v>
      </c>
      <c r="F58" s="82"/>
      <c r="L58" s="49"/>
      <c r="M58" s="49"/>
      <c r="N58" s="49"/>
      <c r="O58" s="49"/>
      <c r="P58" s="49"/>
      <c r="Q58" s="49"/>
      <c r="R58" s="49"/>
      <c r="S58" s="49"/>
      <c r="T58" s="49"/>
      <c r="U58" s="49"/>
    </row>
    <row r="59" spans="2:21">
      <c r="B59" s="32" t="s">
        <v>14</v>
      </c>
      <c r="C59" s="82">
        <f>MIN(C12:O12)</f>
        <v>-173</v>
      </c>
      <c r="D59" s="82"/>
      <c r="E59" s="82">
        <f>MIN(C30:O30)</f>
        <v>-138</v>
      </c>
      <c r="F59" s="82"/>
      <c r="L59" s="49"/>
      <c r="M59" s="49"/>
      <c r="N59" s="49"/>
      <c r="O59" s="49"/>
      <c r="P59" s="49"/>
      <c r="Q59" s="49"/>
      <c r="R59" s="49"/>
      <c r="S59" s="49"/>
      <c r="T59" s="49"/>
      <c r="U59" s="49"/>
    </row>
    <row r="60" spans="2:21" ht="13.5" thickBot="1">
      <c r="B60" s="33" t="s">
        <v>15</v>
      </c>
      <c r="C60" s="83">
        <f>C58-C59</f>
        <v>188</v>
      </c>
      <c r="D60" s="83"/>
      <c r="E60" s="83">
        <f>E58-E59</f>
        <v>58</v>
      </c>
      <c r="F60" s="83"/>
      <c r="L60" s="49"/>
      <c r="M60" s="49"/>
      <c r="N60" s="49"/>
      <c r="O60" s="49"/>
      <c r="P60" s="49"/>
      <c r="Q60" s="49"/>
      <c r="R60" s="49"/>
      <c r="S60" s="49"/>
      <c r="T60" s="49"/>
      <c r="U60" s="49"/>
    </row>
    <row r="61" spans="2:21">
      <c r="L61" s="49"/>
      <c r="M61" s="49"/>
      <c r="N61" s="49"/>
      <c r="O61" s="49"/>
      <c r="P61" s="49"/>
      <c r="Q61" s="49"/>
      <c r="R61" s="49"/>
      <c r="S61" s="49"/>
      <c r="T61" s="49"/>
      <c r="U61" s="49"/>
    </row>
    <row r="62" spans="2:21" ht="13.5" thickBot="1"/>
    <row r="63" spans="2:21" ht="13.5" thickBot="1">
      <c r="B63" s="31"/>
      <c r="C63" s="96" t="s">
        <v>33</v>
      </c>
      <c r="D63" s="96"/>
      <c r="E63" s="96"/>
      <c r="F63" s="96"/>
    </row>
    <row r="64" spans="2:21" ht="13.5" thickBot="1">
      <c r="B64" s="34"/>
      <c r="C64" s="79" t="s">
        <v>17</v>
      </c>
      <c r="D64" s="79"/>
      <c r="E64" s="79" t="s">
        <v>18</v>
      </c>
      <c r="F64" s="79"/>
    </row>
    <row r="65" spans="2:6">
      <c r="B65" s="32" t="s">
        <v>9</v>
      </c>
      <c r="C65" s="102">
        <f>COUNTIF(C13:O13,"&gt;0")</f>
        <v>4</v>
      </c>
      <c r="D65" s="102"/>
      <c r="E65" s="102">
        <f>COUNTIF(C31:O31,"&gt;0")</f>
        <v>5</v>
      </c>
      <c r="F65" s="102"/>
    </row>
    <row r="66" spans="2:6">
      <c r="B66" s="32" t="s">
        <v>10</v>
      </c>
      <c r="C66" s="97">
        <f>AVERAGE(C13:O13)</f>
        <v>25</v>
      </c>
      <c r="D66" s="97"/>
      <c r="E66" s="97">
        <f>AVERAGE(C31:O31)</f>
        <v>25</v>
      </c>
      <c r="F66" s="97"/>
    </row>
    <row r="67" spans="2:6">
      <c r="B67" s="32" t="s">
        <v>12</v>
      </c>
      <c r="C67" s="97">
        <f>STDEV(C13:O13)</f>
        <v>0</v>
      </c>
      <c r="D67" s="97"/>
      <c r="E67" s="97">
        <f>STDEV(C31:O31)</f>
        <v>0</v>
      </c>
      <c r="F67" s="97"/>
    </row>
    <row r="68" spans="2:6">
      <c r="B68" s="32" t="s">
        <v>11</v>
      </c>
      <c r="C68" s="97" t="e">
        <f>CONFIDENCE(0.05,C67,C65)</f>
        <v>#NUM!</v>
      </c>
      <c r="D68" s="97"/>
      <c r="E68" s="97" t="e">
        <f>CONFIDENCE(0.05,E67,E65)</f>
        <v>#NUM!</v>
      </c>
      <c r="F68" s="97"/>
    </row>
    <row r="69" spans="2:6">
      <c r="B69" s="32" t="s">
        <v>13</v>
      </c>
      <c r="C69" s="98">
        <f>MAX(C13:O13)</f>
        <v>25</v>
      </c>
      <c r="D69" s="98"/>
      <c r="E69" s="98">
        <f>MAX(C31:O31)</f>
        <v>25</v>
      </c>
      <c r="F69" s="98"/>
    </row>
    <row r="70" spans="2:6">
      <c r="B70" s="32" t="s">
        <v>14</v>
      </c>
      <c r="C70" s="98">
        <f>MIN(C13:O13)</f>
        <v>25</v>
      </c>
      <c r="D70" s="98"/>
      <c r="E70" s="98">
        <f>MIN(C31:O31)</f>
        <v>25</v>
      </c>
      <c r="F70" s="98"/>
    </row>
    <row r="71" spans="2:6" ht="13.5" thickBot="1">
      <c r="B71" s="33" t="s">
        <v>15</v>
      </c>
      <c r="C71" s="100">
        <f>C69-C70</f>
        <v>0</v>
      </c>
      <c r="D71" s="100"/>
      <c r="E71" s="100">
        <f>E69-E70</f>
        <v>0</v>
      </c>
      <c r="F71" s="100"/>
    </row>
    <row r="74" spans="2:6" ht="13.5" thickBot="1"/>
    <row r="75" spans="2:6" ht="13.5" customHeight="1" thickBot="1">
      <c r="B75" s="31"/>
      <c r="C75" s="96" t="s">
        <v>34</v>
      </c>
      <c r="D75" s="96"/>
      <c r="E75" s="96"/>
      <c r="F75" s="96"/>
    </row>
    <row r="76" spans="2:6" ht="13.5" thickBot="1">
      <c r="B76" s="34"/>
      <c r="C76" s="79" t="s">
        <v>17</v>
      </c>
      <c r="D76" s="79"/>
      <c r="E76" s="79" t="s">
        <v>18</v>
      </c>
      <c r="F76" s="79"/>
    </row>
    <row r="77" spans="2:6">
      <c r="B77" s="32" t="s">
        <v>9</v>
      </c>
      <c r="C77" s="86">
        <f>COUNTIF(C33:O33,"&gt;0")</f>
        <v>5</v>
      </c>
      <c r="D77" s="86"/>
      <c r="E77" s="86">
        <f>COUNTIF(C33:O33,"&gt;0")</f>
        <v>5</v>
      </c>
      <c r="F77" s="86"/>
    </row>
    <row r="78" spans="2:6">
      <c r="B78" s="32" t="s">
        <v>10</v>
      </c>
      <c r="C78" s="78">
        <f>AVERAGE(C15:O15)</f>
        <v>39.974999999999994</v>
      </c>
      <c r="D78" s="78"/>
      <c r="E78" s="78">
        <f>AVERAGE(C33:O33)</f>
        <v>35.9</v>
      </c>
      <c r="F78" s="78"/>
    </row>
    <row r="79" spans="2:6">
      <c r="B79" s="32" t="s">
        <v>12</v>
      </c>
      <c r="C79" s="78">
        <f>STDEV(C15:O15)</f>
        <v>1.1615363389350615</v>
      </c>
      <c r="D79" s="78"/>
      <c r="E79" s="78">
        <f>STDEV(C33:O33)</f>
        <v>0.93541434669348611</v>
      </c>
      <c r="F79" s="78"/>
    </row>
    <row r="80" spans="2:6">
      <c r="B80" s="32" t="s">
        <v>11</v>
      </c>
      <c r="C80" s="78">
        <f>CONFIDENCE(0.05,C79,C77)</f>
        <v>1.0181127827753811</v>
      </c>
      <c r="D80" s="78"/>
      <c r="E80" s="78">
        <f>CONFIDENCE(0.05,E79,E77)</f>
        <v>0.81991175965555751</v>
      </c>
      <c r="F80" s="78"/>
    </row>
    <row r="81" spans="2:6">
      <c r="B81" s="32" t="s">
        <v>13</v>
      </c>
      <c r="C81" s="82">
        <f>MAX(C15:O15)</f>
        <v>40.9</v>
      </c>
      <c r="D81" s="82"/>
      <c r="E81" s="82">
        <f>MAX(C33:O33)</f>
        <v>36.9</v>
      </c>
      <c r="F81" s="82"/>
    </row>
    <row r="82" spans="2:6">
      <c r="B82" s="32" t="s">
        <v>14</v>
      </c>
      <c r="C82" s="82">
        <f>MIN(C15:O15)</f>
        <v>38.4</v>
      </c>
      <c r="D82" s="82"/>
      <c r="E82" s="82">
        <f>MIN(C33:O33)</f>
        <v>34.799999999999997</v>
      </c>
      <c r="F82" s="82"/>
    </row>
    <row r="83" spans="2:6" ht="13.5" thickBot="1">
      <c r="B83" s="33" t="s">
        <v>15</v>
      </c>
      <c r="C83" s="83">
        <f>C81-C82</f>
        <v>2.5</v>
      </c>
      <c r="D83" s="83"/>
      <c r="E83" s="83">
        <f>E81-E82</f>
        <v>2.1000000000000014</v>
      </c>
      <c r="F83" s="83"/>
    </row>
    <row r="85" spans="2:6" ht="13.5" thickBot="1"/>
    <row r="86" spans="2:6" ht="13.5" thickBot="1">
      <c r="B86" s="31"/>
      <c r="C86" s="96" t="s">
        <v>35</v>
      </c>
      <c r="D86" s="96"/>
      <c r="E86" s="96"/>
      <c r="F86" s="96"/>
    </row>
    <row r="87" spans="2:6" ht="13.5" thickBot="1">
      <c r="B87" s="34"/>
      <c r="C87" s="79" t="s">
        <v>17</v>
      </c>
      <c r="D87" s="79"/>
      <c r="E87" s="79" t="s">
        <v>18</v>
      </c>
      <c r="F87" s="79"/>
    </row>
    <row r="88" spans="2:6">
      <c r="B88" s="32" t="s">
        <v>9</v>
      </c>
      <c r="C88" s="86">
        <f>COUNTIF(C34:O34,"&gt;0")</f>
        <v>5</v>
      </c>
      <c r="D88" s="86"/>
      <c r="E88" s="86">
        <f>COUNTIF(C34:O34,"&gt;0")</f>
        <v>5</v>
      </c>
      <c r="F88" s="86"/>
    </row>
    <row r="89" spans="2:6">
      <c r="B89" s="32" t="s">
        <v>10</v>
      </c>
      <c r="C89" s="78">
        <f>AVERAGE(C16:O16)</f>
        <v>26.95</v>
      </c>
      <c r="D89" s="78"/>
      <c r="E89" s="78">
        <f>AVERAGE(C34:O34)</f>
        <v>23.5</v>
      </c>
      <c r="F89" s="78"/>
    </row>
    <row r="90" spans="2:6">
      <c r="B90" s="32" t="s">
        <v>12</v>
      </c>
      <c r="C90" s="78">
        <f>STDEV(C16:O16)</f>
        <v>4.4493445210128</v>
      </c>
      <c r="D90" s="78"/>
      <c r="E90" s="78">
        <f>STDEV(C34:O34)</f>
        <v>0.98994949366116736</v>
      </c>
      <c r="F90" s="78"/>
    </row>
    <row r="91" spans="2:6">
      <c r="B91" s="32" t="s">
        <v>11</v>
      </c>
      <c r="C91" s="78">
        <f>CONFIDENCE(0.05,C90,C88)</f>
        <v>3.8999507634586315</v>
      </c>
      <c r="D91" s="78"/>
      <c r="E91" s="78">
        <f>CONFIDENCE(0.05,E90,E88)</f>
        <v>0.8677130452263867</v>
      </c>
      <c r="F91" s="78"/>
    </row>
    <row r="92" spans="2:6">
      <c r="B92" s="32" t="s">
        <v>13</v>
      </c>
      <c r="C92" s="82">
        <f>MAX(C16:O16)</f>
        <v>33.6</v>
      </c>
      <c r="D92" s="82"/>
      <c r="E92" s="82">
        <f>MAX(C34:O34)</f>
        <v>24.6</v>
      </c>
      <c r="F92" s="82"/>
    </row>
    <row r="93" spans="2:6">
      <c r="B93" s="32" t="s">
        <v>14</v>
      </c>
      <c r="C93" s="82">
        <f>MIN(C16:O16)</f>
        <v>24.2</v>
      </c>
      <c r="D93" s="82"/>
      <c r="E93" s="82">
        <f>MIN(C34:O34)</f>
        <v>22.4</v>
      </c>
      <c r="F93" s="82"/>
    </row>
    <row r="94" spans="2:6" ht="13.5" thickBot="1">
      <c r="B94" s="33" t="s">
        <v>15</v>
      </c>
      <c r="C94" s="83">
        <f>C92-C93</f>
        <v>9.4000000000000021</v>
      </c>
      <c r="D94" s="83"/>
      <c r="E94" s="83">
        <f>E92-E93</f>
        <v>2.2000000000000028</v>
      </c>
      <c r="F94" s="83"/>
    </row>
    <row r="96" spans="2:6" ht="13.5" thickBot="1"/>
    <row r="97" spans="2:6" ht="13.5" thickBot="1">
      <c r="B97" s="31"/>
      <c r="C97" s="96" t="s">
        <v>33</v>
      </c>
      <c r="D97" s="96"/>
      <c r="E97" s="96"/>
      <c r="F97" s="96"/>
    </row>
    <row r="98" spans="2:6" ht="13.5" thickBot="1">
      <c r="B98" s="34"/>
      <c r="C98" s="79" t="s">
        <v>17</v>
      </c>
      <c r="D98" s="79"/>
      <c r="E98" s="79" t="s">
        <v>18</v>
      </c>
      <c r="F98" s="79"/>
    </row>
    <row r="99" spans="2:6">
      <c r="B99" s="32" t="s">
        <v>9</v>
      </c>
      <c r="C99" s="86">
        <f>COUNTIF(C35:O35,"&gt;0")</f>
        <v>5</v>
      </c>
      <c r="D99" s="86"/>
      <c r="E99" s="86">
        <f>COUNTIF(C35:O35,"&gt;0")</f>
        <v>5</v>
      </c>
      <c r="F99" s="86"/>
    </row>
    <row r="100" spans="2:6">
      <c r="B100" s="32" t="s">
        <v>10</v>
      </c>
      <c r="C100" s="78">
        <f>AVERAGE(C17:O17)</f>
        <v>16.649999999999999</v>
      </c>
      <c r="D100" s="78"/>
      <c r="E100" s="78">
        <f>AVERAGE(C35:O35)</f>
        <v>18.64</v>
      </c>
      <c r="F100" s="78"/>
    </row>
    <row r="101" spans="2:6">
      <c r="B101" s="32" t="s">
        <v>12</v>
      </c>
      <c r="C101" s="78">
        <f>STDEV(C17:O17)</f>
        <v>0.45092497528228914</v>
      </c>
      <c r="D101" s="78"/>
      <c r="E101" s="78">
        <f>STDEV(C35:O35)</f>
        <v>1.2280065146407</v>
      </c>
      <c r="F101" s="78"/>
    </row>
    <row r="102" spans="2:6">
      <c r="B102" s="32" t="s">
        <v>11</v>
      </c>
      <c r="C102" s="78">
        <f>CONFIDENCE(0.05,C101,C99)</f>
        <v>0.39524590494386419</v>
      </c>
      <c r="D102" s="78"/>
      <c r="E102" s="78">
        <f>CONFIDENCE(0.05,E101,E99)</f>
        <v>1.0763753900574591</v>
      </c>
      <c r="F102" s="78"/>
    </row>
    <row r="103" spans="2:6">
      <c r="B103" s="32" t="s">
        <v>13</v>
      </c>
      <c r="C103" s="82">
        <f>MAX(C17:O17)</f>
        <v>17</v>
      </c>
      <c r="D103" s="82"/>
      <c r="E103" s="82">
        <f>MAX(C35:O35)</f>
        <v>20.3</v>
      </c>
      <c r="F103" s="82"/>
    </row>
    <row r="104" spans="2:6">
      <c r="B104" s="32" t="s">
        <v>14</v>
      </c>
      <c r="C104" s="82">
        <f>MIN(C17:O17)</f>
        <v>16</v>
      </c>
      <c r="D104" s="82"/>
      <c r="E104" s="82">
        <f>MIN(C35:O35)</f>
        <v>17.3</v>
      </c>
      <c r="F104" s="82"/>
    </row>
    <row r="105" spans="2:6" ht="13.5" thickBot="1">
      <c r="B105" s="33" t="s">
        <v>15</v>
      </c>
      <c r="C105" s="83">
        <f>C103-C104</f>
        <v>1</v>
      </c>
      <c r="D105" s="83"/>
      <c r="E105" s="83">
        <f>E103-E104</f>
        <v>3</v>
      </c>
      <c r="F105" s="83"/>
    </row>
  </sheetData>
  <mergeCells count="112">
    <mergeCell ref="C104:D104"/>
    <mergeCell ref="E104:F104"/>
    <mergeCell ref="C105:D105"/>
    <mergeCell ref="E105:F105"/>
    <mergeCell ref="C102:D102"/>
    <mergeCell ref="E102:F102"/>
    <mergeCell ref="C103:D103"/>
    <mergeCell ref="E103:F103"/>
    <mergeCell ref="C100:D100"/>
    <mergeCell ref="E100:F100"/>
    <mergeCell ref="C101:D101"/>
    <mergeCell ref="E101:F101"/>
    <mergeCell ref="C97:F97"/>
    <mergeCell ref="C98:D98"/>
    <mergeCell ref="E98:F98"/>
    <mergeCell ref="C99:D99"/>
    <mergeCell ref="E99:F99"/>
    <mergeCell ref="C93:D93"/>
    <mergeCell ref="E93:F93"/>
    <mergeCell ref="C94:D94"/>
    <mergeCell ref="E94:F94"/>
    <mergeCell ref="C91:D91"/>
    <mergeCell ref="E91:F91"/>
    <mergeCell ref="C92:D92"/>
    <mergeCell ref="E92:F92"/>
    <mergeCell ref="C89:D89"/>
    <mergeCell ref="E89:F89"/>
    <mergeCell ref="C90:D90"/>
    <mergeCell ref="E90:F90"/>
    <mergeCell ref="C86:F86"/>
    <mergeCell ref="C87:D87"/>
    <mergeCell ref="E87:F87"/>
    <mergeCell ref="C88:D88"/>
    <mergeCell ref="E88:F88"/>
    <mergeCell ref="C82:D82"/>
    <mergeCell ref="E82:F82"/>
    <mergeCell ref="C83:D83"/>
    <mergeCell ref="E83:F83"/>
    <mergeCell ref="C80:D80"/>
    <mergeCell ref="E80:F80"/>
    <mergeCell ref="C81:D81"/>
    <mergeCell ref="E81:F81"/>
    <mergeCell ref="C78:D78"/>
    <mergeCell ref="E78:F78"/>
    <mergeCell ref="C79:D79"/>
    <mergeCell ref="E79:F79"/>
    <mergeCell ref="C75:F75"/>
    <mergeCell ref="C76:D76"/>
    <mergeCell ref="E76:F76"/>
    <mergeCell ref="C77:D77"/>
    <mergeCell ref="E77:F77"/>
    <mergeCell ref="C70:D70"/>
    <mergeCell ref="E70:F70"/>
    <mergeCell ref="C71:D71"/>
    <mergeCell ref="E71:F71"/>
    <mergeCell ref="C68:D68"/>
    <mergeCell ref="E68:F68"/>
    <mergeCell ref="C69:D69"/>
    <mergeCell ref="E69:F69"/>
    <mergeCell ref="C66:D66"/>
    <mergeCell ref="E66:F66"/>
    <mergeCell ref="C67:D67"/>
    <mergeCell ref="E67:F67"/>
    <mergeCell ref="C63:F63"/>
    <mergeCell ref="C64:D64"/>
    <mergeCell ref="E64:F64"/>
    <mergeCell ref="C65:D65"/>
    <mergeCell ref="E65:F65"/>
    <mergeCell ref="C59:D59"/>
    <mergeCell ref="E59:F59"/>
    <mergeCell ref="C60:D60"/>
    <mergeCell ref="E60:F60"/>
    <mergeCell ref="C57:D57"/>
    <mergeCell ref="E57:F57"/>
    <mergeCell ref="C58:D58"/>
    <mergeCell ref="E58:F58"/>
    <mergeCell ref="C47:D47"/>
    <mergeCell ref="C55:D55"/>
    <mergeCell ref="E55:F55"/>
    <mergeCell ref="C56:D56"/>
    <mergeCell ref="E56:F56"/>
    <mergeCell ref="C52:F52"/>
    <mergeCell ref="C53:D53"/>
    <mergeCell ref="E53:F53"/>
    <mergeCell ref="C54:D54"/>
    <mergeCell ref="E54:F54"/>
    <mergeCell ref="L21:O21"/>
    <mergeCell ref="C48:D48"/>
    <mergeCell ref="C49:D49"/>
    <mergeCell ref="E44:F44"/>
    <mergeCell ref="E45:F45"/>
    <mergeCell ref="E46:F46"/>
    <mergeCell ref="E47:F47"/>
    <mergeCell ref="E48:F48"/>
    <mergeCell ref="E49:F49"/>
    <mergeCell ref="C46:D46"/>
    <mergeCell ref="C42:D42"/>
    <mergeCell ref="E42:F42"/>
    <mergeCell ref="C44:D44"/>
    <mergeCell ref="C45:D45"/>
    <mergeCell ref="C43:D43"/>
    <mergeCell ref="E43:F43"/>
    <mergeCell ref="B2:C3"/>
    <mergeCell ref="B20:C21"/>
    <mergeCell ref="D2:I3"/>
    <mergeCell ref="C41:F41"/>
    <mergeCell ref="J2:K3"/>
    <mergeCell ref="L2:O2"/>
    <mergeCell ref="L3:O3"/>
    <mergeCell ref="D20:I21"/>
    <mergeCell ref="J20:K21"/>
    <mergeCell ref="L20:O20"/>
  </mergeCells>
  <phoneticPr fontId="0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22"/>
  <sheetViews>
    <sheetView zoomScale="124" zoomScaleNormal="124" workbookViewId="0">
      <selection activeCell="A2" sqref="A2"/>
    </sheetView>
  </sheetViews>
  <sheetFormatPr defaultRowHeight="12.75"/>
  <cols>
    <col min="1" max="1" width="3.85546875" style="104" customWidth="1"/>
    <col min="2" max="2" width="11.140625" style="104" customWidth="1"/>
    <col min="3" max="15" width="7.7109375" style="104" customWidth="1"/>
    <col min="16" max="16384" width="9.140625" style="104"/>
  </cols>
  <sheetData>
    <row r="1" spans="2:18" ht="13.5" thickBot="1">
      <c r="R1" s="199"/>
    </row>
    <row r="2" spans="2:18" ht="13.5" customHeight="1" thickBot="1">
      <c r="B2" s="188"/>
      <c r="C2" s="185"/>
      <c r="D2" s="186" t="s">
        <v>6</v>
      </c>
      <c r="E2" s="187"/>
      <c r="F2" s="187"/>
      <c r="G2" s="187"/>
      <c r="H2" s="187"/>
      <c r="I2" s="185"/>
      <c r="J2" s="186" t="s">
        <v>21</v>
      </c>
      <c r="K2" s="185"/>
      <c r="L2" s="184" t="s">
        <v>24</v>
      </c>
      <c r="M2" s="116"/>
      <c r="N2" s="116"/>
      <c r="O2" s="180"/>
    </row>
    <row r="3" spans="2:18" ht="13.5" customHeight="1" thickBot="1">
      <c r="B3" s="183"/>
      <c r="C3" s="182"/>
      <c r="D3" s="183"/>
      <c r="E3" s="123"/>
      <c r="F3" s="123"/>
      <c r="G3" s="123"/>
      <c r="H3" s="123"/>
      <c r="I3" s="182"/>
      <c r="J3" s="183"/>
      <c r="K3" s="182"/>
      <c r="L3" s="181" t="s">
        <v>48</v>
      </c>
      <c r="M3" s="116"/>
      <c r="N3" s="116"/>
      <c r="O3" s="180"/>
    </row>
    <row r="4" spans="2:18" ht="5.25" customHeight="1" thickBot="1">
      <c r="B4" s="173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7"/>
      <c r="N4" s="197"/>
      <c r="O4" s="196"/>
    </row>
    <row r="5" spans="2:18" ht="21.75" thickBot="1">
      <c r="B5" s="177" t="s">
        <v>28</v>
      </c>
      <c r="C5" s="195">
        <v>0.59994899999999995</v>
      </c>
      <c r="D5" s="194">
        <v>0.59985299999999997</v>
      </c>
      <c r="E5" s="194">
        <v>0.59970699999999999</v>
      </c>
      <c r="F5" s="194">
        <v>0.59951200000000004</v>
      </c>
      <c r="G5" s="194">
        <v>0.59926599999999997</v>
      </c>
      <c r="H5" s="194">
        <v>1.4999899999999999</v>
      </c>
      <c r="I5" s="194">
        <v>1.4998819999999999</v>
      </c>
      <c r="J5" s="194">
        <v>1.499655</v>
      </c>
      <c r="K5" s="194">
        <v>1.499309</v>
      </c>
      <c r="L5" s="194">
        <v>1.4988440000000001</v>
      </c>
      <c r="M5" s="194">
        <v>1.4982610000000001</v>
      </c>
      <c r="N5" s="194">
        <v>0.59999800000000003</v>
      </c>
      <c r="O5" s="193">
        <v>0.599962</v>
      </c>
    </row>
    <row r="6" spans="2:18" ht="5.25" customHeight="1" thickBot="1">
      <c r="B6" s="173"/>
      <c r="C6" s="172"/>
      <c r="D6" s="171"/>
      <c r="E6" s="171"/>
      <c r="F6" s="171"/>
      <c r="G6" s="171"/>
      <c r="H6" s="171"/>
      <c r="I6" s="171"/>
      <c r="J6" s="171"/>
      <c r="K6" s="171"/>
      <c r="L6" s="171"/>
      <c r="M6" s="170"/>
      <c r="N6" s="170"/>
      <c r="O6" s="169"/>
    </row>
    <row r="7" spans="2:18" ht="13.5" thickBot="1">
      <c r="B7" s="168" t="s">
        <v>0</v>
      </c>
      <c r="C7" s="167">
        <v>0.28819444444444448</v>
      </c>
      <c r="D7" s="166">
        <v>0.3298611111111111</v>
      </c>
      <c r="E7" s="166">
        <v>0.37152777777777773</v>
      </c>
      <c r="F7" s="166">
        <v>0.41319444444444442</v>
      </c>
      <c r="G7" s="166">
        <v>0.4548611111111111</v>
      </c>
      <c r="H7" s="166">
        <v>0.49652777777777773</v>
      </c>
      <c r="I7" s="166">
        <v>0.53819444444444442</v>
      </c>
      <c r="J7" s="166">
        <v>0.57986111111111105</v>
      </c>
      <c r="K7" s="166">
        <v>0.62152777777777779</v>
      </c>
      <c r="L7" s="166">
        <v>0.66319444444444442</v>
      </c>
      <c r="M7" s="166">
        <v>0.70486111111111116</v>
      </c>
      <c r="N7" s="166">
        <v>0.74652777777777779</v>
      </c>
      <c r="O7" s="165">
        <v>0.78819444444444453</v>
      </c>
    </row>
    <row r="8" spans="2:18" ht="4.5" customHeight="1" thickBot="1">
      <c r="B8" s="154"/>
      <c r="C8" s="160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8"/>
    </row>
    <row r="9" spans="2:18" ht="12.75" customHeight="1" thickBot="1">
      <c r="B9" s="164" t="s">
        <v>1</v>
      </c>
      <c r="C9" s="163" t="s">
        <v>2</v>
      </c>
      <c r="D9" s="162" t="s">
        <v>2</v>
      </c>
      <c r="E9" s="162" t="s">
        <v>2</v>
      </c>
      <c r="F9" s="162" t="s">
        <v>2</v>
      </c>
      <c r="G9" s="162" t="s">
        <v>2</v>
      </c>
      <c r="H9" s="162" t="s">
        <v>2</v>
      </c>
      <c r="I9" s="162" t="s">
        <v>2</v>
      </c>
      <c r="J9" s="162" t="s">
        <v>2</v>
      </c>
      <c r="K9" s="162" t="s">
        <v>2</v>
      </c>
      <c r="L9" s="162" t="s">
        <v>2</v>
      </c>
      <c r="M9" s="162" t="s">
        <v>2</v>
      </c>
      <c r="N9" s="162" t="s">
        <v>2</v>
      </c>
      <c r="O9" s="161" t="s">
        <v>2</v>
      </c>
    </row>
    <row r="10" spans="2:18" ht="5.25" customHeight="1" thickBot="1">
      <c r="B10" s="154"/>
      <c r="C10" s="160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8"/>
    </row>
    <row r="11" spans="2:18" ht="12.75" customHeight="1">
      <c r="B11" s="150" t="s">
        <v>3</v>
      </c>
      <c r="C11" s="149">
        <v>7.61</v>
      </c>
      <c r="D11" s="148">
        <v>7.59</v>
      </c>
      <c r="E11" s="148">
        <v>7.67</v>
      </c>
      <c r="F11" s="148">
        <v>7.65</v>
      </c>
      <c r="G11" s="148">
        <v>7.6</v>
      </c>
      <c r="H11" s="148">
        <v>7.63</v>
      </c>
      <c r="I11" s="148">
        <v>7.6</v>
      </c>
      <c r="J11" s="148">
        <v>7.62</v>
      </c>
      <c r="K11" s="148">
        <v>7.62</v>
      </c>
      <c r="L11" s="148">
        <v>7.65</v>
      </c>
      <c r="M11" s="148">
        <v>7.62</v>
      </c>
      <c r="N11" s="148">
        <v>7.69</v>
      </c>
      <c r="O11" s="147">
        <v>7.63</v>
      </c>
    </row>
    <row r="12" spans="2:18">
      <c r="B12" s="146" t="s">
        <v>4</v>
      </c>
      <c r="C12" s="220" t="s">
        <v>2</v>
      </c>
      <c r="D12" s="219" t="s">
        <v>2</v>
      </c>
      <c r="E12" s="219" t="s">
        <v>2</v>
      </c>
      <c r="F12" s="219" t="s">
        <v>2</v>
      </c>
      <c r="G12" s="219" t="s">
        <v>2</v>
      </c>
      <c r="H12" s="219" t="s">
        <v>2</v>
      </c>
      <c r="I12" s="219" t="s">
        <v>2</v>
      </c>
      <c r="J12" s="144">
        <v>-35.1</v>
      </c>
      <c r="K12" s="144">
        <v>-35.700000000000003</v>
      </c>
      <c r="L12" s="144">
        <v>-36.700000000000003</v>
      </c>
      <c r="M12" s="144">
        <v>-35.1</v>
      </c>
      <c r="N12" s="144">
        <v>-35.200000000000003</v>
      </c>
      <c r="O12" s="143">
        <v>-37</v>
      </c>
    </row>
    <row r="13" spans="2:18" s="221" customFormat="1" ht="13.5" thickBot="1">
      <c r="B13" s="142" t="s">
        <v>5</v>
      </c>
      <c r="C13" s="141">
        <v>10.7</v>
      </c>
      <c r="D13" s="140">
        <v>11.3</v>
      </c>
      <c r="E13" s="140">
        <v>10.6</v>
      </c>
      <c r="F13" s="140">
        <v>11.1</v>
      </c>
      <c r="G13" s="140">
        <v>12</v>
      </c>
      <c r="H13" s="140">
        <v>12.9</v>
      </c>
      <c r="I13" s="140">
        <v>13.7</v>
      </c>
      <c r="J13" s="140">
        <v>13.3</v>
      </c>
      <c r="K13" s="140">
        <v>14.4</v>
      </c>
      <c r="L13" s="140">
        <v>14.4</v>
      </c>
      <c r="M13" s="140">
        <v>14.2</v>
      </c>
      <c r="N13" s="140">
        <v>14.4</v>
      </c>
      <c r="O13" s="139">
        <v>14.5</v>
      </c>
    </row>
    <row r="14" spans="2:18" ht="5.25" customHeight="1" thickBot="1">
      <c r="B14" s="154"/>
      <c r="C14" s="153"/>
      <c r="D14" s="152"/>
      <c r="E14" s="152"/>
      <c r="F14" s="152"/>
      <c r="G14" s="152"/>
      <c r="H14" s="152"/>
      <c r="I14" s="152"/>
      <c r="J14" s="152"/>
      <c r="K14" s="152">
        <v>12.3</v>
      </c>
      <c r="L14" s="152"/>
      <c r="M14" s="152"/>
      <c r="N14" s="152"/>
      <c r="O14" s="151"/>
    </row>
    <row r="15" spans="2:18" ht="12.75" customHeight="1">
      <c r="B15" s="150" t="s">
        <v>19</v>
      </c>
      <c r="C15" s="149">
        <v>3.53</v>
      </c>
      <c r="D15" s="148">
        <v>3</v>
      </c>
      <c r="E15" s="148">
        <v>4.24</v>
      </c>
      <c r="F15" s="148">
        <v>5.91</v>
      </c>
      <c r="G15" s="148">
        <v>6.17</v>
      </c>
      <c r="H15" s="148">
        <v>8.35</v>
      </c>
      <c r="I15" s="148">
        <v>10</v>
      </c>
      <c r="J15" s="148">
        <v>11.37</v>
      </c>
      <c r="K15" s="148">
        <v>12.3</v>
      </c>
      <c r="L15" s="148">
        <v>12.8</v>
      </c>
      <c r="M15" s="148">
        <v>12.8</v>
      </c>
      <c r="N15" s="148">
        <v>11.71</v>
      </c>
      <c r="O15" s="147">
        <v>19.04</v>
      </c>
    </row>
    <row r="16" spans="2:18">
      <c r="B16" s="146" t="s">
        <v>20</v>
      </c>
      <c r="C16" s="145">
        <v>1.9</v>
      </c>
      <c r="D16" s="144">
        <v>1.5</v>
      </c>
      <c r="E16" s="144">
        <v>2.2000000000000002</v>
      </c>
      <c r="F16" s="144">
        <v>3.1</v>
      </c>
      <c r="G16" s="144">
        <v>3.2</v>
      </c>
      <c r="H16" s="144">
        <v>4.5999999999999996</v>
      </c>
      <c r="I16" s="144">
        <v>5.6</v>
      </c>
      <c r="J16" s="144">
        <v>6.5</v>
      </c>
      <c r="K16" s="144">
        <v>6.9</v>
      </c>
      <c r="L16" s="144">
        <v>7.2</v>
      </c>
      <c r="M16" s="144">
        <v>7.2</v>
      </c>
      <c r="N16" s="144">
        <v>6.9</v>
      </c>
      <c r="O16" s="143">
        <v>11.2</v>
      </c>
    </row>
    <row r="17" spans="2:17" ht="13.5" thickBot="1">
      <c r="B17" s="142" t="s">
        <v>5</v>
      </c>
      <c r="C17" s="141">
        <v>10.199999999999999</v>
      </c>
      <c r="D17" s="140">
        <v>10.1</v>
      </c>
      <c r="E17" s="140">
        <v>10.4</v>
      </c>
      <c r="F17" s="140">
        <v>11</v>
      </c>
      <c r="G17" s="140">
        <v>11.8</v>
      </c>
      <c r="H17" s="140">
        <v>12.7</v>
      </c>
      <c r="I17" s="140">
        <v>13.4</v>
      </c>
      <c r="J17" s="140">
        <v>13.8</v>
      </c>
      <c r="K17" s="140">
        <v>14.1</v>
      </c>
      <c r="L17" s="140">
        <v>14.1</v>
      </c>
      <c r="M17" s="140">
        <v>13.9</v>
      </c>
      <c r="N17" s="140">
        <v>13.6</v>
      </c>
      <c r="O17" s="139">
        <v>14.3</v>
      </c>
      <c r="P17" s="192"/>
    </row>
    <row r="19" spans="2:17" ht="13.5" thickBot="1"/>
    <row r="20" spans="2:17" ht="13.5" customHeight="1" thickBot="1">
      <c r="B20" s="188"/>
      <c r="C20" s="185"/>
      <c r="D20" s="186" t="s">
        <v>6</v>
      </c>
      <c r="E20" s="187"/>
      <c r="F20" s="187"/>
      <c r="G20" s="187"/>
      <c r="H20" s="187"/>
      <c r="I20" s="185"/>
      <c r="J20" s="186" t="s">
        <v>22</v>
      </c>
      <c r="K20" s="185"/>
      <c r="L20" s="184" t="s">
        <v>24</v>
      </c>
      <c r="M20" s="116"/>
      <c r="N20" s="116"/>
      <c r="O20" s="180"/>
    </row>
    <row r="21" spans="2:17" ht="13.5" customHeight="1" thickBot="1">
      <c r="B21" s="183"/>
      <c r="C21" s="182"/>
      <c r="D21" s="183"/>
      <c r="E21" s="123"/>
      <c r="F21" s="123"/>
      <c r="G21" s="123"/>
      <c r="H21" s="123"/>
      <c r="I21" s="182"/>
      <c r="J21" s="183"/>
      <c r="K21" s="182"/>
      <c r="L21" s="181" t="s">
        <v>48</v>
      </c>
      <c r="M21" s="116"/>
      <c r="N21" s="116"/>
      <c r="O21" s="180"/>
      <c r="Q21" s="136"/>
    </row>
    <row r="22" spans="2:17" ht="5.25" customHeight="1" thickBot="1">
      <c r="B22" s="173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9"/>
      <c r="N22" s="179"/>
      <c r="O22" s="178"/>
    </row>
    <row r="23" spans="2:17" ht="21.75" thickBot="1">
      <c r="B23" s="177" t="s">
        <v>28</v>
      </c>
      <c r="C23" s="176">
        <v>0.59994199999999998</v>
      </c>
      <c r="D23" s="175">
        <v>0.59984099999999996</v>
      </c>
      <c r="E23" s="175">
        <v>0.59968999999999995</v>
      </c>
      <c r="F23" s="175">
        <v>0.59948900000000005</v>
      </c>
      <c r="G23" s="175">
        <v>0.59923899999999997</v>
      </c>
      <c r="H23" s="175">
        <v>1.4999849999999999</v>
      </c>
      <c r="I23" s="175">
        <v>1.499865</v>
      </c>
      <c r="J23" s="175">
        <v>1.4996259999999999</v>
      </c>
      <c r="K23" s="175">
        <v>1.499268</v>
      </c>
      <c r="L23" s="175">
        <v>1.4988440000000001</v>
      </c>
      <c r="M23" s="175">
        <v>1.4981960000000001</v>
      </c>
      <c r="N23" s="175">
        <v>0.599997</v>
      </c>
      <c r="O23" s="174">
        <v>0.59995600000000004</v>
      </c>
    </row>
    <row r="24" spans="2:17" ht="5.25" customHeight="1" thickBot="1">
      <c r="B24" s="173"/>
      <c r="C24" s="172"/>
      <c r="D24" s="171"/>
      <c r="E24" s="171"/>
      <c r="F24" s="171"/>
      <c r="G24" s="171"/>
      <c r="H24" s="171"/>
      <c r="I24" s="171"/>
      <c r="J24" s="171"/>
      <c r="K24" s="171"/>
      <c r="L24" s="171"/>
      <c r="M24" s="170"/>
      <c r="N24" s="170"/>
      <c r="O24" s="169"/>
    </row>
    <row r="25" spans="2:17" ht="13.5" thickBot="1">
      <c r="B25" s="168" t="s">
        <v>0</v>
      </c>
      <c r="C25" s="167">
        <v>0.2951388888888889</v>
      </c>
      <c r="D25" s="166">
        <v>0.33680555555555558</v>
      </c>
      <c r="E25" s="166">
        <v>0.37847222222222227</v>
      </c>
      <c r="F25" s="166">
        <v>0.4201388888888889</v>
      </c>
      <c r="G25" s="166">
        <v>0.46180555555555558</v>
      </c>
      <c r="H25" s="166">
        <v>0.50347222222222221</v>
      </c>
      <c r="I25" s="166">
        <v>0.54513888888888895</v>
      </c>
      <c r="J25" s="166">
        <v>0.58680555555555558</v>
      </c>
      <c r="K25" s="166">
        <v>0.62847222222222221</v>
      </c>
      <c r="L25" s="166">
        <v>0.67013888888888884</v>
      </c>
      <c r="M25" s="166">
        <v>0.71180555555555547</v>
      </c>
      <c r="N25" s="166">
        <v>0.75347222222222221</v>
      </c>
      <c r="O25" s="166">
        <v>0.79513888888888884</v>
      </c>
    </row>
    <row r="26" spans="2:17" ht="5.25" customHeight="1" thickBot="1">
      <c r="B26" s="154"/>
      <c r="C26" s="160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8"/>
    </row>
    <row r="27" spans="2:17" ht="13.5" thickBot="1">
      <c r="B27" s="168" t="s">
        <v>1</v>
      </c>
      <c r="C27" s="191">
        <v>45</v>
      </c>
      <c r="D27" s="190">
        <v>45</v>
      </c>
      <c r="E27" s="190">
        <v>45</v>
      </c>
      <c r="F27" s="190">
        <v>44</v>
      </c>
      <c r="G27" s="190">
        <v>44</v>
      </c>
      <c r="H27" s="190">
        <v>46</v>
      </c>
      <c r="I27" s="190">
        <v>48</v>
      </c>
      <c r="J27" s="190">
        <v>46</v>
      </c>
      <c r="K27" s="190">
        <v>46</v>
      </c>
      <c r="L27" s="190">
        <v>44</v>
      </c>
      <c r="M27" s="190">
        <v>44</v>
      </c>
      <c r="N27" s="190">
        <v>42</v>
      </c>
      <c r="O27" s="189">
        <v>42</v>
      </c>
    </row>
    <row r="28" spans="2:17" ht="5.25" customHeight="1" thickBot="1">
      <c r="B28" s="154"/>
      <c r="C28" s="160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8"/>
    </row>
    <row r="29" spans="2:17">
      <c r="B29" s="150" t="s">
        <v>3</v>
      </c>
      <c r="C29" s="149">
        <v>7.81</v>
      </c>
      <c r="D29" s="148">
        <v>7.82</v>
      </c>
      <c r="E29" s="148">
        <v>7.82</v>
      </c>
      <c r="F29" s="148">
        <v>7.9</v>
      </c>
      <c r="G29" s="148">
        <v>7.89</v>
      </c>
      <c r="H29" s="148">
        <v>8</v>
      </c>
      <c r="I29" s="148">
        <v>8.09</v>
      </c>
      <c r="J29" s="148">
        <v>8.1300000000000008</v>
      </c>
      <c r="K29" s="148">
        <v>8</v>
      </c>
      <c r="L29" s="148">
        <v>8.1300000000000008</v>
      </c>
      <c r="M29" s="148">
        <v>8.07</v>
      </c>
      <c r="N29" s="148">
        <v>8.06</v>
      </c>
      <c r="O29" s="147">
        <v>7.95</v>
      </c>
    </row>
    <row r="30" spans="2:17">
      <c r="B30" s="146" t="s">
        <v>4</v>
      </c>
      <c r="C30" s="220" t="s">
        <v>2</v>
      </c>
      <c r="D30" s="219" t="s">
        <v>2</v>
      </c>
      <c r="E30" s="219" t="s">
        <v>2</v>
      </c>
      <c r="F30" s="219" t="s">
        <v>2</v>
      </c>
      <c r="G30" s="219" t="s">
        <v>2</v>
      </c>
      <c r="H30" s="219" t="s">
        <v>2</v>
      </c>
      <c r="I30" s="219" t="s">
        <v>2</v>
      </c>
      <c r="J30" s="144">
        <v>-62.1</v>
      </c>
      <c r="K30" s="144">
        <v>-56</v>
      </c>
      <c r="L30" s="144">
        <v>-65.2</v>
      </c>
      <c r="M30" s="144">
        <v>-61.2</v>
      </c>
      <c r="N30" s="144">
        <v>-59.7</v>
      </c>
      <c r="O30" s="143">
        <v>-51.7</v>
      </c>
    </row>
    <row r="31" spans="2:17" ht="13.5" thickBot="1">
      <c r="B31" s="142" t="s">
        <v>5</v>
      </c>
      <c r="C31" s="141">
        <v>10.3</v>
      </c>
      <c r="D31" s="140">
        <v>10.5</v>
      </c>
      <c r="E31" s="140">
        <v>10.6</v>
      </c>
      <c r="F31" s="140">
        <v>11</v>
      </c>
      <c r="G31" s="140">
        <v>11.1</v>
      </c>
      <c r="H31" s="140">
        <v>12.4</v>
      </c>
      <c r="I31" s="140">
        <v>12.4</v>
      </c>
      <c r="J31" s="140">
        <v>12.5</v>
      </c>
      <c r="K31" s="140">
        <v>12.4</v>
      </c>
      <c r="L31" s="140">
        <v>12.5</v>
      </c>
      <c r="M31" s="140">
        <v>12.3</v>
      </c>
      <c r="N31" s="140">
        <v>12.5</v>
      </c>
      <c r="O31" s="139">
        <v>12.6</v>
      </c>
    </row>
    <row r="32" spans="2:17" ht="5.25" customHeight="1" thickBot="1">
      <c r="B32" s="154"/>
      <c r="C32" s="153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1"/>
    </row>
    <row r="33" spans="2:15">
      <c r="B33" s="150" t="s">
        <v>19</v>
      </c>
      <c r="C33" s="149">
        <v>30.7</v>
      </c>
      <c r="D33" s="148">
        <v>30.8</v>
      </c>
      <c r="E33" s="148">
        <v>30.9</v>
      </c>
      <c r="F33" s="148">
        <v>30.6</v>
      </c>
      <c r="G33" s="148">
        <v>29</v>
      </c>
      <c r="H33" s="148">
        <v>22</v>
      </c>
      <c r="I33" s="148">
        <v>23.7</v>
      </c>
      <c r="J33" s="148">
        <v>27.5</v>
      </c>
      <c r="K33" s="148">
        <v>29.7</v>
      </c>
      <c r="L33" s="148">
        <v>28.9</v>
      </c>
      <c r="M33" s="148">
        <v>29</v>
      </c>
      <c r="N33" s="148">
        <v>28.2</v>
      </c>
      <c r="O33" s="147">
        <v>28.9</v>
      </c>
    </row>
    <row r="34" spans="2:15">
      <c r="B34" s="146" t="s">
        <v>20</v>
      </c>
      <c r="C34" s="145">
        <v>18.600000000000001</v>
      </c>
      <c r="D34" s="144">
        <v>18.7</v>
      </c>
      <c r="E34" s="144">
        <v>18.7</v>
      </c>
      <c r="F34" s="144">
        <v>18.5</v>
      </c>
      <c r="G34" s="144">
        <v>18.100000000000001</v>
      </c>
      <c r="H34" s="144">
        <v>12.9</v>
      </c>
      <c r="I34" s="144">
        <v>14.3</v>
      </c>
      <c r="J34" s="144">
        <v>17.2</v>
      </c>
      <c r="K34" s="144">
        <v>18</v>
      </c>
      <c r="L34" s="144">
        <v>17.3</v>
      </c>
      <c r="M34" s="144">
        <v>17.5</v>
      </c>
      <c r="N34" s="144">
        <v>17.2</v>
      </c>
      <c r="O34" s="143">
        <v>17.5</v>
      </c>
    </row>
    <row r="35" spans="2:15" ht="13.5" thickBot="1">
      <c r="B35" s="142" t="s">
        <v>5</v>
      </c>
      <c r="C35" s="141">
        <v>10.1</v>
      </c>
      <c r="D35" s="140">
        <v>10.3</v>
      </c>
      <c r="E35" s="140">
        <v>10.4</v>
      </c>
      <c r="F35" s="140">
        <v>11</v>
      </c>
      <c r="G35" s="140">
        <v>11.2</v>
      </c>
      <c r="H35" s="140">
        <v>11.9</v>
      </c>
      <c r="I35" s="140">
        <v>12.2</v>
      </c>
      <c r="J35" s="140">
        <v>12.2</v>
      </c>
      <c r="K35" s="140">
        <v>12.2</v>
      </c>
      <c r="L35" s="140">
        <v>12.1</v>
      </c>
      <c r="M35" s="140">
        <v>12.1</v>
      </c>
      <c r="N35" s="140">
        <v>11.9</v>
      </c>
      <c r="O35" s="139">
        <v>12.3</v>
      </c>
    </row>
    <row r="36" spans="2:15">
      <c r="B36" s="138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</row>
    <row r="37" spans="2:15">
      <c r="B37" s="138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</row>
    <row r="38" spans="2:15">
      <c r="B38" s="138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</row>
    <row r="39" spans="2:15" ht="13.5" thickBot="1">
      <c r="B39" s="138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</row>
    <row r="40" spans="2:15" ht="13.5" customHeight="1" thickBot="1">
      <c r="B40" s="188"/>
      <c r="C40" s="185"/>
      <c r="D40" s="186" t="s">
        <v>6</v>
      </c>
      <c r="E40" s="187"/>
      <c r="F40" s="187"/>
      <c r="G40" s="187"/>
      <c r="H40" s="187"/>
      <c r="I40" s="185"/>
      <c r="J40" s="186" t="s">
        <v>23</v>
      </c>
      <c r="K40" s="185"/>
      <c r="L40" s="184" t="s">
        <v>24</v>
      </c>
      <c r="M40" s="116"/>
      <c r="N40" s="116"/>
      <c r="O40" s="180"/>
    </row>
    <row r="41" spans="2:15" ht="13.5" customHeight="1" thickBot="1">
      <c r="B41" s="183"/>
      <c r="C41" s="182"/>
      <c r="D41" s="183"/>
      <c r="E41" s="123"/>
      <c r="F41" s="123"/>
      <c r="G41" s="123"/>
      <c r="H41" s="123"/>
      <c r="I41" s="182"/>
      <c r="J41" s="183"/>
      <c r="K41" s="182"/>
      <c r="L41" s="181" t="s">
        <v>48</v>
      </c>
      <c r="M41" s="116"/>
      <c r="N41" s="116"/>
      <c r="O41" s="180"/>
    </row>
    <row r="42" spans="2:15" ht="5.25" customHeight="1" thickBot="1">
      <c r="B42" s="173"/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179"/>
      <c r="N42" s="179"/>
      <c r="O42" s="178"/>
    </row>
    <row r="43" spans="2:15" ht="21.75" thickBot="1">
      <c r="B43" s="177" t="s">
        <v>28</v>
      </c>
      <c r="C43" s="176">
        <v>0.59993799999999997</v>
      </c>
      <c r="D43" s="175">
        <v>0.59983399999999998</v>
      </c>
      <c r="E43" s="175">
        <v>0.59968100000000002</v>
      </c>
      <c r="F43" s="175">
        <v>0.59947799999999996</v>
      </c>
      <c r="G43" s="175">
        <v>0.59922500000000001</v>
      </c>
      <c r="H43" s="175">
        <v>1.499981</v>
      </c>
      <c r="I43" s="175">
        <v>1.4998549999999999</v>
      </c>
      <c r="J43" s="175">
        <v>1.499611</v>
      </c>
      <c r="K43" s="175">
        <v>1.499247</v>
      </c>
      <c r="L43" s="175">
        <v>1.498764</v>
      </c>
      <c r="M43" s="175">
        <v>1.4981629999999999</v>
      </c>
      <c r="N43" s="175">
        <v>1.4999899999999999</v>
      </c>
      <c r="O43" s="174">
        <v>1.4998800000000001</v>
      </c>
    </row>
    <row r="44" spans="2:15" ht="5.25" customHeight="1" thickBot="1">
      <c r="B44" s="173"/>
      <c r="C44" s="172"/>
      <c r="D44" s="171" t="s">
        <v>29</v>
      </c>
      <c r="E44" s="171"/>
      <c r="F44" s="171"/>
      <c r="G44" s="171"/>
      <c r="H44" s="171"/>
      <c r="I44" s="171"/>
      <c r="J44" s="171"/>
      <c r="K44" s="171"/>
      <c r="L44" s="171"/>
      <c r="M44" s="170"/>
      <c r="N44" s="170"/>
      <c r="O44" s="169"/>
    </row>
    <row r="45" spans="2:15" ht="13.5" thickBot="1">
      <c r="B45" s="168" t="s">
        <v>0</v>
      </c>
      <c r="C45" s="167">
        <v>0.2986111111111111</v>
      </c>
      <c r="D45" s="166">
        <v>0.34027777777777773</v>
      </c>
      <c r="E45" s="166">
        <v>0.38194444444444442</v>
      </c>
      <c r="F45" s="166">
        <v>0.4236111111111111</v>
      </c>
      <c r="G45" s="166">
        <v>0.46527777777777773</v>
      </c>
      <c r="H45" s="166">
        <v>0.50694444444444442</v>
      </c>
      <c r="I45" s="166">
        <v>0.54861111111111105</v>
      </c>
      <c r="J45" s="166">
        <v>0.59027777777777779</v>
      </c>
      <c r="K45" s="166">
        <v>0.63194444444444442</v>
      </c>
      <c r="L45" s="166">
        <v>0.67361111111111116</v>
      </c>
      <c r="M45" s="166">
        <v>0.71527777777777779</v>
      </c>
      <c r="N45" s="166">
        <v>0.75694444444444453</v>
      </c>
      <c r="O45" s="165">
        <v>0.79861111111111116</v>
      </c>
    </row>
    <row r="46" spans="2:15" ht="5.25" customHeight="1" thickBot="1">
      <c r="B46" s="154"/>
      <c r="C46" s="160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8"/>
    </row>
    <row r="47" spans="2:15" ht="13.5" thickBot="1">
      <c r="B47" s="164" t="s">
        <v>1</v>
      </c>
      <c r="C47" s="163" t="s">
        <v>2</v>
      </c>
      <c r="D47" s="162" t="s">
        <v>2</v>
      </c>
      <c r="E47" s="162" t="s">
        <v>2</v>
      </c>
      <c r="F47" s="162" t="s">
        <v>2</v>
      </c>
      <c r="G47" s="162" t="s">
        <v>2</v>
      </c>
      <c r="H47" s="162" t="s">
        <v>2</v>
      </c>
      <c r="I47" s="162" t="s">
        <v>2</v>
      </c>
      <c r="J47" s="162" t="s">
        <v>2</v>
      </c>
      <c r="K47" s="162" t="s">
        <v>2</v>
      </c>
      <c r="L47" s="162" t="s">
        <v>2</v>
      </c>
      <c r="M47" s="162" t="s">
        <v>2</v>
      </c>
      <c r="N47" s="162" t="s">
        <v>2</v>
      </c>
      <c r="O47" s="161" t="s">
        <v>2</v>
      </c>
    </row>
    <row r="48" spans="2:15" ht="5.25" customHeight="1" thickBot="1">
      <c r="B48" s="154"/>
      <c r="C48" s="160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8"/>
    </row>
    <row r="49" spans="2:15">
      <c r="B49" s="150" t="s">
        <v>3</v>
      </c>
      <c r="C49" s="149">
        <v>8.08</v>
      </c>
      <c r="D49" s="148">
        <v>8.0399999999999991</v>
      </c>
      <c r="E49" s="148">
        <v>8.0399999999999991</v>
      </c>
      <c r="F49" s="148">
        <v>8.07</v>
      </c>
      <c r="G49" s="148">
        <v>8.14</v>
      </c>
      <c r="H49" s="148">
        <v>8.1999999999999993</v>
      </c>
      <c r="I49" s="148">
        <v>8.11</v>
      </c>
      <c r="J49" s="148">
        <v>8.15</v>
      </c>
      <c r="K49" s="148">
        <v>8.1</v>
      </c>
      <c r="L49" s="148">
        <v>8.19</v>
      </c>
      <c r="M49" s="148">
        <v>8.11</v>
      </c>
      <c r="N49" s="148">
        <v>8.18</v>
      </c>
      <c r="O49" s="147">
        <v>8.14</v>
      </c>
    </row>
    <row r="50" spans="2:15">
      <c r="B50" s="146" t="s">
        <v>4</v>
      </c>
      <c r="C50" s="220" t="s">
        <v>2</v>
      </c>
      <c r="D50" s="219" t="s">
        <v>2</v>
      </c>
      <c r="E50" s="219" t="s">
        <v>2</v>
      </c>
      <c r="F50" s="219" t="s">
        <v>2</v>
      </c>
      <c r="G50" s="219" t="s">
        <v>2</v>
      </c>
      <c r="H50" s="219" t="s">
        <v>2</v>
      </c>
      <c r="I50" s="219" t="s">
        <v>2</v>
      </c>
      <c r="J50" s="144">
        <v>-63.7</v>
      </c>
      <c r="K50" s="144">
        <v>-62.7</v>
      </c>
      <c r="L50" s="144">
        <v>-66.8</v>
      </c>
      <c r="M50" s="144">
        <v>-63.5</v>
      </c>
      <c r="N50" s="144">
        <v>-67</v>
      </c>
      <c r="O50" s="143">
        <v>-64.900000000000006</v>
      </c>
    </row>
    <row r="51" spans="2:15" ht="13.5" thickBot="1">
      <c r="B51" s="142" t="s">
        <v>5</v>
      </c>
      <c r="C51" s="141">
        <v>10.5</v>
      </c>
      <c r="D51" s="140">
        <v>10.199999999999999</v>
      </c>
      <c r="E51" s="140">
        <v>10.9</v>
      </c>
      <c r="F51" s="140">
        <v>11.4</v>
      </c>
      <c r="G51" s="140">
        <v>11.6</v>
      </c>
      <c r="H51" s="140">
        <v>12.8</v>
      </c>
      <c r="I51" s="140">
        <v>12.6</v>
      </c>
      <c r="J51" s="140">
        <v>13.3</v>
      </c>
      <c r="K51" s="140">
        <v>12.8</v>
      </c>
      <c r="L51" s="140">
        <v>13.2</v>
      </c>
      <c r="M51" s="140">
        <v>12.7</v>
      </c>
      <c r="N51" s="140">
        <v>11.9</v>
      </c>
      <c r="O51" s="139">
        <v>12.3</v>
      </c>
    </row>
    <row r="52" spans="2:15" ht="5.25" customHeight="1" thickBot="1">
      <c r="B52" s="154"/>
      <c r="C52" s="153"/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1"/>
    </row>
    <row r="53" spans="2:15">
      <c r="B53" s="150" t="s">
        <v>19</v>
      </c>
      <c r="C53" s="149">
        <v>36</v>
      </c>
      <c r="D53" s="148">
        <v>33.4</v>
      </c>
      <c r="E53" s="148">
        <v>35.700000000000003</v>
      </c>
      <c r="F53" s="148">
        <v>34.700000000000003</v>
      </c>
      <c r="G53" s="148">
        <v>32.9</v>
      </c>
      <c r="H53" s="148">
        <v>27.6</v>
      </c>
      <c r="I53" s="148">
        <v>30.8</v>
      </c>
      <c r="J53" s="148">
        <v>32.9</v>
      </c>
      <c r="K53" s="148">
        <v>32.799999999999997</v>
      </c>
      <c r="L53" s="148">
        <v>31.7</v>
      </c>
      <c r="M53" s="148">
        <v>32.200000000000003</v>
      </c>
      <c r="N53" s="148">
        <v>28.7</v>
      </c>
      <c r="O53" s="147">
        <v>30.8</v>
      </c>
    </row>
    <row r="54" spans="2:15" ht="12.75" customHeight="1">
      <c r="B54" s="146" t="s">
        <v>20</v>
      </c>
      <c r="C54" s="145">
        <v>22.3</v>
      </c>
      <c r="D54" s="144">
        <v>20.100000000000001</v>
      </c>
      <c r="E54" s="144">
        <v>22.3</v>
      </c>
      <c r="F54" s="144">
        <v>21.3</v>
      </c>
      <c r="G54" s="144">
        <v>20.2</v>
      </c>
      <c r="H54" s="144">
        <v>17.100000000000001</v>
      </c>
      <c r="I54" s="144">
        <v>18.899999999999999</v>
      </c>
      <c r="J54" s="144">
        <v>20.3</v>
      </c>
      <c r="K54" s="144">
        <v>20.399999999999999</v>
      </c>
      <c r="L54" s="144">
        <v>19.3</v>
      </c>
      <c r="M54" s="144">
        <v>19.7</v>
      </c>
      <c r="N54" s="144">
        <v>17.7</v>
      </c>
      <c r="O54" s="143">
        <v>18.600000000000001</v>
      </c>
    </row>
    <row r="55" spans="2:15" ht="13.5" customHeight="1" thickBot="1">
      <c r="B55" s="142" t="s">
        <v>5</v>
      </c>
      <c r="C55" s="141">
        <v>10.199999999999999</v>
      </c>
      <c r="D55" s="140">
        <v>9.5</v>
      </c>
      <c r="E55" s="140">
        <v>11</v>
      </c>
      <c r="F55" s="140">
        <v>11.1</v>
      </c>
      <c r="G55" s="140">
        <v>11.9</v>
      </c>
      <c r="H55" s="140">
        <v>12</v>
      </c>
      <c r="I55" s="140">
        <v>12.3</v>
      </c>
      <c r="J55" s="140">
        <v>12.8</v>
      </c>
      <c r="K55" s="140">
        <v>12.5</v>
      </c>
      <c r="L55" s="140">
        <v>12.3</v>
      </c>
      <c r="M55" s="140">
        <v>12.4</v>
      </c>
      <c r="N55" s="140">
        <v>11.2</v>
      </c>
      <c r="O55" s="139">
        <v>11.9</v>
      </c>
    </row>
    <row r="56" spans="2:15">
      <c r="B56" s="138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</row>
    <row r="57" spans="2:15" ht="5.25" customHeight="1" thickBot="1">
      <c r="C57" s="119"/>
      <c r="D57" s="119"/>
      <c r="E57" s="119"/>
      <c r="F57" s="119"/>
      <c r="G57" s="119"/>
      <c r="H57" s="119"/>
    </row>
    <row r="58" spans="2:15" ht="13.5" customHeight="1" thickBot="1">
      <c r="B58" s="118"/>
      <c r="C58" s="124" t="s">
        <v>31</v>
      </c>
      <c r="D58" s="124"/>
      <c r="E58" s="124"/>
      <c r="F58" s="124"/>
      <c r="G58" s="123"/>
      <c r="H58" s="123"/>
    </row>
    <row r="59" spans="2:15" ht="13.5" customHeight="1" thickBot="1">
      <c r="B59" s="115"/>
      <c r="C59" s="122" t="s">
        <v>25</v>
      </c>
      <c r="D59" s="122"/>
      <c r="E59" s="122" t="s">
        <v>26</v>
      </c>
      <c r="F59" s="122"/>
      <c r="G59" s="122" t="s">
        <v>27</v>
      </c>
      <c r="H59" s="122"/>
    </row>
    <row r="60" spans="2:15">
      <c r="B60" s="110" t="s">
        <v>9</v>
      </c>
      <c r="C60" s="113">
        <f>COUNTIF(C11:O11,"&gt;0")</f>
        <v>13</v>
      </c>
      <c r="D60" s="113"/>
      <c r="E60" s="113">
        <f>COUNTIF(C29:O29,"&gt;0")</f>
        <v>13</v>
      </c>
      <c r="F60" s="113"/>
      <c r="G60" s="113">
        <f>COUNTIF(C49:O49,"&gt;0")</f>
        <v>13</v>
      </c>
      <c r="H60" s="113"/>
      <c r="M60" s="136"/>
    </row>
    <row r="61" spans="2:15" ht="14.25" customHeight="1">
      <c r="B61" s="110" t="s">
        <v>10</v>
      </c>
      <c r="C61" s="111">
        <f>AVERAGE(C11:O11)</f>
        <v>7.6292307692307695</v>
      </c>
      <c r="D61" s="111"/>
      <c r="E61" s="111">
        <f>AVERAGE(C29:O29)</f>
        <v>7.9746153846153849</v>
      </c>
      <c r="F61" s="111"/>
      <c r="G61" s="111">
        <f>AVERAGE(C49:O49)</f>
        <v>8.1192307692307697</v>
      </c>
      <c r="H61" s="111"/>
      <c r="I61" s="136"/>
    </row>
    <row r="62" spans="2:15">
      <c r="B62" s="110" t="s">
        <v>12</v>
      </c>
      <c r="C62" s="111">
        <f>STDEV(C11:O11)</f>
        <v>2.9000442083279517E-2</v>
      </c>
      <c r="D62" s="111"/>
      <c r="E62" s="111">
        <f>STDEV(C29:O29)</f>
        <v>0.11815352897927532</v>
      </c>
      <c r="F62" s="111"/>
      <c r="G62" s="111">
        <f>STDEV(C49:O49)</f>
        <v>5.3301272414696177E-2</v>
      </c>
      <c r="H62" s="111"/>
      <c r="I62" s="120"/>
      <c r="J62" s="120"/>
      <c r="K62" s="120"/>
      <c r="L62" s="120"/>
      <c r="M62" s="120"/>
    </row>
    <row r="63" spans="2:15">
      <c r="B63" s="110" t="s">
        <v>11</v>
      </c>
      <c r="C63" s="111">
        <f>CONFIDENCE(0.05,C62,C60)</f>
        <v>1.5764530213664207E-2</v>
      </c>
      <c r="D63" s="111"/>
      <c r="E63" s="111">
        <f>CONFIDENCE(0.05,E62,E60)</f>
        <v>6.4227809772553615E-2</v>
      </c>
      <c r="F63" s="111"/>
      <c r="G63" s="111">
        <f>CONFIDENCE(0.05,G62,G60)</f>
        <v>2.8974369321517684E-2</v>
      </c>
      <c r="H63" s="111"/>
      <c r="I63" s="120"/>
      <c r="J63" s="120"/>
      <c r="K63" s="120"/>
      <c r="L63" s="120"/>
      <c r="M63" s="120"/>
    </row>
    <row r="64" spans="2:15">
      <c r="B64" s="110" t="s">
        <v>13</v>
      </c>
      <c r="C64" s="109">
        <f>MAX(C11:O11)</f>
        <v>7.69</v>
      </c>
      <c r="D64" s="109"/>
      <c r="E64" s="109">
        <f>MAX(C29:O29)</f>
        <v>8.1300000000000008</v>
      </c>
      <c r="F64" s="109"/>
      <c r="G64" s="109">
        <f>MAX(C49:O49)</f>
        <v>8.1999999999999993</v>
      </c>
      <c r="H64" s="109"/>
      <c r="I64" s="135"/>
      <c r="J64" s="135"/>
      <c r="K64" s="135"/>
      <c r="L64" s="120"/>
      <c r="M64" s="120"/>
    </row>
    <row r="65" spans="2:21">
      <c r="B65" s="110" t="s">
        <v>14</v>
      </c>
      <c r="C65" s="109">
        <f>MIN(C11:O11)</f>
        <v>7.59</v>
      </c>
      <c r="D65" s="109"/>
      <c r="E65" s="109">
        <f>MIN(C29:O29)</f>
        <v>7.81</v>
      </c>
      <c r="F65" s="109"/>
      <c r="G65" s="109">
        <f>MIN(C49:O49)</f>
        <v>8.0399999999999991</v>
      </c>
      <c r="H65" s="109"/>
      <c r="I65" s="120"/>
      <c r="J65" s="120"/>
      <c r="K65" s="120"/>
      <c r="L65" s="133"/>
      <c r="M65" s="133"/>
      <c r="N65" s="121"/>
      <c r="O65" s="121"/>
      <c r="P65" s="121"/>
      <c r="Q65" s="121"/>
      <c r="R65" s="121"/>
      <c r="S65" s="121"/>
      <c r="T65" s="121"/>
      <c r="U65" s="121"/>
    </row>
    <row r="66" spans="2:21" ht="13.5" thickBot="1">
      <c r="B66" s="107" t="s">
        <v>15</v>
      </c>
      <c r="C66" s="106">
        <f>C64-C65</f>
        <v>0.10000000000000053</v>
      </c>
      <c r="D66" s="106"/>
      <c r="E66" s="106">
        <f>E64-E65</f>
        <v>0.32000000000000117</v>
      </c>
      <c r="F66" s="106"/>
      <c r="G66" s="106">
        <f>G64-G65</f>
        <v>0.16000000000000014</v>
      </c>
      <c r="H66" s="106"/>
      <c r="I66" s="120"/>
      <c r="J66" s="120"/>
      <c r="K66" s="120"/>
      <c r="L66" s="133"/>
      <c r="M66" s="133"/>
      <c r="N66" s="121"/>
      <c r="O66" s="121"/>
      <c r="P66" s="121"/>
      <c r="Q66" s="121"/>
      <c r="R66" s="121"/>
      <c r="S66" s="121"/>
      <c r="T66" s="121"/>
      <c r="U66" s="121"/>
    </row>
    <row r="67" spans="2:21" ht="13.5" thickBot="1">
      <c r="C67" s="134"/>
      <c r="D67" s="134"/>
      <c r="E67" s="134"/>
      <c r="F67" s="134"/>
      <c r="G67" s="134"/>
      <c r="H67" s="134"/>
      <c r="I67" s="120"/>
      <c r="J67" s="120"/>
      <c r="K67" s="120"/>
      <c r="L67" s="133"/>
      <c r="M67" s="133"/>
      <c r="N67" s="121"/>
      <c r="O67" s="121"/>
      <c r="P67" s="121"/>
      <c r="Q67" s="121"/>
      <c r="R67" s="121"/>
      <c r="S67" s="121"/>
      <c r="T67" s="121"/>
      <c r="U67" s="121"/>
    </row>
    <row r="68" spans="2:21" ht="13.5" thickBot="1">
      <c r="B68" s="118"/>
      <c r="C68" s="124" t="s">
        <v>32</v>
      </c>
      <c r="D68" s="124"/>
      <c r="E68" s="124"/>
      <c r="F68" s="124"/>
      <c r="G68" s="123"/>
      <c r="H68" s="123"/>
      <c r="L68" s="121"/>
      <c r="M68" s="121"/>
      <c r="N68" s="121"/>
      <c r="O68" s="121"/>
      <c r="P68" s="121"/>
      <c r="Q68" s="121"/>
      <c r="R68" s="121"/>
      <c r="S68" s="121"/>
      <c r="T68" s="121"/>
      <c r="U68" s="121"/>
    </row>
    <row r="69" spans="2:21" ht="13.5" customHeight="1" thickBot="1">
      <c r="B69" s="115"/>
      <c r="C69" s="122" t="s">
        <v>25</v>
      </c>
      <c r="D69" s="122"/>
      <c r="E69" s="122" t="s">
        <v>26</v>
      </c>
      <c r="F69" s="122"/>
      <c r="G69" s="122" t="s">
        <v>27</v>
      </c>
      <c r="H69" s="122"/>
      <c r="L69" s="121"/>
      <c r="M69" s="121"/>
      <c r="N69" s="121"/>
      <c r="O69" s="121"/>
      <c r="P69" s="121"/>
      <c r="Q69" s="121"/>
      <c r="R69" s="121"/>
      <c r="S69" s="121"/>
      <c r="T69" s="121"/>
      <c r="U69" s="121"/>
    </row>
    <row r="70" spans="2:21">
      <c r="B70" s="110" t="s">
        <v>9</v>
      </c>
      <c r="C70" s="113">
        <f>COUNTIF(C12:O12,"&lt;0")</f>
        <v>6</v>
      </c>
      <c r="D70" s="113"/>
      <c r="E70" s="113">
        <f>COUNTIF(C30:O30,"&lt;0")</f>
        <v>6</v>
      </c>
      <c r="F70" s="113"/>
      <c r="G70" s="113">
        <f>COUNTIF(C50:O50,"&lt;0")</f>
        <v>6</v>
      </c>
      <c r="H70" s="113"/>
      <c r="L70" s="121"/>
      <c r="M70" s="121"/>
      <c r="N70" s="121"/>
      <c r="O70" s="121"/>
      <c r="P70" s="121"/>
      <c r="Q70" s="121"/>
      <c r="R70" s="121"/>
      <c r="S70" s="121"/>
      <c r="T70" s="121"/>
      <c r="U70" s="121"/>
    </row>
    <row r="71" spans="2:21">
      <c r="B71" s="110" t="s">
        <v>10</v>
      </c>
      <c r="C71" s="111">
        <f>AVERAGE(C12:O12)</f>
        <v>-35.800000000000004</v>
      </c>
      <c r="D71" s="111"/>
      <c r="E71" s="111">
        <f>AVERAGE(C30:O30)</f>
        <v>-59.316666666666663</v>
      </c>
      <c r="F71" s="111"/>
      <c r="G71" s="111">
        <f>AVERAGE(C50:O50)</f>
        <v>-64.766666666666666</v>
      </c>
      <c r="H71" s="111"/>
      <c r="L71" s="121"/>
      <c r="M71" s="121"/>
      <c r="N71" s="121"/>
      <c r="O71" s="121"/>
      <c r="P71" s="121"/>
      <c r="Q71" s="121"/>
      <c r="R71" s="121"/>
      <c r="S71" s="121"/>
      <c r="T71" s="121"/>
      <c r="U71" s="121"/>
    </row>
    <row r="72" spans="2:21">
      <c r="B72" s="110" t="s">
        <v>12</v>
      </c>
      <c r="C72" s="111">
        <f>STDEV(C12:O12)</f>
        <v>0.84852813742385669</v>
      </c>
      <c r="D72" s="111"/>
      <c r="E72" s="111">
        <f>STDEV(C30:O30)</f>
        <v>4.7972561602093622</v>
      </c>
      <c r="F72" s="111"/>
      <c r="G72" s="111">
        <f>STDEV(C50:O50)</f>
        <v>1.7974055376198945</v>
      </c>
      <c r="H72" s="111"/>
      <c r="L72" s="121"/>
      <c r="M72" s="121"/>
      <c r="N72" s="121"/>
      <c r="O72" s="121"/>
      <c r="P72" s="121"/>
      <c r="Q72" s="121"/>
      <c r="R72" s="121"/>
      <c r="S72" s="121"/>
      <c r="T72" s="121"/>
      <c r="U72" s="121"/>
    </row>
    <row r="73" spans="2:21">
      <c r="B73" s="110" t="s">
        <v>11</v>
      </c>
      <c r="C73" s="111">
        <f>CONFIDENCE(0.05,C72,C70)</f>
        <v>0.67895144044570266</v>
      </c>
      <c r="D73" s="111"/>
      <c r="E73" s="111">
        <f>CONFIDENCE(0.05,E72,E70)</f>
        <v>3.8385338523360937</v>
      </c>
      <c r="F73" s="111"/>
      <c r="G73" s="111">
        <f>CONFIDENCE(0.05,G72,G70)</f>
        <v>1.4381975387841739</v>
      </c>
      <c r="H73" s="111"/>
      <c r="L73" s="121"/>
      <c r="M73" s="121"/>
      <c r="N73" s="121"/>
      <c r="O73" s="121"/>
      <c r="P73" s="121"/>
      <c r="Q73" s="121"/>
      <c r="R73" s="121"/>
      <c r="S73" s="121"/>
      <c r="T73" s="121"/>
      <c r="U73" s="121"/>
    </row>
    <row r="74" spans="2:21">
      <c r="B74" s="110" t="s">
        <v>13</v>
      </c>
      <c r="C74" s="109">
        <f>MAX(C12:O12)</f>
        <v>-35.1</v>
      </c>
      <c r="D74" s="109"/>
      <c r="E74" s="109">
        <f>MAX(C30:O30)</f>
        <v>-51.7</v>
      </c>
      <c r="F74" s="109"/>
      <c r="G74" s="109">
        <f>MAX(C50:O50)</f>
        <v>-62.7</v>
      </c>
      <c r="H74" s="109"/>
      <c r="L74" s="121"/>
      <c r="M74" s="121"/>
      <c r="N74" s="121"/>
      <c r="O74" s="121"/>
      <c r="P74" s="121"/>
      <c r="Q74" s="121"/>
      <c r="R74" s="121"/>
      <c r="S74" s="121"/>
      <c r="T74" s="121"/>
      <c r="U74" s="121"/>
    </row>
    <row r="75" spans="2:21">
      <c r="B75" s="110" t="s">
        <v>14</v>
      </c>
      <c r="C75" s="109">
        <f>MIN(C12:O12)</f>
        <v>-37</v>
      </c>
      <c r="D75" s="109"/>
      <c r="E75" s="109">
        <f>MIN(C30:O30)</f>
        <v>-65.2</v>
      </c>
      <c r="F75" s="109"/>
      <c r="G75" s="109">
        <f>MIN(C50:O50)</f>
        <v>-67</v>
      </c>
      <c r="H75" s="109"/>
      <c r="L75" s="121"/>
      <c r="M75" s="121"/>
      <c r="N75" s="121"/>
      <c r="O75" s="121"/>
      <c r="P75" s="121"/>
      <c r="Q75" s="121"/>
      <c r="R75" s="121"/>
      <c r="S75" s="121"/>
      <c r="T75" s="121"/>
      <c r="U75" s="121"/>
    </row>
    <row r="76" spans="2:21" ht="13.5" thickBot="1">
      <c r="B76" s="107" t="s">
        <v>15</v>
      </c>
      <c r="C76" s="106">
        <f>C74-C75</f>
        <v>1.8999999999999986</v>
      </c>
      <c r="D76" s="106"/>
      <c r="E76" s="106">
        <f>E74-E75</f>
        <v>13.5</v>
      </c>
      <c r="F76" s="106"/>
      <c r="G76" s="106">
        <f>G74-G75</f>
        <v>4.2999999999999972</v>
      </c>
      <c r="H76" s="106"/>
      <c r="L76" s="121"/>
      <c r="M76" s="121"/>
      <c r="N76" s="121"/>
      <c r="O76" s="121"/>
      <c r="P76" s="121"/>
      <c r="Q76" s="121"/>
      <c r="R76" s="121"/>
      <c r="S76" s="121"/>
      <c r="T76" s="121"/>
      <c r="U76" s="121"/>
    </row>
    <row r="77" spans="2:21">
      <c r="L77" s="121"/>
      <c r="M77" s="121"/>
      <c r="N77" s="121"/>
      <c r="O77" s="121"/>
      <c r="P77" s="121"/>
      <c r="Q77" s="121"/>
      <c r="R77" s="121"/>
      <c r="S77" s="121"/>
      <c r="T77" s="121"/>
      <c r="U77" s="121"/>
    </row>
    <row r="78" spans="2:21" ht="13.5" thickBot="1">
      <c r="C78" s="119"/>
      <c r="D78" s="119"/>
      <c r="E78" s="119"/>
      <c r="F78" s="119"/>
      <c r="G78" s="119"/>
      <c r="H78" s="119"/>
    </row>
    <row r="79" spans="2:21" ht="13.5" thickBot="1">
      <c r="B79" s="118"/>
      <c r="C79" s="124" t="s">
        <v>33</v>
      </c>
      <c r="D79" s="124"/>
      <c r="E79" s="124"/>
      <c r="F79" s="124"/>
      <c r="G79" s="123"/>
      <c r="H79" s="123"/>
    </row>
    <row r="80" spans="2:21" ht="13.5" customHeight="1" thickBot="1">
      <c r="B80" s="115"/>
      <c r="C80" s="122" t="s">
        <v>25</v>
      </c>
      <c r="D80" s="122"/>
      <c r="E80" s="122" t="s">
        <v>26</v>
      </c>
      <c r="F80" s="122"/>
      <c r="G80" s="122" t="s">
        <v>27</v>
      </c>
      <c r="H80" s="122"/>
    </row>
    <row r="81" spans="2:11">
      <c r="B81" s="110" t="s">
        <v>9</v>
      </c>
      <c r="C81" s="218">
        <f>COUNTIF(C13:O13,"&gt;0")</f>
        <v>13</v>
      </c>
      <c r="D81" s="218"/>
      <c r="E81" s="218">
        <f>COUNTIF(C31:O31,"&gt;0")</f>
        <v>13</v>
      </c>
      <c r="F81" s="218"/>
      <c r="G81" s="112">
        <f>COUNTIF(C51:O51,"&gt;0")</f>
        <v>13</v>
      </c>
      <c r="H81" s="112"/>
    </row>
    <row r="82" spans="2:11">
      <c r="B82" s="110" t="s">
        <v>10</v>
      </c>
      <c r="C82" s="217">
        <f>AVERAGE(C13:O13)</f>
        <v>12.884615384615387</v>
      </c>
      <c r="D82" s="217"/>
      <c r="E82" s="217">
        <f>AVERAGE(C31:O31)</f>
        <v>11.776923076923079</v>
      </c>
      <c r="F82" s="217"/>
      <c r="G82" s="108">
        <f>AVERAGE(C51:O51)</f>
        <v>12.015384615384617</v>
      </c>
      <c r="H82" s="108"/>
    </row>
    <row r="83" spans="2:11">
      <c r="B83" s="110" t="s">
        <v>12</v>
      </c>
      <c r="C83" s="217">
        <f>STDEV(C13:O13)</f>
        <v>1.5421014632886094</v>
      </c>
      <c r="D83" s="217"/>
      <c r="E83" s="217">
        <f>STDEV(C31:O31)</f>
        <v>0.910269050110869</v>
      </c>
      <c r="F83" s="217"/>
      <c r="G83" s="108">
        <f>STDEV(C51:O51)</f>
        <v>1.0237562810927821</v>
      </c>
      <c r="H83" s="108"/>
    </row>
    <row r="84" spans="2:11">
      <c r="B84" s="110" t="s">
        <v>11</v>
      </c>
      <c r="C84" s="217">
        <f>CONFIDENCE(0.05,C83,C81)</f>
        <v>0.83828050071572957</v>
      </c>
      <c r="D84" s="217"/>
      <c r="E84" s="217">
        <f>CONFIDENCE(0.05,E83,E81)</f>
        <v>0.49481879972132636</v>
      </c>
      <c r="F84" s="217"/>
      <c r="G84" s="108">
        <f>CONFIDENCE(0.05,G83,G81)</f>
        <v>0.55651002761853707</v>
      </c>
      <c r="H84" s="108"/>
    </row>
    <row r="85" spans="2:11">
      <c r="B85" s="110" t="s">
        <v>13</v>
      </c>
      <c r="C85" s="216">
        <f>MAX(C13:O13)</f>
        <v>14.5</v>
      </c>
      <c r="D85" s="216"/>
      <c r="E85" s="216">
        <f>MAX(C31:O31)</f>
        <v>12.6</v>
      </c>
      <c r="F85" s="216"/>
      <c r="G85" s="108">
        <f>MAX(C51:O51)</f>
        <v>13.3</v>
      </c>
      <c r="H85" s="108"/>
    </row>
    <row r="86" spans="2:11">
      <c r="B86" s="110" t="s">
        <v>14</v>
      </c>
      <c r="C86" s="216">
        <f>MIN(C13:O13)</f>
        <v>10.6</v>
      </c>
      <c r="D86" s="216"/>
      <c r="E86" s="216">
        <f>MIN(C31:O31)</f>
        <v>10.3</v>
      </c>
      <c r="F86" s="216"/>
      <c r="G86" s="108">
        <f>MIN(C51:O51)</f>
        <v>10.199999999999999</v>
      </c>
      <c r="H86" s="108"/>
    </row>
    <row r="87" spans="2:11" ht="13.5" thickBot="1">
      <c r="B87" s="107" t="s">
        <v>15</v>
      </c>
      <c r="C87" s="215">
        <f>C85-C86</f>
        <v>3.9000000000000004</v>
      </c>
      <c r="D87" s="215"/>
      <c r="E87" s="215">
        <f>E85-E86</f>
        <v>2.2999999999999989</v>
      </c>
      <c r="F87" s="215"/>
      <c r="G87" s="105">
        <f>G85-G86</f>
        <v>3.1000000000000014</v>
      </c>
      <c r="H87" s="105"/>
      <c r="I87" s="121"/>
    </row>
    <row r="89" spans="2:11" ht="13.5" thickBot="1">
      <c r="C89" s="119"/>
      <c r="D89" s="119"/>
      <c r="E89" s="119"/>
      <c r="F89" s="119"/>
      <c r="G89" s="119"/>
      <c r="H89" s="119"/>
      <c r="K89" s="121"/>
    </row>
    <row r="90" spans="2:11" ht="13.5" customHeight="1" thickBot="1">
      <c r="B90" s="118"/>
      <c r="C90" s="124" t="s">
        <v>34</v>
      </c>
      <c r="D90" s="124"/>
      <c r="E90" s="124"/>
      <c r="F90" s="124"/>
      <c r="G90" s="125"/>
      <c r="H90" s="125"/>
      <c r="K90" s="121"/>
    </row>
    <row r="91" spans="2:11" ht="13.5" customHeight="1" thickBot="1">
      <c r="B91" s="115"/>
      <c r="C91" s="122" t="s">
        <v>25</v>
      </c>
      <c r="D91" s="122"/>
      <c r="E91" s="122" t="s">
        <v>26</v>
      </c>
      <c r="F91" s="122"/>
      <c r="G91" s="122" t="s">
        <v>27</v>
      </c>
      <c r="H91" s="122"/>
      <c r="K91" s="121"/>
    </row>
    <row r="92" spans="2:11">
      <c r="B92" s="110" t="s">
        <v>9</v>
      </c>
      <c r="C92" s="113">
        <f>COUNTIF(C15:O15,"&gt;0")</f>
        <v>13</v>
      </c>
      <c r="D92" s="113"/>
      <c r="E92" s="113">
        <f>COUNTIF(C33:O33,"&gt;0")</f>
        <v>13</v>
      </c>
      <c r="F92" s="113"/>
      <c r="G92" s="112">
        <f>COUNTIF(C53:O53,"&gt;0")</f>
        <v>13</v>
      </c>
      <c r="H92" s="112"/>
      <c r="K92" s="121"/>
    </row>
    <row r="93" spans="2:11">
      <c r="B93" s="110" t="s">
        <v>10</v>
      </c>
      <c r="C93" s="111">
        <f>AVERAGE(C15:O15)</f>
        <v>9.3246153846153845</v>
      </c>
      <c r="D93" s="111"/>
      <c r="E93" s="111">
        <f>AVERAGE(C33:O33)</f>
        <v>28.453846153846147</v>
      </c>
      <c r="F93" s="111"/>
      <c r="G93" s="111">
        <f>AVERAGE(C53:O53)</f>
        <v>32.323076923076925</v>
      </c>
      <c r="H93" s="111"/>
    </row>
    <row r="94" spans="2:11">
      <c r="B94" s="110" t="s">
        <v>12</v>
      </c>
      <c r="C94" s="111">
        <f>STDEV(C15:O15)</f>
        <v>4.6522460800933132</v>
      </c>
      <c r="D94" s="111"/>
      <c r="E94" s="111">
        <f>STDEV(C33:O33)</f>
        <v>2.722013771890027</v>
      </c>
      <c r="F94" s="111"/>
      <c r="G94" s="108">
        <f>STDEV(C53:O53)</f>
        <v>2.4681821401434454</v>
      </c>
      <c r="H94" s="108"/>
    </row>
    <row r="95" spans="2:11">
      <c r="B95" s="110" t="s">
        <v>11</v>
      </c>
      <c r="C95" s="111">
        <f>CONFIDENCE(0.05,C94,C92)</f>
        <v>2.5289433064648716</v>
      </c>
      <c r="D95" s="111"/>
      <c r="E95" s="111">
        <f>CONFIDENCE(0.05,E94,E92)</f>
        <v>1.479676352027451</v>
      </c>
      <c r="F95" s="111"/>
      <c r="G95" s="108">
        <f>CONFIDENCE(0.05,G94,G92)</f>
        <v>1.3416944407048026</v>
      </c>
      <c r="H95" s="108"/>
    </row>
    <row r="96" spans="2:11">
      <c r="B96" s="110" t="s">
        <v>13</v>
      </c>
      <c r="C96" s="109">
        <f>MAX(C15:O15)</f>
        <v>19.04</v>
      </c>
      <c r="D96" s="109"/>
      <c r="E96" s="109">
        <f>MAX(C33:O33)</f>
        <v>30.9</v>
      </c>
      <c r="F96" s="109"/>
      <c r="G96" s="108">
        <f>MAX(C53:O53)</f>
        <v>36</v>
      </c>
      <c r="H96" s="108"/>
    </row>
    <row r="97" spans="2:9">
      <c r="B97" s="110" t="s">
        <v>14</v>
      </c>
      <c r="C97" s="109">
        <f>MIN(C15:O15)</f>
        <v>3</v>
      </c>
      <c r="D97" s="109"/>
      <c r="E97" s="109">
        <f>MIN(C33:O33)</f>
        <v>22</v>
      </c>
      <c r="F97" s="109"/>
      <c r="G97" s="108">
        <f>MIN(C53:O53)</f>
        <v>27.6</v>
      </c>
      <c r="H97" s="108"/>
    </row>
    <row r="98" spans="2:9" ht="13.5" thickBot="1">
      <c r="B98" s="107" t="s">
        <v>15</v>
      </c>
      <c r="C98" s="106">
        <f>C96-C97</f>
        <v>16.04</v>
      </c>
      <c r="D98" s="106"/>
      <c r="E98" s="106">
        <f>E96-E97</f>
        <v>8.8999999999999986</v>
      </c>
      <c r="F98" s="106"/>
      <c r="G98" s="105">
        <f>G96-G97</f>
        <v>8.3999999999999986</v>
      </c>
      <c r="H98" s="105"/>
      <c r="I98" s="121"/>
    </row>
    <row r="100" spans="2:9" ht="13.5" thickBot="1">
      <c r="C100" s="119"/>
      <c r="D100" s="119"/>
      <c r="E100" s="119"/>
      <c r="F100" s="119"/>
      <c r="G100" s="119"/>
      <c r="H100" s="119"/>
    </row>
    <row r="101" spans="2:9" ht="13.5" thickBot="1">
      <c r="B101" s="118"/>
      <c r="C101" s="124" t="s">
        <v>35</v>
      </c>
      <c r="D101" s="124"/>
      <c r="E101" s="124"/>
      <c r="F101" s="124"/>
      <c r="G101" s="123"/>
      <c r="H101" s="123"/>
    </row>
    <row r="102" spans="2:9" ht="13.5" customHeight="1" thickBot="1">
      <c r="B102" s="115"/>
      <c r="C102" s="122" t="s">
        <v>25</v>
      </c>
      <c r="D102" s="122"/>
      <c r="E102" s="122" t="s">
        <v>26</v>
      </c>
      <c r="F102" s="122"/>
      <c r="G102" s="122" t="s">
        <v>27</v>
      </c>
      <c r="H102" s="122"/>
    </row>
    <row r="103" spans="2:9">
      <c r="B103" s="110" t="s">
        <v>9</v>
      </c>
      <c r="C103" s="113">
        <f>COUNTIF(C16:O16,"&gt;0")</f>
        <v>13</v>
      </c>
      <c r="D103" s="113"/>
      <c r="E103" s="113">
        <f>COUNTIF(C34:O34,"&gt;0")</f>
        <v>13</v>
      </c>
      <c r="F103" s="113"/>
      <c r="G103" s="112">
        <f>COUNTIF(C54:O54,"&gt;0")</f>
        <v>13</v>
      </c>
      <c r="H103" s="112"/>
    </row>
    <row r="104" spans="2:9">
      <c r="B104" s="110" t="s">
        <v>10</v>
      </c>
      <c r="C104" s="111">
        <f>AVERAGE(C16:O16)</f>
        <v>5.2307692307692308</v>
      </c>
      <c r="D104" s="111"/>
      <c r="E104" s="111">
        <f>AVERAGE(C34:O34)</f>
        <v>17.26923076923077</v>
      </c>
      <c r="F104" s="111"/>
      <c r="G104" s="111">
        <f>AVERAGE(C54:O54)</f>
        <v>19.861538461538466</v>
      </c>
      <c r="H104" s="111"/>
    </row>
    <row r="105" spans="2:9">
      <c r="B105" s="110" t="s">
        <v>12</v>
      </c>
      <c r="C105" s="111">
        <f>STDEV(C16:O16)</f>
        <v>2.7983282555198969</v>
      </c>
      <c r="D105" s="111"/>
      <c r="E105" s="111">
        <f>STDEV(C34:O34)</f>
        <v>1.7470854851173405</v>
      </c>
      <c r="F105" s="111"/>
      <c r="G105" s="108">
        <f>STDEV(C54:O54)</f>
        <v>1.5750864852119824</v>
      </c>
      <c r="H105" s="108"/>
    </row>
    <row r="106" spans="2:9">
      <c r="B106" s="110" t="s">
        <v>11</v>
      </c>
      <c r="C106" s="111">
        <f>CONFIDENCE(0.05,C105,C103)</f>
        <v>1.5211606155937951</v>
      </c>
      <c r="D106" s="111"/>
      <c r="E106" s="111">
        <f>CONFIDENCE(0.05,E105,E103)</f>
        <v>0.94970903674141227</v>
      </c>
      <c r="F106" s="111"/>
      <c r="G106" s="108">
        <f>CONFIDENCE(0.05,G105,G103)</f>
        <v>0.85621103340265003</v>
      </c>
      <c r="H106" s="108"/>
    </row>
    <row r="107" spans="2:9">
      <c r="B107" s="110" t="s">
        <v>13</v>
      </c>
      <c r="C107" s="109">
        <f>MAX(C16:O16)</f>
        <v>11.2</v>
      </c>
      <c r="D107" s="109"/>
      <c r="E107" s="109">
        <f>MAX(C34:O34)</f>
        <v>18.7</v>
      </c>
      <c r="F107" s="109"/>
      <c r="G107" s="108">
        <f>MAX(C54:O54)</f>
        <v>22.3</v>
      </c>
      <c r="H107" s="108"/>
    </row>
    <row r="108" spans="2:9">
      <c r="B108" s="110" t="s">
        <v>14</v>
      </c>
      <c r="C108" s="109">
        <f>MIN(C16:O16)</f>
        <v>1.5</v>
      </c>
      <c r="D108" s="109"/>
      <c r="E108" s="109">
        <f>MIN(C34:O34)</f>
        <v>12.9</v>
      </c>
      <c r="F108" s="109"/>
      <c r="G108" s="108">
        <f>MIN(C54:O54)</f>
        <v>17.100000000000001</v>
      </c>
      <c r="H108" s="108"/>
    </row>
    <row r="109" spans="2:9" ht="13.5" thickBot="1">
      <c r="B109" s="107" t="s">
        <v>15</v>
      </c>
      <c r="C109" s="106">
        <f>C107-C108</f>
        <v>9.6999999999999993</v>
      </c>
      <c r="D109" s="106"/>
      <c r="E109" s="106">
        <f>E107-E108</f>
        <v>5.7999999999999989</v>
      </c>
      <c r="F109" s="106"/>
      <c r="G109" s="105">
        <f>G107-G108</f>
        <v>5.1999999999999993</v>
      </c>
      <c r="H109" s="105"/>
      <c r="I109" s="121"/>
    </row>
    <row r="111" spans="2:9">
      <c r="C111" s="120"/>
      <c r="D111" s="120"/>
      <c r="E111" s="120"/>
      <c r="F111" s="120"/>
      <c r="G111" s="120"/>
      <c r="H111" s="120"/>
    </row>
    <row r="112" spans="2:9">
      <c r="C112" s="120"/>
      <c r="D112" s="120"/>
      <c r="E112" s="120"/>
      <c r="F112" s="120"/>
      <c r="G112" s="120"/>
      <c r="H112" s="120"/>
    </row>
    <row r="113" spans="2:8" ht="13.5" thickBot="1">
      <c r="C113" s="119"/>
      <c r="D113" s="119"/>
      <c r="E113" s="119"/>
      <c r="F113" s="119"/>
      <c r="G113" s="119"/>
      <c r="H113" s="119"/>
    </row>
    <row r="114" spans="2:8" ht="13.5" thickBot="1">
      <c r="B114" s="118"/>
      <c r="C114" s="117" t="s">
        <v>33</v>
      </c>
      <c r="D114" s="117"/>
      <c r="E114" s="117"/>
      <c r="F114" s="117"/>
      <c r="G114" s="116"/>
      <c r="H114" s="116"/>
    </row>
    <row r="115" spans="2:8" ht="13.5" customHeight="1" thickBot="1">
      <c r="B115" s="115"/>
      <c r="C115" s="114" t="s">
        <v>25</v>
      </c>
      <c r="D115" s="114"/>
      <c r="E115" s="114" t="s">
        <v>26</v>
      </c>
      <c r="F115" s="114"/>
      <c r="G115" s="114" t="s">
        <v>27</v>
      </c>
      <c r="H115" s="114"/>
    </row>
    <row r="116" spans="2:8">
      <c r="B116" s="110" t="s">
        <v>9</v>
      </c>
      <c r="C116" s="113">
        <f>COUNTIF(C17:O17,"&gt;0")</f>
        <v>13</v>
      </c>
      <c r="D116" s="113"/>
      <c r="E116" s="113">
        <f>COUNTIF(C35:O35,"&gt;0")</f>
        <v>13</v>
      </c>
      <c r="F116" s="113"/>
      <c r="G116" s="112">
        <f>COUNTIF(C55:O55,"&gt;0")</f>
        <v>13</v>
      </c>
      <c r="H116" s="112"/>
    </row>
    <row r="117" spans="2:8">
      <c r="B117" s="110" t="s">
        <v>10</v>
      </c>
      <c r="C117" s="111">
        <f>AVERAGE(C17:O17)</f>
        <v>12.569230769230769</v>
      </c>
      <c r="D117" s="111"/>
      <c r="E117" s="111">
        <f>AVERAGE(C35:O35)</f>
        <v>11.530769230769231</v>
      </c>
      <c r="F117" s="111"/>
      <c r="G117" s="111">
        <f>AVERAGE(C55:O55)</f>
        <v>11.623076923076923</v>
      </c>
      <c r="H117" s="111"/>
    </row>
    <row r="118" spans="2:8">
      <c r="B118" s="110" t="s">
        <v>12</v>
      </c>
      <c r="C118" s="111">
        <f>STDEV(C17:O17)</f>
        <v>1.6382839677462313</v>
      </c>
      <c r="D118" s="111"/>
      <c r="E118" s="111">
        <f>STDEV(C35:O35)</f>
        <v>0.82095941371931325</v>
      </c>
      <c r="F118" s="111"/>
      <c r="G118" s="108">
        <f>STDEV(C55:O55)</f>
        <v>0.97224297902140222</v>
      </c>
      <c r="H118" s="108"/>
    </row>
    <row r="119" spans="2:8">
      <c r="B119" s="110" t="s">
        <v>11</v>
      </c>
      <c r="C119" s="111">
        <f>CONFIDENCE(0.05,C118,C116)</f>
        <v>0.89056494497329808</v>
      </c>
      <c r="D119" s="111"/>
      <c r="E119" s="111">
        <f>CONFIDENCE(0.05,E118,E116)</f>
        <v>0.44627042045100496</v>
      </c>
      <c r="F119" s="111"/>
      <c r="G119" s="108">
        <f>CONFIDENCE(0.05,G118,G116)</f>
        <v>0.5285075921874548</v>
      </c>
      <c r="H119" s="108"/>
    </row>
    <row r="120" spans="2:8">
      <c r="B120" s="110" t="s">
        <v>13</v>
      </c>
      <c r="C120" s="109">
        <f>MAX(C17:O17)</f>
        <v>14.3</v>
      </c>
      <c r="D120" s="109"/>
      <c r="E120" s="109">
        <f>MAX(C35:O35)</f>
        <v>12.3</v>
      </c>
      <c r="F120" s="109"/>
      <c r="G120" s="108">
        <f>MAX(C55:O55)</f>
        <v>12.8</v>
      </c>
      <c r="H120" s="108"/>
    </row>
    <row r="121" spans="2:8">
      <c r="B121" s="110" t="s">
        <v>14</v>
      </c>
      <c r="C121" s="109">
        <f>MIN(C17:O17)</f>
        <v>10.1</v>
      </c>
      <c r="D121" s="109"/>
      <c r="E121" s="109">
        <f>MIN(C35:O35)</f>
        <v>10.1</v>
      </c>
      <c r="F121" s="109"/>
      <c r="G121" s="108">
        <f>MIN(C55:O55)</f>
        <v>9.5</v>
      </c>
      <c r="H121" s="108"/>
    </row>
    <row r="122" spans="2:8" ht="13.5" thickBot="1">
      <c r="B122" s="107" t="s">
        <v>15</v>
      </c>
      <c r="C122" s="106">
        <f>C120-C121</f>
        <v>4.2000000000000011</v>
      </c>
      <c r="D122" s="106"/>
      <c r="E122" s="106">
        <f>E120-E121</f>
        <v>2.2000000000000011</v>
      </c>
      <c r="F122" s="106"/>
      <c r="G122" s="105">
        <f>G120-G121</f>
        <v>3.3000000000000007</v>
      </c>
      <c r="H122" s="105"/>
    </row>
  </sheetData>
  <mergeCells count="165">
    <mergeCell ref="B40:C41"/>
    <mergeCell ref="C60:D60"/>
    <mergeCell ref="E60:F60"/>
    <mergeCell ref="B2:C3"/>
    <mergeCell ref="B20:C21"/>
    <mergeCell ref="C63:D63"/>
    <mergeCell ref="C64:D64"/>
    <mergeCell ref="C59:D59"/>
    <mergeCell ref="E59:F59"/>
    <mergeCell ref="C61:D61"/>
    <mergeCell ref="C62:D62"/>
    <mergeCell ref="E62:F62"/>
    <mergeCell ref="E63:F63"/>
    <mergeCell ref="E64:F64"/>
    <mergeCell ref="E65:F65"/>
    <mergeCell ref="C70:D70"/>
    <mergeCell ref="E70:F70"/>
    <mergeCell ref="C65:D65"/>
    <mergeCell ref="C66:D66"/>
    <mergeCell ref="E66:F66"/>
    <mergeCell ref="C74:D74"/>
    <mergeCell ref="E74:F74"/>
    <mergeCell ref="C71:D71"/>
    <mergeCell ref="E71:F71"/>
    <mergeCell ref="C72:D72"/>
    <mergeCell ref="E72:F72"/>
    <mergeCell ref="C79:H79"/>
    <mergeCell ref="C75:D75"/>
    <mergeCell ref="E75:F75"/>
    <mergeCell ref="C76:D76"/>
    <mergeCell ref="E76:F76"/>
    <mergeCell ref="C80:D80"/>
    <mergeCell ref="E80:F80"/>
    <mergeCell ref="G80:H80"/>
    <mergeCell ref="C81:D81"/>
    <mergeCell ref="E81:F81"/>
    <mergeCell ref="C82:D82"/>
    <mergeCell ref="E82:F82"/>
    <mergeCell ref="C83:D83"/>
    <mergeCell ref="E83:F83"/>
    <mergeCell ref="C84:D84"/>
    <mergeCell ref="E84:F84"/>
    <mergeCell ref="C85:D85"/>
    <mergeCell ref="E85:F85"/>
    <mergeCell ref="C90:H90"/>
    <mergeCell ref="C86:D86"/>
    <mergeCell ref="E86:F86"/>
    <mergeCell ref="C87:D87"/>
    <mergeCell ref="E87:F87"/>
    <mergeCell ref="G87:H87"/>
    <mergeCell ref="C91:D91"/>
    <mergeCell ref="E91:F91"/>
    <mergeCell ref="C92:D92"/>
    <mergeCell ref="E92:F92"/>
    <mergeCell ref="C93:D93"/>
    <mergeCell ref="E93:F93"/>
    <mergeCell ref="C94:D94"/>
    <mergeCell ref="E94:F94"/>
    <mergeCell ref="C95:D95"/>
    <mergeCell ref="E95:F95"/>
    <mergeCell ref="C96:D96"/>
    <mergeCell ref="E96:F96"/>
    <mergeCell ref="C101:H101"/>
    <mergeCell ref="C97:D97"/>
    <mergeCell ref="E97:F97"/>
    <mergeCell ref="C98:D98"/>
    <mergeCell ref="E98:F98"/>
    <mergeCell ref="C102:D102"/>
    <mergeCell ref="E102:F102"/>
    <mergeCell ref="G97:H97"/>
    <mergeCell ref="G98:H98"/>
    <mergeCell ref="G102:H102"/>
    <mergeCell ref="C103:D103"/>
    <mergeCell ref="E103:F103"/>
    <mergeCell ref="C104:D104"/>
    <mergeCell ref="E104:F104"/>
    <mergeCell ref="C105:D105"/>
    <mergeCell ref="E105:F105"/>
    <mergeCell ref="C106:D106"/>
    <mergeCell ref="E106:F106"/>
    <mergeCell ref="C107:D107"/>
    <mergeCell ref="E107:F107"/>
    <mergeCell ref="C114:H114"/>
    <mergeCell ref="C108:D108"/>
    <mergeCell ref="E108:F108"/>
    <mergeCell ref="C109:D109"/>
    <mergeCell ref="E109:F109"/>
    <mergeCell ref="G109:H109"/>
    <mergeCell ref="C115:D115"/>
    <mergeCell ref="E115:F115"/>
    <mergeCell ref="C116:D116"/>
    <mergeCell ref="E116:F116"/>
    <mergeCell ref="C117:D117"/>
    <mergeCell ref="E117:F117"/>
    <mergeCell ref="C118:D118"/>
    <mergeCell ref="E118:F118"/>
    <mergeCell ref="C119:D119"/>
    <mergeCell ref="E119:F119"/>
    <mergeCell ref="C120:D120"/>
    <mergeCell ref="E120:F120"/>
    <mergeCell ref="C121:D121"/>
    <mergeCell ref="E121:F121"/>
    <mergeCell ref="C122:D122"/>
    <mergeCell ref="E122:F122"/>
    <mergeCell ref="L2:O2"/>
    <mergeCell ref="L3:O3"/>
    <mergeCell ref="G60:H60"/>
    <mergeCell ref="G61:H61"/>
    <mergeCell ref="D2:I3"/>
    <mergeCell ref="D20:I21"/>
    <mergeCell ref="J20:K21"/>
    <mergeCell ref="G59:H59"/>
    <mergeCell ref="J2:K3"/>
    <mergeCell ref="L20:O20"/>
    <mergeCell ref="L21:O21"/>
    <mergeCell ref="D40:I41"/>
    <mergeCell ref="J40:K41"/>
    <mergeCell ref="L40:O40"/>
    <mergeCell ref="L41:O41"/>
    <mergeCell ref="G65:H65"/>
    <mergeCell ref="G66:H66"/>
    <mergeCell ref="C58:H58"/>
    <mergeCell ref="G69:H69"/>
    <mergeCell ref="G62:H62"/>
    <mergeCell ref="G63:H63"/>
    <mergeCell ref="G64:H64"/>
    <mergeCell ref="C69:D69"/>
    <mergeCell ref="E69:F69"/>
    <mergeCell ref="E61:F61"/>
    <mergeCell ref="G74:H74"/>
    <mergeCell ref="G75:H75"/>
    <mergeCell ref="G76:H76"/>
    <mergeCell ref="C68:H68"/>
    <mergeCell ref="G70:H70"/>
    <mergeCell ref="G71:H71"/>
    <mergeCell ref="G72:H72"/>
    <mergeCell ref="G73:H73"/>
    <mergeCell ref="C73:D73"/>
    <mergeCell ref="E73:F73"/>
    <mergeCell ref="G81:H81"/>
    <mergeCell ref="G82:H82"/>
    <mergeCell ref="G83:H83"/>
    <mergeCell ref="G84:H84"/>
    <mergeCell ref="G85:H85"/>
    <mergeCell ref="G86:H86"/>
    <mergeCell ref="G91:H91"/>
    <mergeCell ref="G92:H92"/>
    <mergeCell ref="G93:H93"/>
    <mergeCell ref="G94:H94"/>
    <mergeCell ref="G95:H95"/>
    <mergeCell ref="G96:H96"/>
    <mergeCell ref="G103:H103"/>
    <mergeCell ref="G104:H104"/>
    <mergeCell ref="G105:H105"/>
    <mergeCell ref="G106:H106"/>
    <mergeCell ref="G107:H107"/>
    <mergeCell ref="G108:H108"/>
    <mergeCell ref="G121:H121"/>
    <mergeCell ref="G122:H122"/>
    <mergeCell ref="G115:H115"/>
    <mergeCell ref="G116:H116"/>
    <mergeCell ref="G117:H117"/>
    <mergeCell ref="G118:H118"/>
    <mergeCell ref="G119:H119"/>
    <mergeCell ref="G120:H120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5"/>
  <sheetViews>
    <sheetView workbookViewId="0">
      <selection activeCell="A2" sqref="A2"/>
    </sheetView>
  </sheetViews>
  <sheetFormatPr defaultRowHeight="12.75"/>
  <cols>
    <col min="1" max="1" width="3.85546875" style="104" customWidth="1"/>
    <col min="2" max="2" width="11.140625" style="104" customWidth="1"/>
    <col min="3" max="15" width="7.7109375" style="104" customWidth="1"/>
    <col min="16" max="16384" width="9.140625" style="104"/>
  </cols>
  <sheetData>
    <row r="1" spans="2:18" ht="13.5" thickBot="1">
      <c r="R1" s="199"/>
    </row>
    <row r="2" spans="2:18" ht="13.5" customHeight="1" thickBot="1">
      <c r="B2" s="188"/>
      <c r="C2" s="185"/>
      <c r="D2" s="186" t="s">
        <v>6</v>
      </c>
      <c r="E2" s="187"/>
      <c r="F2" s="187"/>
      <c r="G2" s="187"/>
      <c r="H2" s="187"/>
      <c r="I2" s="185"/>
      <c r="J2" s="186" t="s">
        <v>7</v>
      </c>
      <c r="K2" s="185"/>
      <c r="L2" s="184" t="s">
        <v>8</v>
      </c>
      <c r="M2" s="116"/>
      <c r="N2" s="116"/>
      <c r="O2" s="180"/>
    </row>
    <row r="3" spans="2:18" ht="13.5" customHeight="1" thickBot="1">
      <c r="B3" s="183"/>
      <c r="C3" s="182"/>
      <c r="D3" s="183"/>
      <c r="E3" s="123"/>
      <c r="F3" s="123"/>
      <c r="G3" s="123"/>
      <c r="H3" s="123"/>
      <c r="I3" s="182"/>
      <c r="J3" s="183"/>
      <c r="K3" s="182"/>
      <c r="L3" s="181" t="s">
        <v>48</v>
      </c>
      <c r="M3" s="116"/>
      <c r="N3" s="116"/>
      <c r="O3" s="180"/>
    </row>
    <row r="4" spans="2:18" ht="5.25" customHeight="1" thickBot="1">
      <c r="B4" s="173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9"/>
      <c r="N4" s="179"/>
      <c r="O4" s="178"/>
    </row>
    <row r="5" spans="2:18" ht="21.75" thickBot="1">
      <c r="B5" s="177" t="s">
        <v>28</v>
      </c>
      <c r="C5" s="176">
        <v>0.59997</v>
      </c>
      <c r="D5" s="175">
        <v>0.59989000000000003</v>
      </c>
      <c r="E5" s="175">
        <v>0.59976200000000002</v>
      </c>
      <c r="F5" s="175">
        <v>0.59958400000000001</v>
      </c>
      <c r="G5" s="175">
        <v>0.59935700000000003</v>
      </c>
      <c r="H5" s="175">
        <v>1.5999989999999999</v>
      </c>
      <c r="I5" s="175">
        <v>1.5999239999999999</v>
      </c>
      <c r="J5" s="175">
        <v>1.59972</v>
      </c>
      <c r="K5" s="175">
        <v>1.5993889999999999</v>
      </c>
      <c r="L5" s="175">
        <v>1.598929</v>
      </c>
      <c r="M5" s="175">
        <v>1.5983419999999999</v>
      </c>
      <c r="N5" s="175">
        <v>1.5976269999999999</v>
      </c>
      <c r="O5" s="174">
        <v>0.49999399999999999</v>
      </c>
    </row>
    <row r="6" spans="2:18" ht="5.25" customHeight="1" thickBot="1">
      <c r="B6" s="173" t="s">
        <v>29</v>
      </c>
      <c r="C6" s="172"/>
      <c r="D6" s="171"/>
      <c r="E6" s="171"/>
      <c r="F6" s="171"/>
      <c r="G6" s="171"/>
      <c r="H6" s="171"/>
      <c r="I6" s="171"/>
      <c r="J6" s="171"/>
      <c r="K6" s="171"/>
      <c r="L6" s="171"/>
      <c r="M6" s="170"/>
      <c r="N6" s="170"/>
      <c r="O6" s="169"/>
    </row>
    <row r="7" spans="2:18" ht="13.5" thickBot="1">
      <c r="B7" s="164" t="s">
        <v>0</v>
      </c>
      <c r="C7" s="207">
        <v>0.29166666666666669</v>
      </c>
      <c r="D7" s="166">
        <v>0.33333333333333331</v>
      </c>
      <c r="E7" s="166">
        <v>0.375</v>
      </c>
      <c r="F7" s="166">
        <v>0.41666666666666669</v>
      </c>
      <c r="G7" s="166">
        <v>0.45833333333333331</v>
      </c>
      <c r="H7" s="166">
        <v>0.5</v>
      </c>
      <c r="I7" s="166">
        <v>0.54166666666666663</v>
      </c>
      <c r="J7" s="166">
        <v>0.58333333333333337</v>
      </c>
      <c r="K7" s="166">
        <v>0.625</v>
      </c>
      <c r="L7" s="166">
        <v>0.66666666666666663</v>
      </c>
      <c r="M7" s="166">
        <v>0.70833333333333337</v>
      </c>
      <c r="N7" s="166">
        <v>0.75</v>
      </c>
      <c r="O7" s="165">
        <v>0.79166666666666663</v>
      </c>
    </row>
    <row r="8" spans="2:18" ht="4.5" customHeight="1" thickBot="1">
      <c r="B8" s="154"/>
      <c r="C8" s="160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8"/>
    </row>
    <row r="9" spans="2:18" ht="12.75" customHeight="1" thickBot="1">
      <c r="B9" s="164" t="s">
        <v>1</v>
      </c>
      <c r="C9" s="163" t="s">
        <v>2</v>
      </c>
      <c r="D9" s="162" t="s">
        <v>2</v>
      </c>
      <c r="E9" s="162" t="s">
        <v>2</v>
      </c>
      <c r="F9" s="162" t="s">
        <v>2</v>
      </c>
      <c r="G9" s="162" t="s">
        <v>2</v>
      </c>
      <c r="H9" s="162" t="s">
        <v>2</v>
      </c>
      <c r="I9" s="162" t="s">
        <v>2</v>
      </c>
      <c r="J9" s="162" t="s">
        <v>2</v>
      </c>
      <c r="K9" s="162" t="s">
        <v>2</v>
      </c>
      <c r="L9" s="162" t="s">
        <v>2</v>
      </c>
      <c r="M9" s="162" t="s">
        <v>2</v>
      </c>
      <c r="N9" s="162" t="s">
        <v>2</v>
      </c>
      <c r="O9" s="161" t="s">
        <v>2</v>
      </c>
    </row>
    <row r="10" spans="2:18" ht="5.25" customHeight="1" thickBot="1">
      <c r="B10" s="154"/>
      <c r="C10" s="160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8"/>
    </row>
    <row r="11" spans="2:18" ht="12.75" customHeight="1">
      <c r="B11" s="150" t="s">
        <v>3</v>
      </c>
      <c r="C11" s="149"/>
      <c r="D11" s="148"/>
      <c r="E11" s="148"/>
      <c r="F11" s="148"/>
      <c r="G11" s="205">
        <v>7.92</v>
      </c>
      <c r="H11" s="204">
        <v>8.0299999999999994</v>
      </c>
      <c r="I11" s="204">
        <v>8.1999999999999993</v>
      </c>
      <c r="J11" s="204">
        <v>8.3699999999999992</v>
      </c>
      <c r="K11" s="148">
        <v>8.27</v>
      </c>
      <c r="L11" s="148">
        <v>8.36</v>
      </c>
      <c r="M11" s="148"/>
      <c r="N11" s="148"/>
      <c r="O11" s="147"/>
    </row>
    <row r="12" spans="2:18">
      <c r="B12" s="146" t="s">
        <v>4</v>
      </c>
      <c r="C12" s="145"/>
      <c r="D12" s="144"/>
      <c r="E12" s="144"/>
      <c r="F12" s="144"/>
      <c r="G12" s="203">
        <v>-53.8</v>
      </c>
      <c r="H12" s="203">
        <v>-58.8</v>
      </c>
      <c r="I12" s="203">
        <v>-70.099999999999994</v>
      </c>
      <c r="J12" s="203">
        <v>-78.400000000000006</v>
      </c>
      <c r="K12" s="144">
        <v>-72.900000000000006</v>
      </c>
      <c r="L12" s="144">
        <v>-79.900000000000006</v>
      </c>
      <c r="M12" s="144"/>
      <c r="N12" s="144"/>
      <c r="O12" s="143"/>
    </row>
    <row r="13" spans="2:18" ht="13.5" thickBot="1">
      <c r="B13" s="142" t="s">
        <v>5</v>
      </c>
      <c r="C13" s="157"/>
      <c r="D13" s="156"/>
      <c r="E13" s="156"/>
      <c r="F13" s="156"/>
      <c r="G13" s="202">
        <v>17.899999999999999</v>
      </c>
      <c r="H13" s="202">
        <v>18.2</v>
      </c>
      <c r="I13" s="202">
        <v>17.8</v>
      </c>
      <c r="J13" s="202">
        <v>18.8</v>
      </c>
      <c r="K13" s="140">
        <v>18.100000000000001</v>
      </c>
      <c r="L13" s="140">
        <v>17.5</v>
      </c>
      <c r="M13" s="156"/>
      <c r="N13" s="156"/>
      <c r="O13" s="155"/>
    </row>
    <row r="14" spans="2:18" ht="5.25" customHeight="1" thickBot="1">
      <c r="B14" s="154"/>
      <c r="C14" s="153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1"/>
    </row>
    <row r="15" spans="2:18" ht="12.75" customHeight="1">
      <c r="B15" s="150" t="s">
        <v>19</v>
      </c>
      <c r="C15" s="149"/>
      <c r="D15" s="148"/>
      <c r="E15" s="148"/>
      <c r="F15" s="148"/>
      <c r="G15" s="205">
        <v>42</v>
      </c>
      <c r="H15" s="204">
        <v>39.200000000000003</v>
      </c>
      <c r="I15" s="204">
        <v>38.299999999999997</v>
      </c>
      <c r="J15" s="204">
        <v>38.9</v>
      </c>
      <c r="K15" s="148">
        <v>42.2</v>
      </c>
      <c r="L15" s="148">
        <v>40</v>
      </c>
      <c r="M15" s="148"/>
      <c r="N15" s="148"/>
      <c r="O15" s="147"/>
    </row>
    <row r="16" spans="2:18">
      <c r="B16" s="146" t="s">
        <v>20</v>
      </c>
      <c r="C16" s="145"/>
      <c r="D16" s="144"/>
      <c r="E16" s="144"/>
      <c r="F16" s="144"/>
      <c r="G16" s="203">
        <v>26.7</v>
      </c>
      <c r="H16" s="203">
        <v>25.2</v>
      </c>
      <c r="I16" s="203">
        <v>24</v>
      </c>
      <c r="J16" s="203">
        <v>24.8</v>
      </c>
      <c r="K16" s="144">
        <v>26</v>
      </c>
      <c r="L16" s="144">
        <v>25.1</v>
      </c>
      <c r="M16" s="144"/>
      <c r="N16" s="144"/>
      <c r="O16" s="143"/>
    </row>
    <row r="17" spans="2:17" ht="13.5" thickBot="1">
      <c r="B17" s="142" t="s">
        <v>5</v>
      </c>
      <c r="C17" s="141"/>
      <c r="D17" s="140"/>
      <c r="E17" s="140"/>
      <c r="F17" s="140"/>
      <c r="G17" s="202">
        <v>17.8</v>
      </c>
      <c r="H17" s="202">
        <v>17.899999999999999</v>
      </c>
      <c r="I17" s="202">
        <v>17.600000000000001</v>
      </c>
      <c r="J17" s="202">
        <v>18.3</v>
      </c>
      <c r="K17" s="140">
        <v>17.899999999999999</v>
      </c>
      <c r="L17" s="140">
        <v>17.3</v>
      </c>
      <c r="M17" s="140"/>
      <c r="N17" s="140"/>
      <c r="O17" s="139"/>
    </row>
    <row r="19" spans="2:17" ht="13.5" thickBot="1"/>
    <row r="20" spans="2:17" ht="13.5" customHeight="1" thickBot="1">
      <c r="B20" s="188"/>
      <c r="C20" s="185"/>
      <c r="D20" s="186" t="s">
        <v>6</v>
      </c>
      <c r="E20" s="187"/>
      <c r="F20" s="187"/>
      <c r="G20" s="187"/>
      <c r="H20" s="187"/>
      <c r="I20" s="185"/>
      <c r="J20" s="186" t="s">
        <v>16</v>
      </c>
      <c r="K20" s="185"/>
      <c r="L20" s="184" t="s">
        <v>8</v>
      </c>
      <c r="M20" s="116"/>
      <c r="N20" s="116"/>
      <c r="O20" s="180"/>
    </row>
    <row r="21" spans="2:17" ht="18" customHeight="1" thickBot="1">
      <c r="B21" s="183"/>
      <c r="C21" s="182"/>
      <c r="D21" s="183"/>
      <c r="E21" s="123"/>
      <c r="F21" s="123"/>
      <c r="G21" s="123"/>
      <c r="H21" s="123"/>
      <c r="I21" s="182"/>
      <c r="J21" s="183"/>
      <c r="K21" s="182"/>
      <c r="L21" s="181" t="s">
        <v>48</v>
      </c>
      <c r="M21" s="116"/>
      <c r="N21" s="116"/>
      <c r="O21" s="180"/>
      <c r="Q21" s="136"/>
    </row>
    <row r="22" spans="2:17" ht="5.25" customHeight="1" thickBot="1">
      <c r="B22" s="173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9"/>
      <c r="N22" s="179"/>
      <c r="O22" s="178"/>
    </row>
    <row r="23" spans="2:17" ht="21.75" thickBot="1">
      <c r="B23" s="177" t="s">
        <v>28</v>
      </c>
      <c r="C23" s="176">
        <v>0.59996400000000005</v>
      </c>
      <c r="D23" s="175">
        <v>0.59987999999999997</v>
      </c>
      <c r="E23" s="175">
        <v>0.599746</v>
      </c>
      <c r="F23" s="175">
        <v>0.59956299999999996</v>
      </c>
      <c r="G23" s="175">
        <v>0.59933099999999995</v>
      </c>
      <c r="H23" s="175">
        <v>1.599998</v>
      </c>
      <c r="I23" s="175">
        <v>1.599909</v>
      </c>
      <c r="J23" s="175">
        <v>1.599693</v>
      </c>
      <c r="K23" s="175">
        <v>1.5993489999999999</v>
      </c>
      <c r="L23" s="175">
        <v>1.598876</v>
      </c>
      <c r="M23" s="175">
        <v>1.598276</v>
      </c>
      <c r="N23" s="175">
        <v>0.49999900000000003</v>
      </c>
      <c r="O23" s="174">
        <v>0.499977</v>
      </c>
    </row>
    <row r="24" spans="2:17" ht="5.25" customHeight="1" thickBot="1">
      <c r="B24" s="173"/>
      <c r="C24" s="172"/>
      <c r="D24" s="171"/>
      <c r="E24" s="171"/>
      <c r="F24" s="171"/>
      <c r="G24" s="171"/>
      <c r="H24" s="171"/>
      <c r="I24" s="171"/>
      <c r="J24" s="171"/>
      <c r="K24" s="171"/>
      <c r="L24" s="171"/>
      <c r="M24" s="170"/>
      <c r="N24" s="170"/>
      <c r="O24" s="169"/>
    </row>
    <row r="25" spans="2:17" ht="13.5" thickBot="1">
      <c r="B25" s="168" t="s">
        <v>0</v>
      </c>
      <c r="C25" s="167">
        <v>0.2986111111111111</v>
      </c>
      <c r="D25" s="166">
        <v>0.34027777777777773</v>
      </c>
      <c r="E25" s="166">
        <v>0.38194444444444442</v>
      </c>
      <c r="F25" s="166">
        <v>0.4236111111111111</v>
      </c>
      <c r="G25" s="166">
        <v>0.46527777777777773</v>
      </c>
      <c r="H25" s="166">
        <v>0.50694444444444442</v>
      </c>
      <c r="I25" s="166">
        <v>0.54861111111111105</v>
      </c>
      <c r="J25" s="166">
        <v>0.59027777777777779</v>
      </c>
      <c r="K25" s="166">
        <v>0.63194444444444442</v>
      </c>
      <c r="L25" s="166">
        <v>0.67361111111111116</v>
      </c>
      <c r="M25" s="166">
        <v>0.71527777777777779</v>
      </c>
      <c r="N25" s="166">
        <v>0.75694444444444453</v>
      </c>
      <c r="O25" s="165">
        <v>0.79861111111111116</v>
      </c>
    </row>
    <row r="26" spans="2:17" ht="5.25" customHeight="1" thickBot="1">
      <c r="B26" s="154"/>
      <c r="C26" s="160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8"/>
    </row>
    <row r="27" spans="2:17" ht="13.5" thickBot="1">
      <c r="B27" s="164" t="s">
        <v>1</v>
      </c>
      <c r="C27" s="163" t="s">
        <v>2</v>
      </c>
      <c r="D27" s="162" t="s">
        <v>2</v>
      </c>
      <c r="E27" s="162" t="s">
        <v>2</v>
      </c>
      <c r="F27" s="162" t="s">
        <v>2</v>
      </c>
      <c r="G27" s="162" t="s">
        <v>2</v>
      </c>
      <c r="H27" s="162" t="s">
        <v>2</v>
      </c>
      <c r="I27" s="162" t="s">
        <v>2</v>
      </c>
      <c r="J27" s="162" t="s">
        <v>2</v>
      </c>
      <c r="K27" s="162" t="s">
        <v>2</v>
      </c>
      <c r="L27" s="162" t="s">
        <v>2</v>
      </c>
      <c r="M27" s="162" t="s">
        <v>2</v>
      </c>
      <c r="N27" s="162" t="s">
        <v>2</v>
      </c>
      <c r="O27" s="161" t="s">
        <v>2</v>
      </c>
    </row>
    <row r="28" spans="2:17" ht="5.25" customHeight="1" thickBot="1">
      <c r="B28" s="154"/>
      <c r="C28" s="160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8"/>
    </row>
    <row r="29" spans="2:17">
      <c r="B29" s="150" t="s">
        <v>3</v>
      </c>
      <c r="C29" s="149"/>
      <c r="D29" s="148"/>
      <c r="E29" s="148"/>
      <c r="F29" s="148"/>
      <c r="G29" s="148">
        <v>8.0299999999999994</v>
      </c>
      <c r="H29" s="148">
        <v>8.43</v>
      </c>
      <c r="I29" s="148">
        <v>8.3000000000000007</v>
      </c>
      <c r="J29" s="148">
        <v>8.25</v>
      </c>
      <c r="K29" s="148">
        <v>8.2100000000000009</v>
      </c>
      <c r="L29" s="148">
        <v>8.44</v>
      </c>
      <c r="M29" s="148">
        <v>8.3800000000000008</v>
      </c>
      <c r="N29" s="148"/>
      <c r="O29" s="147"/>
    </row>
    <row r="30" spans="2:17">
      <c r="B30" s="146" t="s">
        <v>4</v>
      </c>
      <c r="C30" s="145"/>
      <c r="D30" s="144"/>
      <c r="E30" s="144"/>
      <c r="F30" s="144"/>
      <c r="G30" s="144">
        <v>-58.9</v>
      </c>
      <c r="H30" s="144">
        <v>-82.8</v>
      </c>
      <c r="I30" s="144">
        <v>-74.400000000000006</v>
      </c>
      <c r="J30" s="144">
        <v>-70.2</v>
      </c>
      <c r="K30" s="144">
        <v>-72.5</v>
      </c>
      <c r="L30" s="144">
        <v>-70.3</v>
      </c>
      <c r="M30" s="144">
        <v>-75.3</v>
      </c>
      <c r="N30" s="144"/>
      <c r="O30" s="143"/>
    </row>
    <row r="31" spans="2:17" ht="13.5" thickBot="1">
      <c r="B31" s="142" t="s">
        <v>5</v>
      </c>
      <c r="C31" s="157"/>
      <c r="D31" s="156"/>
      <c r="E31" s="156"/>
      <c r="F31" s="156"/>
      <c r="G31" s="140">
        <v>17.399999999999999</v>
      </c>
      <c r="H31" s="140">
        <v>18.100000000000001</v>
      </c>
      <c r="I31" s="140">
        <v>18.3</v>
      </c>
      <c r="J31" s="140">
        <v>18</v>
      </c>
      <c r="K31" s="140">
        <v>17.3</v>
      </c>
      <c r="L31" s="140">
        <v>17.7</v>
      </c>
      <c r="M31" s="140">
        <v>17.8</v>
      </c>
      <c r="N31" s="156"/>
      <c r="O31" s="155"/>
    </row>
    <row r="32" spans="2:17" ht="5.25" customHeight="1" thickBot="1">
      <c r="B32" s="154"/>
      <c r="C32" s="153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1"/>
    </row>
    <row r="33" spans="1:21">
      <c r="B33" s="150" t="s">
        <v>19</v>
      </c>
      <c r="C33" s="149"/>
      <c r="D33" s="148"/>
      <c r="E33" s="148"/>
      <c r="F33" s="148"/>
      <c r="G33" s="148">
        <v>35.700000000000003</v>
      </c>
      <c r="H33" s="148">
        <v>37</v>
      </c>
      <c r="I33" s="148">
        <v>34.799999999999997</v>
      </c>
      <c r="J33" s="148">
        <v>35.200000000000003</v>
      </c>
      <c r="K33" s="148">
        <v>32.4</v>
      </c>
      <c r="L33" s="148">
        <v>37.299999999999997</v>
      </c>
      <c r="M33" s="148">
        <v>37.6</v>
      </c>
      <c r="N33" s="148"/>
      <c r="O33" s="147"/>
    </row>
    <row r="34" spans="1:21">
      <c r="B34" s="146" t="s">
        <v>20</v>
      </c>
      <c r="C34" s="145"/>
      <c r="D34" s="144"/>
      <c r="E34" s="144"/>
      <c r="F34" s="144"/>
      <c r="G34" s="144">
        <v>22.4</v>
      </c>
      <c r="H34" s="144">
        <v>23.2</v>
      </c>
      <c r="I34" s="144">
        <v>21.3</v>
      </c>
      <c r="J34" s="144">
        <v>21.8</v>
      </c>
      <c r="K34" s="144">
        <v>19.899999999999999</v>
      </c>
      <c r="L34" s="144">
        <v>20.2</v>
      </c>
      <c r="M34" s="144">
        <v>23.5</v>
      </c>
      <c r="N34" s="144"/>
      <c r="O34" s="143"/>
    </row>
    <row r="35" spans="1:21" ht="13.5" thickBot="1">
      <c r="B35" s="142" t="s">
        <v>5</v>
      </c>
      <c r="C35" s="141"/>
      <c r="D35" s="140"/>
      <c r="E35" s="140"/>
      <c r="F35" s="140"/>
      <c r="G35" s="140">
        <v>17.2</v>
      </c>
      <c r="H35" s="140">
        <v>17.899999999999999</v>
      </c>
      <c r="I35" s="140">
        <v>17.7</v>
      </c>
      <c r="J35" s="140">
        <v>17.5</v>
      </c>
      <c r="K35" s="140">
        <v>17.100000000000001</v>
      </c>
      <c r="L35" s="140">
        <v>17.3</v>
      </c>
      <c r="M35" s="140">
        <v>17.2</v>
      </c>
      <c r="N35" s="140"/>
      <c r="O35" s="139"/>
    </row>
    <row r="37" spans="1:21">
      <c r="A37" s="120"/>
      <c r="B37" s="120"/>
      <c r="C37" s="120"/>
    </row>
    <row r="38" spans="1:21">
      <c r="A38" s="120"/>
      <c r="B38" s="120"/>
      <c r="C38" s="120"/>
    </row>
    <row r="39" spans="1:21">
      <c r="A39" s="120"/>
      <c r="B39" s="120"/>
      <c r="C39" s="120"/>
    </row>
    <row r="40" spans="1:21" ht="12.75" customHeight="1" thickBot="1">
      <c r="C40" s="119"/>
      <c r="D40" s="119"/>
      <c r="E40" s="119"/>
      <c r="F40" s="119"/>
    </row>
    <row r="41" spans="1:21" ht="13.5" customHeight="1" thickBot="1">
      <c r="B41" s="118"/>
      <c r="C41" s="117" t="s">
        <v>31</v>
      </c>
      <c r="D41" s="117"/>
      <c r="E41" s="117"/>
      <c r="F41" s="117"/>
    </row>
    <row r="42" spans="1:21" ht="13.5" customHeight="1" thickBot="1">
      <c r="B42" s="115"/>
      <c r="C42" s="122" t="s">
        <v>17</v>
      </c>
      <c r="D42" s="122"/>
      <c r="E42" s="122" t="s">
        <v>18</v>
      </c>
      <c r="F42" s="122"/>
    </row>
    <row r="43" spans="1:21" ht="12.75" customHeight="1">
      <c r="B43" s="201" t="s">
        <v>9</v>
      </c>
      <c r="C43" s="113">
        <f>COUNTIF(C11:O11,"&gt;0")</f>
        <v>6</v>
      </c>
      <c r="D43" s="113"/>
      <c r="E43" s="113">
        <f>COUNTIF(C29:O29,"&gt;0")</f>
        <v>7</v>
      </c>
      <c r="F43" s="113"/>
      <c r="I43" s="136"/>
    </row>
    <row r="44" spans="1:21" ht="12.75" customHeight="1">
      <c r="B44" s="201" t="s">
        <v>10</v>
      </c>
      <c r="C44" s="111">
        <f>AVERAGE(C11:O11)</f>
        <v>8.1916666666666647</v>
      </c>
      <c r="D44" s="111"/>
      <c r="E44" s="111">
        <f>AVERAGE(C29:O29)</f>
        <v>8.2914285714285718</v>
      </c>
      <c r="F44" s="111"/>
      <c r="I44" s="136"/>
    </row>
    <row r="45" spans="1:21">
      <c r="B45" s="201" t="s">
        <v>12</v>
      </c>
      <c r="C45" s="111">
        <f>STDEV(C11:O11)</f>
        <v>0.18236410465512837</v>
      </c>
      <c r="D45" s="111"/>
      <c r="E45" s="111">
        <f>STDEV(C29:O29)</f>
        <v>0.14484803202305652</v>
      </c>
      <c r="F45" s="111"/>
      <c r="H45" s="120"/>
      <c r="I45" s="120"/>
      <c r="J45" s="120"/>
      <c r="K45" s="120"/>
      <c r="L45" s="120"/>
      <c r="M45" s="120"/>
    </row>
    <row r="46" spans="1:21">
      <c r="B46" s="201" t="s">
        <v>11</v>
      </c>
      <c r="C46" s="111">
        <f>CONFIDENCE(0.05,C45,C43)</f>
        <v>0.1459189932311479</v>
      </c>
      <c r="D46" s="111"/>
      <c r="E46" s="111">
        <f>CONFIDENCE(0.05,E45,E43)</f>
        <v>0.10730295202328045</v>
      </c>
      <c r="F46" s="111"/>
      <c r="H46" s="120"/>
      <c r="I46" s="120"/>
      <c r="J46" s="120"/>
      <c r="K46" s="120"/>
      <c r="L46" s="120"/>
      <c r="M46" s="120"/>
    </row>
    <row r="47" spans="1:21">
      <c r="B47" s="201" t="s">
        <v>13</v>
      </c>
      <c r="C47" s="109">
        <f>MAX(C11:O11)</f>
        <v>8.3699999999999992</v>
      </c>
      <c r="D47" s="109"/>
      <c r="E47" s="109">
        <f>MAX(C29:O29)</f>
        <v>8.44</v>
      </c>
      <c r="F47" s="109"/>
      <c r="H47" s="120"/>
      <c r="I47" s="135"/>
      <c r="J47" s="135"/>
      <c r="K47" s="135"/>
      <c r="L47" s="120"/>
      <c r="M47" s="120"/>
    </row>
    <row r="48" spans="1:21">
      <c r="B48" s="201" t="s">
        <v>14</v>
      </c>
      <c r="C48" s="109">
        <f>MIN(C11:O11)</f>
        <v>7.92</v>
      </c>
      <c r="D48" s="109"/>
      <c r="E48" s="109">
        <f>MIN(C29:O29)</f>
        <v>8.0299999999999994</v>
      </c>
      <c r="F48" s="109"/>
      <c r="I48" s="120"/>
      <c r="J48" s="120"/>
      <c r="K48" s="120"/>
      <c r="L48" s="133"/>
      <c r="M48" s="133"/>
      <c r="N48" s="121"/>
      <c r="O48" s="121"/>
      <c r="P48" s="121"/>
      <c r="Q48" s="121"/>
      <c r="R48" s="121"/>
      <c r="S48" s="121"/>
      <c r="T48" s="121"/>
      <c r="U48" s="121"/>
    </row>
    <row r="49" spans="2:21" ht="13.5" thickBot="1">
      <c r="B49" s="200" t="s">
        <v>15</v>
      </c>
      <c r="C49" s="106">
        <f>C47-C48</f>
        <v>0.44999999999999929</v>
      </c>
      <c r="D49" s="106"/>
      <c r="E49" s="106">
        <f>E47-E48</f>
        <v>0.41000000000000014</v>
      </c>
      <c r="F49" s="106"/>
      <c r="H49" s="120"/>
      <c r="I49" s="120"/>
      <c r="J49" s="120"/>
      <c r="K49" s="120"/>
      <c r="L49" s="133"/>
      <c r="M49" s="133"/>
      <c r="N49" s="121"/>
      <c r="O49" s="121"/>
      <c r="P49" s="121"/>
      <c r="Q49" s="121"/>
      <c r="R49" s="121"/>
      <c r="S49" s="121"/>
      <c r="T49" s="121"/>
      <c r="U49" s="121"/>
    </row>
    <row r="50" spans="2:21">
      <c r="H50" s="120"/>
      <c r="I50" s="120"/>
      <c r="J50" s="120"/>
      <c r="K50" s="120"/>
      <c r="L50" s="133"/>
      <c r="M50" s="133"/>
      <c r="N50" s="121"/>
      <c r="O50" s="121"/>
      <c r="P50" s="121"/>
      <c r="Q50" s="121"/>
      <c r="R50" s="121"/>
      <c r="S50" s="121"/>
      <c r="T50" s="121"/>
      <c r="U50" s="121"/>
    </row>
    <row r="51" spans="2:21" ht="13.5" thickBot="1">
      <c r="L51" s="121"/>
      <c r="M51" s="121"/>
      <c r="N51" s="121"/>
      <c r="O51" s="121"/>
      <c r="P51" s="121"/>
      <c r="Q51" s="121"/>
      <c r="R51" s="121"/>
      <c r="S51" s="121"/>
      <c r="T51" s="121"/>
      <c r="U51" s="121"/>
    </row>
    <row r="52" spans="2:21" ht="13.5" thickBot="1">
      <c r="B52" s="118"/>
      <c r="C52" s="117" t="s">
        <v>32</v>
      </c>
      <c r="D52" s="117"/>
      <c r="E52" s="117"/>
      <c r="F52" s="117"/>
      <c r="L52" s="121"/>
      <c r="M52" s="121"/>
      <c r="N52" s="121"/>
      <c r="O52" s="121"/>
      <c r="P52" s="121"/>
      <c r="Q52" s="121"/>
      <c r="R52" s="121"/>
      <c r="S52" s="121"/>
      <c r="T52" s="121"/>
      <c r="U52" s="121"/>
    </row>
    <row r="53" spans="2:21" ht="13.5" thickBot="1">
      <c r="B53" s="115"/>
      <c r="C53" s="122" t="s">
        <v>17</v>
      </c>
      <c r="D53" s="122"/>
      <c r="E53" s="122" t="s">
        <v>18</v>
      </c>
      <c r="F53" s="122"/>
      <c r="L53" s="121"/>
      <c r="M53" s="121"/>
      <c r="N53" s="121"/>
      <c r="O53" s="121"/>
      <c r="P53" s="121"/>
      <c r="Q53" s="121"/>
      <c r="R53" s="121"/>
      <c r="S53" s="121"/>
      <c r="T53" s="121"/>
      <c r="U53" s="121"/>
    </row>
    <row r="54" spans="2:21">
      <c r="B54" s="110" t="s">
        <v>9</v>
      </c>
      <c r="C54" s="113">
        <v>5</v>
      </c>
      <c r="D54" s="113"/>
      <c r="E54" s="113">
        <v>8</v>
      </c>
      <c r="F54" s="113"/>
      <c r="L54" s="121"/>
      <c r="M54" s="121"/>
      <c r="N54" s="121"/>
      <c r="O54" s="121"/>
      <c r="P54" s="121"/>
      <c r="Q54" s="121"/>
      <c r="R54" s="121"/>
      <c r="S54" s="121"/>
      <c r="T54" s="121"/>
      <c r="U54" s="121"/>
    </row>
    <row r="55" spans="2:21">
      <c r="B55" s="110" t="s">
        <v>10</v>
      </c>
      <c r="C55" s="111">
        <f>AVERAGE(C12:O12)</f>
        <v>-68.983333333333334</v>
      </c>
      <c r="D55" s="111"/>
      <c r="E55" s="111">
        <f>AVERAGE(C30:O30)</f>
        <v>-72.057142857142864</v>
      </c>
      <c r="F55" s="111"/>
      <c r="L55" s="121"/>
      <c r="M55" s="121"/>
      <c r="N55" s="121"/>
      <c r="O55" s="121"/>
      <c r="P55" s="121"/>
      <c r="Q55" s="121"/>
      <c r="R55" s="121"/>
      <c r="S55" s="121"/>
      <c r="T55" s="121"/>
      <c r="U55" s="121"/>
    </row>
    <row r="56" spans="2:21">
      <c r="B56" s="110" t="s">
        <v>12</v>
      </c>
      <c r="C56" s="111">
        <f>STDEV(C12:O12)</f>
        <v>10.57041468754503</v>
      </c>
      <c r="D56" s="111"/>
      <c r="E56" s="111">
        <f>STDEV(C30:O30)</f>
        <v>7.2025127890334533</v>
      </c>
      <c r="F56" s="111"/>
      <c r="L56" s="121"/>
      <c r="M56" s="121"/>
      <c r="N56" s="121"/>
      <c r="O56" s="121"/>
      <c r="P56" s="121"/>
      <c r="Q56" s="121"/>
      <c r="R56" s="121"/>
      <c r="S56" s="121"/>
      <c r="T56" s="121"/>
      <c r="U56" s="121"/>
    </row>
    <row r="57" spans="2:21">
      <c r="B57" s="110" t="s">
        <v>11</v>
      </c>
      <c r="C57" s="111">
        <f>CONFIDENCE(0.05,C56,C54)</f>
        <v>9.2652067368749798</v>
      </c>
      <c r="D57" s="111"/>
      <c r="E57" s="111">
        <f>CONFIDENCE(0.05,E56,E54)</f>
        <v>4.990995009624462</v>
      </c>
      <c r="F57" s="111"/>
      <c r="L57" s="121"/>
      <c r="M57" s="121"/>
      <c r="N57" s="121"/>
      <c r="O57" s="121"/>
      <c r="P57" s="121"/>
      <c r="Q57" s="121"/>
      <c r="R57" s="121"/>
      <c r="S57" s="121"/>
      <c r="T57" s="121"/>
      <c r="U57" s="121"/>
    </row>
    <row r="58" spans="2:21">
      <c r="B58" s="110" t="s">
        <v>13</v>
      </c>
      <c r="C58" s="109">
        <f>MAX(C12:O12)</f>
        <v>-53.8</v>
      </c>
      <c r="D58" s="109"/>
      <c r="E58" s="109">
        <f>MAX(C30:O30)</f>
        <v>-58.9</v>
      </c>
      <c r="F58" s="109"/>
      <c r="L58" s="121"/>
      <c r="M58" s="121"/>
      <c r="N58" s="121"/>
      <c r="O58" s="121"/>
      <c r="P58" s="121"/>
      <c r="Q58" s="121"/>
      <c r="R58" s="121"/>
      <c r="S58" s="121"/>
      <c r="T58" s="121"/>
      <c r="U58" s="121"/>
    </row>
    <row r="59" spans="2:21">
      <c r="B59" s="110" t="s">
        <v>14</v>
      </c>
      <c r="C59" s="109">
        <f>MIN(C12:O12)</f>
        <v>-79.900000000000006</v>
      </c>
      <c r="D59" s="109"/>
      <c r="E59" s="109">
        <f>MIN(C30:O30)</f>
        <v>-82.8</v>
      </c>
      <c r="F59" s="109"/>
      <c r="L59" s="121"/>
      <c r="M59" s="121"/>
      <c r="N59" s="121"/>
      <c r="O59" s="121"/>
      <c r="P59" s="121"/>
      <c r="Q59" s="121"/>
      <c r="R59" s="121"/>
      <c r="S59" s="121"/>
      <c r="T59" s="121"/>
      <c r="U59" s="121"/>
    </row>
    <row r="60" spans="2:21" ht="13.5" thickBot="1">
      <c r="B60" s="107" t="s">
        <v>15</v>
      </c>
      <c r="C60" s="106">
        <f>C58-C59</f>
        <v>26.100000000000009</v>
      </c>
      <c r="D60" s="106"/>
      <c r="E60" s="106">
        <f>E58-E59</f>
        <v>23.9</v>
      </c>
      <c r="F60" s="106"/>
      <c r="L60" s="121"/>
      <c r="M60" s="121"/>
      <c r="N60" s="121"/>
      <c r="O60" s="121"/>
      <c r="P60" s="121"/>
      <c r="Q60" s="121"/>
      <c r="R60" s="121"/>
      <c r="S60" s="121"/>
      <c r="T60" s="121"/>
      <c r="U60" s="121"/>
    </row>
    <row r="61" spans="2:21">
      <c r="L61" s="121"/>
      <c r="M61" s="121"/>
      <c r="N61" s="121"/>
      <c r="O61" s="121"/>
      <c r="P61" s="121"/>
      <c r="Q61" s="121"/>
      <c r="R61" s="121"/>
      <c r="S61" s="121"/>
      <c r="T61" s="121"/>
      <c r="U61" s="121"/>
    </row>
    <row r="62" spans="2:21" ht="13.5" thickBot="1"/>
    <row r="63" spans="2:21" ht="13.5" thickBot="1">
      <c r="B63" s="118"/>
      <c r="C63" s="117" t="s">
        <v>33</v>
      </c>
      <c r="D63" s="117"/>
      <c r="E63" s="117"/>
      <c r="F63" s="117"/>
    </row>
    <row r="64" spans="2:21" ht="13.5" thickBot="1">
      <c r="B64" s="115"/>
      <c r="C64" s="122" t="s">
        <v>17</v>
      </c>
      <c r="D64" s="122"/>
      <c r="E64" s="122" t="s">
        <v>18</v>
      </c>
      <c r="F64" s="122"/>
    </row>
    <row r="65" spans="2:6">
      <c r="B65" s="110" t="s">
        <v>9</v>
      </c>
      <c r="C65" s="218">
        <f>COUNTIF(C13:O13,"&gt;0")</f>
        <v>6</v>
      </c>
      <c r="D65" s="218"/>
      <c r="E65" s="218">
        <f>COUNTIF(C31:O31,"&gt;0")</f>
        <v>7</v>
      </c>
      <c r="F65" s="218"/>
    </row>
    <row r="66" spans="2:6">
      <c r="B66" s="110" t="s">
        <v>10</v>
      </c>
      <c r="C66" s="217">
        <f>AVERAGE(C13:O13)</f>
        <v>18.049999999999997</v>
      </c>
      <c r="D66" s="217"/>
      <c r="E66" s="217">
        <f>AVERAGE(C31:O31)</f>
        <v>17.8</v>
      </c>
      <c r="F66" s="217"/>
    </row>
    <row r="67" spans="2:6">
      <c r="B67" s="110" t="s">
        <v>12</v>
      </c>
      <c r="C67" s="217">
        <f>STDEV(C13:O13)</f>
        <v>0.44158804331639256</v>
      </c>
      <c r="D67" s="217"/>
      <c r="E67" s="217">
        <f>STDEV(C31:O31)</f>
        <v>0.36514837167011122</v>
      </c>
      <c r="F67" s="217"/>
    </row>
    <row r="68" spans="2:6">
      <c r="B68" s="110" t="s">
        <v>11</v>
      </c>
      <c r="C68" s="217">
        <f>CONFIDENCE(0.05,C67,C65)</f>
        <v>0.35333753221609382</v>
      </c>
      <c r="D68" s="217"/>
      <c r="E68" s="217">
        <f>CONFIDENCE(0.05,E67,E65)</f>
        <v>0.2705007286565006</v>
      </c>
      <c r="F68" s="217"/>
    </row>
    <row r="69" spans="2:6">
      <c r="B69" s="110" t="s">
        <v>13</v>
      </c>
      <c r="C69" s="216">
        <f>MAX(C13:O13)</f>
        <v>18.8</v>
      </c>
      <c r="D69" s="216"/>
      <c r="E69" s="216">
        <f>MAX(C31:O31)</f>
        <v>18.3</v>
      </c>
      <c r="F69" s="216"/>
    </row>
    <row r="70" spans="2:6">
      <c r="B70" s="110" t="s">
        <v>14</v>
      </c>
      <c r="C70" s="216">
        <f>MIN(C13:O13)</f>
        <v>17.5</v>
      </c>
      <c r="D70" s="216"/>
      <c r="E70" s="216">
        <f>MIN(C31:O31)</f>
        <v>17.3</v>
      </c>
      <c r="F70" s="216"/>
    </row>
    <row r="71" spans="2:6" ht="13.5" thickBot="1">
      <c r="B71" s="107" t="s">
        <v>15</v>
      </c>
      <c r="C71" s="215">
        <f>C69-C70</f>
        <v>1.3000000000000007</v>
      </c>
      <c r="D71" s="215"/>
      <c r="E71" s="215">
        <f>E69-E70</f>
        <v>1</v>
      </c>
      <c r="F71" s="215"/>
    </row>
    <row r="74" spans="2:6" ht="13.5" thickBot="1"/>
    <row r="75" spans="2:6" ht="13.5" customHeight="1" thickBot="1">
      <c r="B75" s="118"/>
      <c r="C75" s="117" t="s">
        <v>34</v>
      </c>
      <c r="D75" s="117"/>
      <c r="E75" s="117"/>
      <c r="F75" s="117"/>
    </row>
    <row r="76" spans="2:6" ht="13.5" thickBot="1">
      <c r="B76" s="115"/>
      <c r="C76" s="122" t="s">
        <v>17</v>
      </c>
      <c r="D76" s="122"/>
      <c r="E76" s="122" t="s">
        <v>18</v>
      </c>
      <c r="F76" s="122"/>
    </row>
    <row r="77" spans="2:6">
      <c r="B77" s="110" t="s">
        <v>9</v>
      </c>
      <c r="C77" s="113">
        <f>COUNTIF(C33:O33,"&gt;0")</f>
        <v>7</v>
      </c>
      <c r="D77" s="113"/>
      <c r="E77" s="113">
        <f>COUNTIF(C33:O33,"&gt;0")</f>
        <v>7</v>
      </c>
      <c r="F77" s="113"/>
    </row>
    <row r="78" spans="2:6">
      <c r="B78" s="110" t="s">
        <v>10</v>
      </c>
      <c r="C78" s="111">
        <f>AVERAGE(C15:O15)</f>
        <v>40.1</v>
      </c>
      <c r="D78" s="111"/>
      <c r="E78" s="111">
        <f>AVERAGE(C33:O33)</f>
        <v>35.714285714285708</v>
      </c>
      <c r="F78" s="111"/>
    </row>
    <row r="79" spans="2:6">
      <c r="B79" s="110" t="s">
        <v>12</v>
      </c>
      <c r="C79" s="111">
        <f>STDEV(C15:O15)</f>
        <v>1.6443843832875584</v>
      </c>
      <c r="D79" s="111"/>
      <c r="E79" s="111">
        <f>STDEV(C33:O33)</f>
        <v>1.8169833712581338</v>
      </c>
      <c r="F79" s="111"/>
    </row>
    <row r="80" spans="2:6">
      <c r="B80" s="110" t="s">
        <v>11</v>
      </c>
      <c r="C80" s="111">
        <f>CONFIDENCE(0.05,C79,C77)</f>
        <v>1.2181546143453994</v>
      </c>
      <c r="D80" s="111"/>
      <c r="E80" s="111">
        <f>CONFIDENCE(0.05,E79,E77)</f>
        <v>1.3460153844698111</v>
      </c>
      <c r="F80" s="111"/>
    </row>
    <row r="81" spans="2:6">
      <c r="B81" s="110" t="s">
        <v>13</v>
      </c>
      <c r="C81" s="109">
        <f>MAX(C15:O15)</f>
        <v>42.2</v>
      </c>
      <c r="D81" s="109"/>
      <c r="E81" s="109">
        <f>MAX(C33:O33)</f>
        <v>37.6</v>
      </c>
      <c r="F81" s="109"/>
    </row>
    <row r="82" spans="2:6">
      <c r="B82" s="110" t="s">
        <v>14</v>
      </c>
      <c r="C82" s="109">
        <f>MIN(C15:O15)</f>
        <v>38.299999999999997</v>
      </c>
      <c r="D82" s="109"/>
      <c r="E82" s="109">
        <f>MIN(C33:O33)</f>
        <v>32.4</v>
      </c>
      <c r="F82" s="109"/>
    </row>
    <row r="83" spans="2:6" ht="13.5" thickBot="1">
      <c r="B83" s="107" t="s">
        <v>15</v>
      </c>
      <c r="C83" s="106">
        <f>C81-C82</f>
        <v>3.9000000000000057</v>
      </c>
      <c r="D83" s="106"/>
      <c r="E83" s="106">
        <f>E81-E82</f>
        <v>5.2000000000000028</v>
      </c>
      <c r="F83" s="106"/>
    </row>
    <row r="85" spans="2:6" ht="13.5" thickBot="1"/>
    <row r="86" spans="2:6" ht="13.5" thickBot="1">
      <c r="B86" s="118"/>
      <c r="C86" s="117" t="s">
        <v>35</v>
      </c>
      <c r="D86" s="117"/>
      <c r="E86" s="117"/>
      <c r="F86" s="117"/>
    </row>
    <row r="87" spans="2:6" ht="13.5" thickBot="1">
      <c r="B87" s="115"/>
      <c r="C87" s="122" t="s">
        <v>17</v>
      </c>
      <c r="D87" s="122"/>
      <c r="E87" s="122" t="s">
        <v>18</v>
      </c>
      <c r="F87" s="122"/>
    </row>
    <row r="88" spans="2:6">
      <c r="B88" s="110" t="s">
        <v>9</v>
      </c>
      <c r="C88" s="113">
        <f>COUNTIF(C34:O34,"&gt;0")</f>
        <v>7</v>
      </c>
      <c r="D88" s="113"/>
      <c r="E88" s="113">
        <f>COUNTIF(C34:O34,"&gt;0")</f>
        <v>7</v>
      </c>
      <c r="F88" s="113"/>
    </row>
    <row r="89" spans="2:6">
      <c r="B89" s="110" t="s">
        <v>10</v>
      </c>
      <c r="C89" s="111">
        <f>AVERAGE(C16:O16)</f>
        <v>25.3</v>
      </c>
      <c r="D89" s="111"/>
      <c r="E89" s="111">
        <f>AVERAGE(C34:O34)</f>
        <v>21.757142857142856</v>
      </c>
      <c r="F89" s="111"/>
    </row>
    <row r="90" spans="2:6">
      <c r="B90" s="110" t="s">
        <v>12</v>
      </c>
      <c r="C90" s="111">
        <f>STDEV(C16:O16)</f>
        <v>0.94233751915117947</v>
      </c>
      <c r="D90" s="111"/>
      <c r="E90" s="111">
        <f>STDEV(C34:O34)</f>
        <v>1.3914706163589932</v>
      </c>
      <c r="F90" s="111"/>
    </row>
    <row r="91" spans="2:6">
      <c r="B91" s="110" t="s">
        <v>11</v>
      </c>
      <c r="C91" s="111">
        <f>CONFIDENCE(0.05,C90,C88)</f>
        <v>0.69808057586257599</v>
      </c>
      <c r="D91" s="111"/>
      <c r="E91" s="111">
        <f>CONFIDENCE(0.05,E90,E88)</f>
        <v>1.0307969166278141</v>
      </c>
      <c r="F91" s="111"/>
    </row>
    <row r="92" spans="2:6">
      <c r="B92" s="110" t="s">
        <v>13</v>
      </c>
      <c r="C92" s="109">
        <f>MAX(C16:O16)</f>
        <v>26.7</v>
      </c>
      <c r="D92" s="109"/>
      <c r="E92" s="109">
        <f>MAX(C34:O34)</f>
        <v>23.5</v>
      </c>
      <c r="F92" s="109"/>
    </row>
    <row r="93" spans="2:6">
      <c r="B93" s="110" t="s">
        <v>14</v>
      </c>
      <c r="C93" s="109">
        <f>MIN(C16:O16)</f>
        <v>24</v>
      </c>
      <c r="D93" s="109"/>
      <c r="E93" s="109">
        <f>MIN(C34:O34)</f>
        <v>19.899999999999999</v>
      </c>
      <c r="F93" s="109"/>
    </row>
    <row r="94" spans="2:6" ht="13.5" thickBot="1">
      <c r="B94" s="107" t="s">
        <v>15</v>
      </c>
      <c r="C94" s="106">
        <f>C92-C93</f>
        <v>2.6999999999999993</v>
      </c>
      <c r="D94" s="106"/>
      <c r="E94" s="106">
        <f>E92-E93</f>
        <v>3.6000000000000014</v>
      </c>
      <c r="F94" s="106"/>
    </row>
    <row r="96" spans="2:6" ht="13.5" thickBot="1"/>
    <row r="97" spans="2:6" ht="13.5" thickBot="1">
      <c r="B97" s="118"/>
      <c r="C97" s="117" t="s">
        <v>33</v>
      </c>
      <c r="D97" s="117"/>
      <c r="E97" s="117"/>
      <c r="F97" s="117"/>
    </row>
    <row r="98" spans="2:6" ht="13.5" thickBot="1">
      <c r="B98" s="115"/>
      <c r="C98" s="122" t="s">
        <v>17</v>
      </c>
      <c r="D98" s="122"/>
      <c r="E98" s="122" t="s">
        <v>18</v>
      </c>
      <c r="F98" s="122"/>
    </row>
    <row r="99" spans="2:6">
      <c r="B99" s="110" t="s">
        <v>9</v>
      </c>
      <c r="C99" s="113">
        <f>COUNTIF(C35:O35,"&gt;0")</f>
        <v>7</v>
      </c>
      <c r="D99" s="113"/>
      <c r="E99" s="113">
        <f>COUNTIF(C35:O35,"&gt;0")</f>
        <v>7</v>
      </c>
      <c r="F99" s="113"/>
    </row>
    <row r="100" spans="2:6">
      <c r="B100" s="110" t="s">
        <v>10</v>
      </c>
      <c r="C100" s="111">
        <f>AVERAGE(C17:O17)</f>
        <v>17.8</v>
      </c>
      <c r="D100" s="111"/>
      <c r="E100" s="111">
        <f>AVERAGE(C35:O35)</f>
        <v>17.414285714285715</v>
      </c>
      <c r="F100" s="111"/>
    </row>
    <row r="101" spans="2:6">
      <c r="B101" s="110" t="s">
        <v>12</v>
      </c>
      <c r="C101" s="111">
        <f>STDEV(C17:O17)</f>
        <v>0.33466401061362988</v>
      </c>
      <c r="D101" s="111"/>
      <c r="E101" s="111">
        <f>STDEV(C35:O35)</f>
        <v>0.2968084198523312</v>
      </c>
      <c r="F101" s="111"/>
    </row>
    <row r="102" spans="2:6">
      <c r="B102" s="110" t="s">
        <v>11</v>
      </c>
      <c r="C102" s="111">
        <f>CONFIDENCE(0.05,C101,C99)</f>
        <v>0.24791801292182428</v>
      </c>
      <c r="D102" s="111"/>
      <c r="E102" s="111">
        <f>CONFIDENCE(0.05,E101,E99)</f>
        <v>0.21987471414489657</v>
      </c>
      <c r="F102" s="111"/>
    </row>
    <row r="103" spans="2:6">
      <c r="B103" s="110" t="s">
        <v>13</v>
      </c>
      <c r="C103" s="109">
        <f>MAX(C17:O17)</f>
        <v>18.3</v>
      </c>
      <c r="D103" s="109"/>
      <c r="E103" s="109">
        <f>MAX(C35:O35)</f>
        <v>17.899999999999999</v>
      </c>
      <c r="F103" s="109"/>
    </row>
    <row r="104" spans="2:6">
      <c r="B104" s="110" t="s">
        <v>14</v>
      </c>
      <c r="C104" s="109">
        <f>MIN(C17:O17)</f>
        <v>17.3</v>
      </c>
      <c r="D104" s="109"/>
      <c r="E104" s="109">
        <f>MIN(C35:O35)</f>
        <v>17.100000000000001</v>
      </c>
      <c r="F104" s="109"/>
    </row>
    <row r="105" spans="2:6" ht="13.5" thickBot="1">
      <c r="B105" s="107" t="s">
        <v>15</v>
      </c>
      <c r="C105" s="106">
        <f>C103-C104</f>
        <v>1</v>
      </c>
      <c r="D105" s="106"/>
      <c r="E105" s="106">
        <f>E103-E104</f>
        <v>0.79999999999999716</v>
      </c>
      <c r="F105" s="106"/>
    </row>
  </sheetData>
  <mergeCells count="112">
    <mergeCell ref="C104:D104"/>
    <mergeCell ref="E104:F104"/>
    <mergeCell ref="C105:D105"/>
    <mergeCell ref="E105:F105"/>
    <mergeCell ref="C102:D102"/>
    <mergeCell ref="E102:F102"/>
    <mergeCell ref="C103:D103"/>
    <mergeCell ref="E103:F103"/>
    <mergeCell ref="C100:D100"/>
    <mergeCell ref="E100:F100"/>
    <mergeCell ref="C101:D101"/>
    <mergeCell ref="E101:F101"/>
    <mergeCell ref="C97:F97"/>
    <mergeCell ref="C98:D98"/>
    <mergeCell ref="E98:F98"/>
    <mergeCell ref="C99:D99"/>
    <mergeCell ref="E99:F99"/>
    <mergeCell ref="C93:D93"/>
    <mergeCell ref="E93:F93"/>
    <mergeCell ref="C94:D94"/>
    <mergeCell ref="E94:F94"/>
    <mergeCell ref="C91:D91"/>
    <mergeCell ref="E91:F91"/>
    <mergeCell ref="C92:D92"/>
    <mergeCell ref="E92:F92"/>
    <mergeCell ref="C89:D89"/>
    <mergeCell ref="E89:F89"/>
    <mergeCell ref="C90:D90"/>
    <mergeCell ref="E90:F90"/>
    <mergeCell ref="C86:F86"/>
    <mergeCell ref="C87:D87"/>
    <mergeCell ref="E87:F87"/>
    <mergeCell ref="C88:D88"/>
    <mergeCell ref="E88:F88"/>
    <mergeCell ref="C82:D82"/>
    <mergeCell ref="E82:F82"/>
    <mergeCell ref="C83:D83"/>
    <mergeCell ref="E83:F83"/>
    <mergeCell ref="C80:D80"/>
    <mergeCell ref="E80:F80"/>
    <mergeCell ref="C81:D81"/>
    <mergeCell ref="E81:F81"/>
    <mergeCell ref="C78:D78"/>
    <mergeCell ref="E78:F78"/>
    <mergeCell ref="C79:D79"/>
    <mergeCell ref="E79:F79"/>
    <mergeCell ref="C75:F75"/>
    <mergeCell ref="C76:D76"/>
    <mergeCell ref="E76:F76"/>
    <mergeCell ref="C77:D77"/>
    <mergeCell ref="E77:F77"/>
    <mergeCell ref="C70:D70"/>
    <mergeCell ref="E70:F70"/>
    <mergeCell ref="C71:D71"/>
    <mergeCell ref="E71:F71"/>
    <mergeCell ref="C68:D68"/>
    <mergeCell ref="E68:F68"/>
    <mergeCell ref="C69:D69"/>
    <mergeCell ref="E69:F69"/>
    <mergeCell ref="C66:D66"/>
    <mergeCell ref="E66:F66"/>
    <mergeCell ref="C67:D67"/>
    <mergeCell ref="E67:F67"/>
    <mergeCell ref="C63:F63"/>
    <mergeCell ref="C64:D64"/>
    <mergeCell ref="E64:F64"/>
    <mergeCell ref="C65:D65"/>
    <mergeCell ref="E65:F65"/>
    <mergeCell ref="C59:D59"/>
    <mergeCell ref="E59:F59"/>
    <mergeCell ref="C60:D60"/>
    <mergeCell ref="E60:F60"/>
    <mergeCell ref="C57:D57"/>
    <mergeCell ref="E57:F57"/>
    <mergeCell ref="C58:D58"/>
    <mergeCell ref="E58:F58"/>
    <mergeCell ref="C47:D47"/>
    <mergeCell ref="C55:D55"/>
    <mergeCell ref="E55:F55"/>
    <mergeCell ref="C56:D56"/>
    <mergeCell ref="E56:F56"/>
    <mergeCell ref="C52:F52"/>
    <mergeCell ref="C53:D53"/>
    <mergeCell ref="E53:F53"/>
    <mergeCell ref="C54:D54"/>
    <mergeCell ref="E54:F54"/>
    <mergeCell ref="L21:O21"/>
    <mergeCell ref="C48:D48"/>
    <mergeCell ref="C49:D49"/>
    <mergeCell ref="E44:F44"/>
    <mergeCell ref="E45:F45"/>
    <mergeCell ref="E46:F46"/>
    <mergeCell ref="E47:F47"/>
    <mergeCell ref="E48:F48"/>
    <mergeCell ref="E49:F49"/>
    <mergeCell ref="C46:D46"/>
    <mergeCell ref="C42:D42"/>
    <mergeCell ref="E42:F42"/>
    <mergeCell ref="C44:D44"/>
    <mergeCell ref="C45:D45"/>
    <mergeCell ref="C43:D43"/>
    <mergeCell ref="E43:F43"/>
    <mergeCell ref="B2:C3"/>
    <mergeCell ref="B20:C21"/>
    <mergeCell ref="D2:I3"/>
    <mergeCell ref="C41:F41"/>
    <mergeCell ref="J2:K3"/>
    <mergeCell ref="L2:O2"/>
    <mergeCell ref="L3:O3"/>
    <mergeCell ref="D20:I21"/>
    <mergeCell ref="J20:K21"/>
    <mergeCell ref="L20:O20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94"/>
  <sheetViews>
    <sheetView zoomScale="89" zoomScaleNormal="89" workbookViewId="0">
      <selection activeCell="A3" sqref="A3"/>
    </sheetView>
  </sheetViews>
  <sheetFormatPr defaultRowHeight="12.75"/>
  <cols>
    <col min="1" max="1" width="3.85546875" style="104" customWidth="1"/>
    <col min="2" max="2" width="15.7109375" style="222" customWidth="1"/>
    <col min="3" max="15" width="7.7109375" style="104" customWidth="1"/>
    <col min="16" max="16384" width="9.140625" style="104"/>
  </cols>
  <sheetData>
    <row r="1" spans="2:18" ht="6" customHeight="1" thickBot="1">
      <c r="R1" s="199"/>
    </row>
    <row r="2" spans="2:18" ht="13.5" customHeight="1" thickBot="1">
      <c r="B2" s="188"/>
      <c r="C2" s="185"/>
      <c r="D2" s="186" t="s">
        <v>6</v>
      </c>
      <c r="E2" s="187"/>
      <c r="F2" s="187"/>
      <c r="G2" s="187"/>
      <c r="H2" s="187"/>
      <c r="I2" s="185"/>
      <c r="J2" s="186" t="s">
        <v>21</v>
      </c>
      <c r="K2" s="185"/>
      <c r="L2" s="184" t="s">
        <v>24</v>
      </c>
      <c r="M2" s="116"/>
      <c r="N2" s="116"/>
      <c r="O2" s="180"/>
    </row>
    <row r="3" spans="2:18" ht="13.5" customHeight="1" thickBot="1">
      <c r="B3" s="183"/>
      <c r="C3" s="182"/>
      <c r="D3" s="183"/>
      <c r="E3" s="123"/>
      <c r="F3" s="123"/>
      <c r="G3" s="123"/>
      <c r="H3" s="123"/>
      <c r="I3" s="182"/>
      <c r="J3" s="183"/>
      <c r="K3" s="182"/>
      <c r="L3" s="181" t="s">
        <v>60</v>
      </c>
      <c r="M3" s="116"/>
      <c r="N3" s="116"/>
      <c r="O3" s="180"/>
    </row>
    <row r="4" spans="2:18" ht="5.25" customHeight="1" thickBot="1">
      <c r="B4" s="257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7"/>
      <c r="N4" s="197"/>
      <c r="O4" s="196"/>
    </row>
    <row r="5" spans="2:18" ht="13.5" thickBot="1">
      <c r="B5" s="259" t="s">
        <v>28</v>
      </c>
      <c r="C5" s="195">
        <v>1.5981970000000001</v>
      </c>
      <c r="D5" s="194">
        <v>0.19999900000000001</v>
      </c>
      <c r="E5" s="194">
        <v>0.199989</v>
      </c>
      <c r="F5" s="194">
        <v>0.199962</v>
      </c>
      <c r="G5" s="194">
        <v>0.19991800000000001</v>
      </c>
      <c r="H5" s="194">
        <v>0.19985800000000001</v>
      </c>
      <c r="I5" s="194">
        <v>1.9978199999999999</v>
      </c>
      <c r="J5" s="194">
        <v>1.699999</v>
      </c>
      <c r="K5" s="194">
        <v>1.699916</v>
      </c>
      <c r="L5" s="274">
        <v>1.699692</v>
      </c>
      <c r="M5" s="274">
        <v>1.6993290000000001</v>
      </c>
      <c r="N5" s="274">
        <v>1.6988270000000001</v>
      </c>
      <c r="O5" s="273">
        <v>1.6981839999999999</v>
      </c>
    </row>
    <row r="6" spans="2:18" ht="5.25" customHeight="1" thickBot="1">
      <c r="B6" s="257"/>
      <c r="C6" s="172"/>
      <c r="D6" s="171"/>
      <c r="E6" s="171"/>
      <c r="F6" s="171"/>
      <c r="G6" s="171"/>
      <c r="H6" s="171"/>
      <c r="I6" s="171"/>
      <c r="J6" s="171"/>
      <c r="K6" s="171"/>
      <c r="L6" s="171"/>
      <c r="M6" s="170"/>
      <c r="N6" s="170">
        <v>0.1</v>
      </c>
      <c r="O6" s="169"/>
    </row>
    <row r="7" spans="2:18" ht="13.5" thickBot="1">
      <c r="B7" s="256" t="s">
        <v>0</v>
      </c>
      <c r="C7" s="167">
        <v>0.29166666666666669</v>
      </c>
      <c r="D7" s="166">
        <v>0.33333333333333331</v>
      </c>
      <c r="E7" s="166">
        <v>0.375</v>
      </c>
      <c r="F7" s="166">
        <v>0.41666666666666669</v>
      </c>
      <c r="G7" s="166">
        <v>0.45833333333333331</v>
      </c>
      <c r="H7" s="166">
        <v>0.5</v>
      </c>
      <c r="I7" s="166">
        <v>0.54166666666666663</v>
      </c>
      <c r="J7" s="166">
        <v>0.58333333333333337</v>
      </c>
      <c r="K7" s="166">
        <v>0.625</v>
      </c>
      <c r="L7" s="166">
        <v>0.66666666666666663</v>
      </c>
      <c r="M7" s="166">
        <v>0.70833333333333337</v>
      </c>
      <c r="N7" s="166">
        <v>0.75</v>
      </c>
      <c r="O7" s="165">
        <v>0.79166666666666663</v>
      </c>
    </row>
    <row r="8" spans="2:18" ht="4.5" customHeight="1" thickBot="1">
      <c r="B8" s="252"/>
      <c r="C8" s="160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8"/>
    </row>
    <row r="9" spans="2:18" ht="12.75" customHeight="1" thickBot="1">
      <c r="B9" s="272" t="s">
        <v>1</v>
      </c>
      <c r="C9" s="271">
        <v>70</v>
      </c>
      <c r="D9" s="190">
        <v>65</v>
      </c>
      <c r="E9" s="190">
        <v>65</v>
      </c>
      <c r="F9" s="190">
        <v>65</v>
      </c>
      <c r="G9" s="190">
        <v>65</v>
      </c>
      <c r="H9" s="190">
        <v>64</v>
      </c>
      <c r="I9" s="190">
        <v>65</v>
      </c>
      <c r="J9" s="190">
        <v>65</v>
      </c>
      <c r="K9" s="190">
        <v>69</v>
      </c>
      <c r="L9" s="190">
        <v>67</v>
      </c>
      <c r="M9" s="190">
        <v>68</v>
      </c>
      <c r="N9" s="190">
        <v>67</v>
      </c>
      <c r="O9" s="189">
        <v>67</v>
      </c>
    </row>
    <row r="10" spans="2:18" ht="5.25" customHeight="1" thickBot="1">
      <c r="B10" s="252"/>
      <c r="C10" s="160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8"/>
    </row>
    <row r="11" spans="2:18" ht="12.75" customHeight="1">
      <c r="B11" s="251" t="s">
        <v>3</v>
      </c>
      <c r="C11" s="149">
        <v>8.5299999999999994</v>
      </c>
      <c r="D11" s="148">
        <v>8.67</v>
      </c>
      <c r="E11" s="148">
        <v>8.67</v>
      </c>
      <c r="F11" s="148">
        <v>8.59</v>
      </c>
      <c r="G11" s="148">
        <v>8.5500000000000007</v>
      </c>
      <c r="H11" s="148">
        <v>8.51</v>
      </c>
      <c r="I11" s="148">
        <v>8.41</v>
      </c>
      <c r="J11" s="148">
        <v>8.2799999999999994</v>
      </c>
      <c r="K11" s="148">
        <v>8.19</v>
      </c>
      <c r="L11" s="148">
        <v>8.39</v>
      </c>
      <c r="M11" s="148">
        <v>8.44</v>
      </c>
      <c r="N11" s="148">
        <v>8.4700000000000006</v>
      </c>
      <c r="O11" s="147">
        <v>8.48</v>
      </c>
    </row>
    <row r="12" spans="2:18" ht="12.75" customHeight="1">
      <c r="B12" s="250" t="s">
        <v>5</v>
      </c>
      <c r="C12" s="145">
        <v>16</v>
      </c>
      <c r="D12" s="144">
        <v>15.6</v>
      </c>
      <c r="E12" s="144">
        <v>15.6</v>
      </c>
      <c r="F12" s="144">
        <v>15.9</v>
      </c>
      <c r="G12" s="144">
        <v>16.399999999999999</v>
      </c>
      <c r="H12" s="144">
        <v>16.8</v>
      </c>
      <c r="I12" s="144">
        <v>17.600000000000001</v>
      </c>
      <c r="J12" s="144">
        <v>17.7</v>
      </c>
      <c r="K12" s="144">
        <v>17.5</v>
      </c>
      <c r="L12" s="144">
        <v>17.8</v>
      </c>
      <c r="M12" s="144">
        <v>17.7</v>
      </c>
      <c r="N12" s="144">
        <v>17.7</v>
      </c>
      <c r="O12" s="143">
        <v>17.7</v>
      </c>
    </row>
    <row r="13" spans="2:18">
      <c r="B13" s="250" t="s">
        <v>4</v>
      </c>
      <c r="C13" s="145">
        <v>-116.3</v>
      </c>
      <c r="D13" s="144">
        <v>-125.2</v>
      </c>
      <c r="E13" s="144">
        <v>-125.5</v>
      </c>
      <c r="F13" s="144">
        <v>-120.8</v>
      </c>
      <c r="G13" s="144">
        <v>-118.5</v>
      </c>
      <c r="H13" s="144">
        <v>-116.2</v>
      </c>
      <c r="I13" s="144">
        <v>-110.7</v>
      </c>
      <c r="J13" s="144">
        <v>-103.4</v>
      </c>
      <c r="K13" s="144">
        <v>-97.8</v>
      </c>
      <c r="L13" s="270">
        <v>-109.4</v>
      </c>
      <c r="M13" s="144">
        <v>-112.6</v>
      </c>
      <c r="N13" s="144">
        <v>-114.3</v>
      </c>
      <c r="O13" s="143">
        <v>-114.7</v>
      </c>
    </row>
    <row r="14" spans="2:18" s="221" customFormat="1" ht="13.5" thickBot="1">
      <c r="B14" s="249" t="s">
        <v>5</v>
      </c>
      <c r="C14" s="141">
        <v>16</v>
      </c>
      <c r="D14" s="140">
        <v>15.6</v>
      </c>
      <c r="E14" s="140">
        <v>15.6</v>
      </c>
      <c r="F14" s="140">
        <v>15.9</v>
      </c>
      <c r="G14" s="140">
        <v>16.399999999999999</v>
      </c>
      <c r="H14" s="140">
        <v>16.8</v>
      </c>
      <c r="I14" s="140">
        <v>17.600000000000001</v>
      </c>
      <c r="J14" s="140">
        <v>17.7</v>
      </c>
      <c r="K14" s="140">
        <v>17.5</v>
      </c>
      <c r="L14" s="140">
        <v>17.8</v>
      </c>
      <c r="M14" s="140">
        <v>17.7</v>
      </c>
      <c r="N14" s="140">
        <v>17.7</v>
      </c>
      <c r="O14" s="139">
        <v>17.7</v>
      </c>
    </row>
    <row r="15" spans="2:18" ht="5.25" customHeight="1" thickBot="1">
      <c r="B15" s="252"/>
      <c r="C15" s="153"/>
      <c r="D15" s="152"/>
      <c r="E15" s="152"/>
      <c r="F15" s="152"/>
      <c r="G15" s="152"/>
      <c r="H15" s="152"/>
      <c r="I15" s="152"/>
      <c r="J15" s="152"/>
      <c r="K15" s="152">
        <v>12.3</v>
      </c>
      <c r="L15" s="152"/>
      <c r="M15" s="152"/>
      <c r="N15" s="152"/>
      <c r="O15" s="151"/>
    </row>
    <row r="16" spans="2:18" ht="12.75" customHeight="1">
      <c r="B16" s="251" t="s">
        <v>19</v>
      </c>
      <c r="C16" s="149">
        <v>39.799999999999997</v>
      </c>
      <c r="D16" s="148">
        <v>38.299999999999997</v>
      </c>
      <c r="E16" s="148">
        <v>38.799999999999997</v>
      </c>
      <c r="F16" s="148">
        <v>39.6</v>
      </c>
      <c r="G16" s="148">
        <v>40.4</v>
      </c>
      <c r="H16" s="148">
        <v>40.5</v>
      </c>
      <c r="I16" s="148">
        <v>41.7</v>
      </c>
      <c r="J16" s="148">
        <v>45</v>
      </c>
      <c r="K16" s="148">
        <v>47.6</v>
      </c>
      <c r="L16" s="148">
        <v>45.2</v>
      </c>
      <c r="M16" s="148">
        <v>44.1</v>
      </c>
      <c r="N16" s="148">
        <v>44</v>
      </c>
      <c r="O16" s="147">
        <v>44.2</v>
      </c>
    </row>
    <row r="17" spans="2:17" ht="12.75" customHeight="1">
      <c r="B17" s="250" t="s">
        <v>5</v>
      </c>
      <c r="C17" s="145">
        <v>15.8</v>
      </c>
      <c r="D17" s="144">
        <v>14.6</v>
      </c>
      <c r="E17" s="144">
        <v>14.5</v>
      </c>
      <c r="F17" s="144">
        <v>15.6</v>
      </c>
      <c r="G17" s="144">
        <v>16.100000000000001</v>
      </c>
      <c r="H17" s="144">
        <v>16.399999999999999</v>
      </c>
      <c r="I17" s="144">
        <v>17.2</v>
      </c>
      <c r="J17" s="144">
        <v>17.5</v>
      </c>
      <c r="K17" s="144">
        <v>17.2</v>
      </c>
      <c r="L17" s="144">
        <v>17.399999999999999</v>
      </c>
      <c r="M17" s="144">
        <v>17.5</v>
      </c>
      <c r="N17" s="144">
        <v>17.399999999999999</v>
      </c>
      <c r="O17" s="143">
        <v>17.399999999999999</v>
      </c>
    </row>
    <row r="18" spans="2:17" ht="12.75" customHeight="1">
      <c r="B18" s="250" t="s">
        <v>59</v>
      </c>
      <c r="C18" s="145">
        <v>39.9</v>
      </c>
      <c r="D18" s="144">
        <v>38.4</v>
      </c>
      <c r="E18" s="144">
        <v>39</v>
      </c>
      <c r="F18" s="144">
        <v>39.6</v>
      </c>
      <c r="G18" s="144">
        <v>40.5</v>
      </c>
      <c r="H18" s="144">
        <v>40.5</v>
      </c>
      <c r="I18" s="144">
        <v>41.7</v>
      </c>
      <c r="J18" s="144">
        <v>44.4</v>
      </c>
      <c r="K18" s="144">
        <v>47.6</v>
      </c>
      <c r="L18" s="144">
        <v>45.3</v>
      </c>
      <c r="M18" s="144">
        <v>44.2</v>
      </c>
      <c r="N18" s="144">
        <v>44</v>
      </c>
      <c r="O18" s="143">
        <v>44.1</v>
      </c>
    </row>
    <row r="19" spans="2:17" ht="12.75" customHeight="1">
      <c r="B19" s="250" t="s">
        <v>5</v>
      </c>
      <c r="C19" s="145">
        <v>15.8</v>
      </c>
      <c r="D19" s="144">
        <v>14.6</v>
      </c>
      <c r="E19" s="144">
        <v>14.5</v>
      </c>
      <c r="F19" s="144">
        <v>15.6</v>
      </c>
      <c r="G19" s="144">
        <v>16.100000000000001</v>
      </c>
      <c r="H19" s="144">
        <v>16.399999999999999</v>
      </c>
      <c r="I19" s="144">
        <v>17.2</v>
      </c>
      <c r="J19" s="144">
        <v>17.5</v>
      </c>
      <c r="K19" s="144">
        <v>17.2</v>
      </c>
      <c r="L19" s="144">
        <v>17.399999999999999</v>
      </c>
      <c r="M19" s="144">
        <v>17.5</v>
      </c>
      <c r="N19" s="144">
        <v>17.399999999999999</v>
      </c>
      <c r="O19" s="143">
        <v>17.399999999999999</v>
      </c>
    </row>
    <row r="20" spans="2:17">
      <c r="B20" s="250" t="s">
        <v>20</v>
      </c>
      <c r="C20" s="145">
        <v>25.1</v>
      </c>
      <c r="D20" s="144">
        <v>24</v>
      </c>
      <c r="E20" s="144">
        <v>24.3</v>
      </c>
      <c r="F20" s="144">
        <v>24.9</v>
      </c>
      <c r="G20" s="144">
        <v>25.5</v>
      </c>
      <c r="H20" s="144">
        <v>25.6</v>
      </c>
      <c r="I20" s="144">
        <v>26.5</v>
      </c>
      <c r="J20" s="144">
        <v>28.5</v>
      </c>
      <c r="K20" s="144">
        <v>30.6</v>
      </c>
      <c r="L20" s="144">
        <v>30</v>
      </c>
      <c r="M20" s="144">
        <v>28.2</v>
      </c>
      <c r="N20" s="144">
        <v>28.1</v>
      </c>
      <c r="O20" s="143">
        <v>28</v>
      </c>
    </row>
    <row r="21" spans="2:17" ht="13.5" thickBot="1">
      <c r="B21" s="249" t="s">
        <v>5</v>
      </c>
      <c r="C21" s="141">
        <v>15.8</v>
      </c>
      <c r="D21" s="140">
        <v>14.6</v>
      </c>
      <c r="E21" s="140">
        <v>14.5</v>
      </c>
      <c r="F21" s="140">
        <v>15.6</v>
      </c>
      <c r="G21" s="140">
        <v>16.100000000000001</v>
      </c>
      <c r="H21" s="140">
        <v>16.399999999999999</v>
      </c>
      <c r="I21" s="140">
        <v>17.2</v>
      </c>
      <c r="J21" s="140">
        <v>17.5</v>
      </c>
      <c r="K21" s="140">
        <v>17.2</v>
      </c>
      <c r="L21" s="140">
        <v>17.399999999999999</v>
      </c>
      <c r="M21" s="140">
        <v>17.5</v>
      </c>
      <c r="N21" s="140">
        <v>17.399999999999999</v>
      </c>
      <c r="O21" s="139">
        <v>17.399999999999999</v>
      </c>
      <c r="P21" s="269"/>
    </row>
    <row r="23" spans="2:17" ht="1.5" customHeight="1" thickBot="1"/>
    <row r="24" spans="2:17" ht="13.5" customHeight="1" thickBot="1">
      <c r="B24" s="188"/>
      <c r="C24" s="185"/>
      <c r="D24" s="186" t="s">
        <v>6</v>
      </c>
      <c r="E24" s="187"/>
      <c r="F24" s="187"/>
      <c r="G24" s="187"/>
      <c r="H24" s="187"/>
      <c r="I24" s="185"/>
      <c r="J24" s="186" t="s">
        <v>22</v>
      </c>
      <c r="K24" s="185"/>
      <c r="L24" s="184" t="s">
        <v>24</v>
      </c>
      <c r="M24" s="116"/>
      <c r="N24" s="116"/>
      <c r="O24" s="180"/>
    </row>
    <row r="25" spans="2:17" ht="13.5" customHeight="1" thickBot="1">
      <c r="B25" s="183"/>
      <c r="C25" s="182"/>
      <c r="D25" s="183"/>
      <c r="E25" s="123"/>
      <c r="F25" s="123"/>
      <c r="G25" s="123"/>
      <c r="H25" s="123"/>
      <c r="I25" s="182"/>
      <c r="J25" s="183"/>
      <c r="K25" s="182"/>
      <c r="L25" s="181" t="s">
        <v>60</v>
      </c>
      <c r="M25" s="116"/>
      <c r="N25" s="116"/>
      <c r="O25" s="180"/>
      <c r="Q25" s="136"/>
    </row>
    <row r="26" spans="2:17" ht="5.25" customHeight="1" thickBot="1">
      <c r="B26" s="257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9"/>
      <c r="N26" s="179"/>
      <c r="O26" s="178"/>
    </row>
    <row r="27" spans="2:17" s="263" customFormat="1" ht="12" thickBot="1">
      <c r="B27" s="268" t="s">
        <v>28</v>
      </c>
      <c r="C27" s="267">
        <v>1.5981289999999999</v>
      </c>
      <c r="D27" s="265">
        <v>0.19999900000000001</v>
      </c>
      <c r="E27" s="266">
        <v>0.199987</v>
      </c>
      <c r="F27" s="266">
        <v>0.199958</v>
      </c>
      <c r="G27" s="266">
        <v>0.19991200000000001</v>
      </c>
      <c r="H27" s="265">
        <v>0.199851</v>
      </c>
      <c r="I27" s="265">
        <v>0.19977300000000001</v>
      </c>
      <c r="J27" s="265">
        <v>1.699997</v>
      </c>
      <c r="K27" s="265">
        <v>1.5670759999999999</v>
      </c>
      <c r="L27" s="265">
        <v>1.699662</v>
      </c>
      <c r="M27" s="265">
        <v>1.6992879999999999</v>
      </c>
      <c r="N27" s="265">
        <v>1.698769</v>
      </c>
      <c r="O27" s="264">
        <v>1.6981120000000001</v>
      </c>
    </row>
    <row r="28" spans="2:17" ht="5.25" customHeight="1" thickBot="1">
      <c r="B28" s="257"/>
      <c r="C28" s="172"/>
      <c r="D28" s="171"/>
      <c r="E28" s="171"/>
      <c r="F28" s="171"/>
      <c r="G28" s="171"/>
      <c r="H28" s="171"/>
      <c r="I28" s="171"/>
      <c r="J28" s="171"/>
      <c r="K28" s="171"/>
      <c r="L28" s="171"/>
      <c r="M28" s="170"/>
      <c r="N28" s="170"/>
      <c r="O28" s="169"/>
    </row>
    <row r="29" spans="2:17" ht="13.5" thickBot="1">
      <c r="B29" s="256" t="s">
        <v>0</v>
      </c>
      <c r="C29" s="262">
        <v>0.2986111111111111</v>
      </c>
      <c r="D29" s="261">
        <v>0.34027777777777773</v>
      </c>
      <c r="E29" s="261">
        <v>0.38194444444444442</v>
      </c>
      <c r="F29" s="261">
        <v>0.4236111111111111</v>
      </c>
      <c r="G29" s="261">
        <v>0.46527777777777773</v>
      </c>
      <c r="H29" s="261">
        <v>0.50694444444444442</v>
      </c>
      <c r="I29" s="261">
        <v>0.54861111111111105</v>
      </c>
      <c r="J29" s="261">
        <v>0.59027777777777779</v>
      </c>
      <c r="K29" s="261">
        <v>0.63194444444444442</v>
      </c>
      <c r="L29" s="261">
        <v>0.67361111111111116</v>
      </c>
      <c r="M29" s="261">
        <v>0.71527777777777779</v>
      </c>
      <c r="N29" s="261">
        <v>0.75694444444444453</v>
      </c>
      <c r="O29" s="260">
        <v>0.79861111111111116</v>
      </c>
    </row>
    <row r="30" spans="2:17" ht="5.25" customHeight="1" thickBot="1">
      <c r="B30" s="252"/>
      <c r="C30" s="160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8"/>
    </row>
    <row r="31" spans="2:17" ht="13.5" thickBot="1">
      <c r="B31" s="256" t="s">
        <v>1</v>
      </c>
      <c r="C31" s="191">
        <v>53</v>
      </c>
      <c r="D31" s="190">
        <v>51</v>
      </c>
      <c r="E31" s="190">
        <v>51</v>
      </c>
      <c r="F31" s="190">
        <v>51</v>
      </c>
      <c r="G31" s="190">
        <v>49</v>
      </c>
      <c r="H31" s="190">
        <v>48</v>
      </c>
      <c r="I31" s="190">
        <v>50</v>
      </c>
      <c r="J31" s="190">
        <v>52</v>
      </c>
      <c r="K31" s="190">
        <v>54</v>
      </c>
      <c r="L31" s="190">
        <v>53</v>
      </c>
      <c r="M31" s="190">
        <v>53</v>
      </c>
      <c r="N31" s="190">
        <v>54</v>
      </c>
      <c r="O31" s="189">
        <v>54</v>
      </c>
    </row>
    <row r="32" spans="2:17" ht="5.25" customHeight="1" thickBot="1">
      <c r="B32" s="252"/>
      <c r="C32" s="160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8"/>
    </row>
    <row r="33" spans="2:15">
      <c r="B33" s="251" t="s">
        <v>3</v>
      </c>
      <c r="C33" s="149">
        <v>8.57</v>
      </c>
      <c r="D33" s="148">
        <v>8.5500000000000007</v>
      </c>
      <c r="E33" s="148">
        <v>8.6300000000000008</v>
      </c>
      <c r="F33" s="148">
        <v>8.6199999999999992</v>
      </c>
      <c r="G33" s="148">
        <v>8.8000000000000007</v>
      </c>
      <c r="H33" s="148">
        <v>8.74</v>
      </c>
      <c r="I33" s="148">
        <v>8.35</v>
      </c>
      <c r="J33" s="148">
        <v>7.92</v>
      </c>
      <c r="K33" s="148">
        <v>8.85</v>
      </c>
      <c r="L33" s="148">
        <v>8.7799999999999994</v>
      </c>
      <c r="M33" s="148">
        <v>8.8000000000000007</v>
      </c>
      <c r="N33" s="148">
        <v>8.7899999999999991</v>
      </c>
      <c r="O33" s="147">
        <v>8.7799999999999994</v>
      </c>
    </row>
    <row r="34" spans="2:15">
      <c r="B34" s="250" t="s">
        <v>5</v>
      </c>
      <c r="C34" s="145">
        <v>16</v>
      </c>
      <c r="D34" s="144">
        <v>16.5</v>
      </c>
      <c r="E34" s="144">
        <v>16.8</v>
      </c>
      <c r="F34" s="144">
        <v>16.899999999999999</v>
      </c>
      <c r="G34" s="144">
        <v>17.8</v>
      </c>
      <c r="H34" s="144">
        <v>17.899999999999999</v>
      </c>
      <c r="I34" s="144">
        <v>17.100000000000001</v>
      </c>
      <c r="J34" s="144">
        <v>16.5</v>
      </c>
      <c r="K34" s="144">
        <v>18.8</v>
      </c>
      <c r="L34" s="144">
        <v>18.5</v>
      </c>
      <c r="M34" s="144">
        <v>18.399999999999999</v>
      </c>
      <c r="N34" s="144">
        <v>18</v>
      </c>
      <c r="O34" s="143">
        <v>18.100000000000001</v>
      </c>
    </row>
    <row r="35" spans="2:15">
      <c r="B35" s="250" t="s">
        <v>4</v>
      </c>
      <c r="C35" s="145">
        <v>-120.3</v>
      </c>
      <c r="D35" s="144">
        <v>-119</v>
      </c>
      <c r="E35" s="144">
        <v>-123.5</v>
      </c>
      <c r="F35" s="144">
        <v>-123.8</v>
      </c>
      <c r="G35" s="144">
        <v>-131.19999999999999</v>
      </c>
      <c r="H35" s="144">
        <v>-127.5</v>
      </c>
      <c r="I35" s="144">
        <v>-99.9</v>
      </c>
      <c r="J35" s="144">
        <v>-82.2</v>
      </c>
      <c r="K35" s="144">
        <v>-136.5</v>
      </c>
      <c r="L35" s="144">
        <v>-132.69999999999999</v>
      </c>
      <c r="M35" s="144">
        <v>-132.9</v>
      </c>
      <c r="N35" s="144">
        <v>-133.19999999999999</v>
      </c>
      <c r="O35" s="143">
        <v>-133.4</v>
      </c>
    </row>
    <row r="36" spans="2:15" ht="13.5" thickBot="1">
      <c r="B36" s="249" t="s">
        <v>5</v>
      </c>
      <c r="C36" s="141">
        <v>16</v>
      </c>
      <c r="D36" s="140">
        <v>16.5</v>
      </c>
      <c r="E36" s="140">
        <v>16.8</v>
      </c>
      <c r="F36" s="140">
        <v>16.899999999999999</v>
      </c>
      <c r="G36" s="140">
        <v>17.8</v>
      </c>
      <c r="H36" s="140">
        <v>17.899999999999999</v>
      </c>
      <c r="I36" s="140">
        <v>17.100000000000001</v>
      </c>
      <c r="J36" s="140">
        <v>16.5</v>
      </c>
      <c r="K36" s="140">
        <v>18.8</v>
      </c>
      <c r="L36" s="140">
        <v>18.5</v>
      </c>
      <c r="M36" s="140">
        <v>18.399999999999999</v>
      </c>
      <c r="N36" s="140">
        <v>18</v>
      </c>
      <c r="O36" s="139">
        <v>18.100000000000001</v>
      </c>
    </row>
    <row r="37" spans="2:15" ht="5.25" customHeight="1" thickBot="1">
      <c r="B37" s="252"/>
      <c r="C37" s="153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151"/>
    </row>
    <row r="38" spans="2:15">
      <c r="B38" s="251" t="s">
        <v>19</v>
      </c>
      <c r="C38" s="149">
        <v>41</v>
      </c>
      <c r="D38" s="148">
        <v>40.9</v>
      </c>
      <c r="E38" s="148">
        <v>41</v>
      </c>
      <c r="F38" s="148">
        <v>40.9</v>
      </c>
      <c r="G38" s="148">
        <v>40.9</v>
      </c>
      <c r="H38" s="148">
        <v>40.9</v>
      </c>
      <c r="I38" s="148">
        <v>49.7</v>
      </c>
      <c r="J38" s="148">
        <v>53.6</v>
      </c>
      <c r="K38" s="148">
        <v>41.4</v>
      </c>
      <c r="L38" s="148">
        <v>41.4</v>
      </c>
      <c r="M38" s="148">
        <v>41.4</v>
      </c>
      <c r="N38" s="148">
        <v>41.3</v>
      </c>
      <c r="O38" s="147">
        <v>41.3</v>
      </c>
    </row>
    <row r="39" spans="2:15">
      <c r="B39" s="250" t="s">
        <v>5</v>
      </c>
      <c r="C39" s="145">
        <v>16.3</v>
      </c>
      <c r="D39" s="144">
        <v>16.3</v>
      </c>
      <c r="E39" s="144">
        <v>16.600000000000001</v>
      </c>
      <c r="F39" s="144">
        <v>16.7</v>
      </c>
      <c r="G39" s="144">
        <v>17.899999999999999</v>
      </c>
      <c r="H39" s="144">
        <v>17.899999999999999</v>
      </c>
      <c r="I39" s="144">
        <v>16.5</v>
      </c>
      <c r="J39" s="144">
        <v>16.2</v>
      </c>
      <c r="K39" s="144">
        <v>18.600000000000001</v>
      </c>
      <c r="L39" s="144">
        <v>18.3</v>
      </c>
      <c r="M39" s="144">
        <v>18.2</v>
      </c>
      <c r="N39" s="144">
        <v>17.8</v>
      </c>
      <c r="O39" s="143">
        <v>17.7</v>
      </c>
    </row>
    <row r="40" spans="2:15">
      <c r="B40" s="250" t="s">
        <v>59</v>
      </c>
      <c r="C40" s="145">
        <v>40.700000000000003</v>
      </c>
      <c r="D40" s="144">
        <v>40.9</v>
      </c>
      <c r="E40" s="144">
        <v>41</v>
      </c>
      <c r="F40" s="144">
        <v>41</v>
      </c>
      <c r="G40" s="144">
        <v>40.9</v>
      </c>
      <c r="H40" s="144">
        <v>40.799999999999997</v>
      </c>
      <c r="I40" s="144">
        <v>49.9</v>
      </c>
      <c r="J40" s="144">
        <v>53.6</v>
      </c>
      <c r="K40" s="144">
        <v>41.5</v>
      </c>
      <c r="L40" s="144">
        <v>41.4</v>
      </c>
      <c r="M40" s="144">
        <v>41.4</v>
      </c>
      <c r="N40" s="144">
        <v>41.3</v>
      </c>
      <c r="O40" s="143">
        <v>41.2</v>
      </c>
    </row>
    <row r="41" spans="2:15">
      <c r="B41" s="250" t="s">
        <v>5</v>
      </c>
      <c r="C41" s="145">
        <v>16.3</v>
      </c>
      <c r="D41" s="144">
        <v>16.3</v>
      </c>
      <c r="E41" s="144">
        <v>16.600000000000001</v>
      </c>
      <c r="F41" s="144">
        <v>16.7</v>
      </c>
      <c r="G41" s="144">
        <v>17.899999999999999</v>
      </c>
      <c r="H41" s="144">
        <v>17.899999999999999</v>
      </c>
      <c r="I41" s="144">
        <v>16.5</v>
      </c>
      <c r="J41" s="144">
        <v>16.2</v>
      </c>
      <c r="K41" s="144">
        <v>18.600000000000001</v>
      </c>
      <c r="L41" s="144">
        <v>18.3</v>
      </c>
      <c r="M41" s="144">
        <v>18.2</v>
      </c>
      <c r="N41" s="144">
        <v>17.8</v>
      </c>
      <c r="O41" s="143">
        <v>17.7</v>
      </c>
    </row>
    <row r="42" spans="2:15">
      <c r="B42" s="250" t="s">
        <v>20</v>
      </c>
      <c r="C42" s="145">
        <v>25.9</v>
      </c>
      <c r="D42" s="144">
        <v>25.8</v>
      </c>
      <c r="E42" s="144">
        <v>25.9</v>
      </c>
      <c r="F42" s="144">
        <v>25.9</v>
      </c>
      <c r="G42" s="144">
        <v>25.9</v>
      </c>
      <c r="H42" s="144">
        <v>25.9</v>
      </c>
      <c r="I42" s="144">
        <v>31.5</v>
      </c>
      <c r="J42" s="144">
        <v>34.9</v>
      </c>
      <c r="K42" s="144">
        <v>26.3</v>
      </c>
      <c r="L42" s="144">
        <v>26.3</v>
      </c>
      <c r="M42" s="144">
        <v>26.3</v>
      </c>
      <c r="N42" s="144">
        <v>26.2</v>
      </c>
      <c r="O42" s="143">
        <v>26.1</v>
      </c>
    </row>
    <row r="43" spans="2:15" ht="13.5" thickBot="1">
      <c r="B43" s="249" t="s">
        <v>5</v>
      </c>
      <c r="C43" s="141">
        <v>16.3</v>
      </c>
      <c r="D43" s="140">
        <v>16.3</v>
      </c>
      <c r="E43" s="140">
        <v>16.600000000000001</v>
      </c>
      <c r="F43" s="140">
        <v>16.7</v>
      </c>
      <c r="G43" s="140">
        <v>17.899999999999999</v>
      </c>
      <c r="H43" s="140">
        <v>17.899999999999999</v>
      </c>
      <c r="I43" s="140">
        <v>16.5</v>
      </c>
      <c r="J43" s="140">
        <v>16.2</v>
      </c>
      <c r="K43" s="140">
        <v>18.600000000000001</v>
      </c>
      <c r="L43" s="140">
        <v>18.3</v>
      </c>
      <c r="M43" s="140">
        <v>18.2</v>
      </c>
      <c r="N43" s="140">
        <v>17.8</v>
      </c>
      <c r="O43" s="139">
        <v>17.7</v>
      </c>
    </row>
    <row r="44" spans="2:15">
      <c r="B44" s="248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</row>
    <row r="45" spans="2:15">
      <c r="B45" s="248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</row>
    <row r="46" spans="2:15">
      <c r="B46" s="248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</row>
    <row r="47" spans="2:15" ht="13.5" thickBot="1">
      <c r="B47" s="248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</row>
    <row r="48" spans="2:15" ht="13.5" customHeight="1" thickBot="1">
      <c r="B48" s="188"/>
      <c r="C48" s="185"/>
      <c r="D48" s="186" t="s">
        <v>6</v>
      </c>
      <c r="E48" s="187"/>
      <c r="F48" s="187"/>
      <c r="G48" s="187"/>
      <c r="H48" s="187"/>
      <c r="I48" s="185"/>
      <c r="J48" s="186" t="s">
        <v>23</v>
      </c>
      <c r="K48" s="185"/>
      <c r="L48" s="184" t="s">
        <v>24</v>
      </c>
      <c r="M48" s="116"/>
      <c r="N48" s="116"/>
      <c r="O48" s="180"/>
    </row>
    <row r="49" spans="2:15" ht="13.5" customHeight="1" thickBot="1">
      <c r="B49" s="183"/>
      <c r="C49" s="182"/>
      <c r="D49" s="183"/>
      <c r="E49" s="123"/>
      <c r="F49" s="123"/>
      <c r="G49" s="123"/>
      <c r="H49" s="123"/>
      <c r="I49" s="182"/>
      <c r="J49" s="183"/>
      <c r="K49" s="182"/>
      <c r="L49" s="181" t="s">
        <v>60</v>
      </c>
      <c r="M49" s="116"/>
      <c r="N49" s="116"/>
      <c r="O49" s="180"/>
    </row>
    <row r="50" spans="2:15" ht="5.25" customHeight="1" thickBot="1">
      <c r="B50" s="257"/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9"/>
      <c r="N50" s="179"/>
      <c r="O50" s="178"/>
    </row>
    <row r="51" spans="2:15" ht="13.5" thickBot="1">
      <c r="B51" s="259" t="s">
        <v>28</v>
      </c>
      <c r="C51" s="176">
        <v>1.5977330000000001</v>
      </c>
      <c r="D51" s="175">
        <v>0.19999900000000001</v>
      </c>
      <c r="E51" s="175">
        <v>0.199984</v>
      </c>
      <c r="F51" s="175">
        <v>0.19995199999999999</v>
      </c>
      <c r="G51" s="175">
        <v>0.199905</v>
      </c>
      <c r="H51" s="258">
        <v>0.19984099999999999</v>
      </c>
      <c r="I51" s="258">
        <v>0.19975999999999999</v>
      </c>
      <c r="J51" s="175">
        <v>1.699991</v>
      </c>
      <c r="K51" s="175">
        <v>1.699873</v>
      </c>
      <c r="L51" s="175">
        <v>1.699614</v>
      </c>
      <c r="M51" s="175">
        <v>1.699217</v>
      </c>
      <c r="N51" s="175">
        <v>1.6986790000000001</v>
      </c>
      <c r="O51" s="174">
        <v>1.698002</v>
      </c>
    </row>
    <row r="52" spans="2:15" ht="5.25" customHeight="1" thickBot="1">
      <c r="B52" s="257"/>
      <c r="C52" s="172"/>
      <c r="D52" s="171"/>
      <c r="E52" s="171"/>
      <c r="F52" s="171"/>
      <c r="G52" s="171"/>
      <c r="H52" s="171"/>
      <c r="I52" s="171"/>
      <c r="J52" s="171"/>
      <c r="K52" s="171"/>
      <c r="L52" s="171"/>
      <c r="M52" s="170"/>
      <c r="N52" s="170"/>
      <c r="O52" s="169"/>
    </row>
    <row r="53" spans="2:15" ht="13.5" thickBot="1">
      <c r="B53" s="256" t="s">
        <v>0</v>
      </c>
      <c r="C53" s="167">
        <v>0.30902777777777779</v>
      </c>
      <c r="D53" s="166">
        <v>0.35069444444444442</v>
      </c>
      <c r="E53" s="166">
        <v>0.3923611111111111</v>
      </c>
      <c r="F53" s="166">
        <v>0.43402777777777773</v>
      </c>
      <c r="G53" s="166">
        <v>0.47569444444444442</v>
      </c>
      <c r="H53" s="166">
        <v>0.51736111111111105</v>
      </c>
      <c r="I53" s="166">
        <v>0.55902777777777779</v>
      </c>
      <c r="J53" s="166">
        <v>0.60069444444444442</v>
      </c>
      <c r="K53" s="166">
        <v>0.64236111111111105</v>
      </c>
      <c r="L53" s="166">
        <v>0.68402777777777779</v>
      </c>
      <c r="M53" s="166">
        <v>0.72569444444444453</v>
      </c>
      <c r="N53" s="166">
        <v>0.76736111111111116</v>
      </c>
      <c r="O53" s="165">
        <v>0.80902777777777779</v>
      </c>
    </row>
    <row r="54" spans="2:15" ht="5.25" customHeight="1" thickBot="1">
      <c r="B54" s="252"/>
      <c r="C54" s="160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8"/>
    </row>
    <row r="55" spans="2:15" ht="13.5" thickBot="1">
      <c r="B55" s="256" t="s">
        <v>1</v>
      </c>
      <c r="C55" s="255" t="s">
        <v>2</v>
      </c>
      <c r="D55" s="254" t="s">
        <v>2</v>
      </c>
      <c r="E55" s="254" t="s">
        <v>2</v>
      </c>
      <c r="F55" s="254" t="s">
        <v>2</v>
      </c>
      <c r="G55" s="254" t="s">
        <v>2</v>
      </c>
      <c r="H55" s="254" t="s">
        <v>2</v>
      </c>
      <c r="I55" s="254" t="s">
        <v>2</v>
      </c>
      <c r="J55" s="254" t="s">
        <v>2</v>
      </c>
      <c r="K55" s="254" t="s">
        <v>2</v>
      </c>
      <c r="L55" s="254" t="s">
        <v>2</v>
      </c>
      <c r="M55" s="254" t="s">
        <v>2</v>
      </c>
      <c r="N55" s="254" t="s">
        <v>2</v>
      </c>
      <c r="O55" s="253" t="s">
        <v>2</v>
      </c>
    </row>
    <row r="56" spans="2:15" ht="5.25" customHeight="1" thickBot="1">
      <c r="B56" s="252"/>
      <c r="C56" s="160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8"/>
    </row>
    <row r="57" spans="2:15">
      <c r="B57" s="251" t="s">
        <v>3</v>
      </c>
      <c r="C57" s="149">
        <v>8.93</v>
      </c>
      <c r="D57" s="148">
        <v>8.93</v>
      </c>
      <c r="E57" s="148">
        <v>8.9499999999999993</v>
      </c>
      <c r="F57" s="148">
        <v>8.93</v>
      </c>
      <c r="G57" s="148">
        <v>8.9700000000000006</v>
      </c>
      <c r="H57" s="148">
        <v>8.9600000000000009</v>
      </c>
      <c r="I57" s="148">
        <v>8.83</v>
      </c>
      <c r="J57" s="148">
        <v>8.6</v>
      </c>
      <c r="K57" s="148">
        <v>9</v>
      </c>
      <c r="L57" s="148">
        <v>9.02</v>
      </c>
      <c r="M57" s="148">
        <v>9.02</v>
      </c>
      <c r="N57" s="148">
        <v>9.0500000000000007</v>
      </c>
      <c r="O57" s="147">
        <v>9.09</v>
      </c>
    </row>
    <row r="58" spans="2:15">
      <c r="B58" s="250" t="s">
        <v>5</v>
      </c>
      <c r="C58" s="145">
        <v>16.399999999999999</v>
      </c>
      <c r="D58" s="144">
        <v>16.3</v>
      </c>
      <c r="E58" s="144">
        <v>16.7</v>
      </c>
      <c r="F58" s="144">
        <v>16.8</v>
      </c>
      <c r="G58" s="144">
        <v>17.7</v>
      </c>
      <c r="H58" s="144">
        <v>18</v>
      </c>
      <c r="I58" s="144">
        <v>17.2</v>
      </c>
      <c r="J58" s="144">
        <v>18.2</v>
      </c>
      <c r="K58" s="144">
        <v>19.100000000000001</v>
      </c>
      <c r="L58" s="144">
        <v>19</v>
      </c>
      <c r="M58" s="144">
        <v>18.8</v>
      </c>
      <c r="N58" s="144">
        <v>18.899999999999999</v>
      </c>
      <c r="O58" s="143">
        <v>18.8</v>
      </c>
    </row>
    <row r="59" spans="2:15">
      <c r="B59" s="250" t="s">
        <v>4</v>
      </c>
      <c r="C59" s="145">
        <v>-139.19999999999999</v>
      </c>
      <c r="D59" s="144">
        <v>-140.69999999999999</v>
      </c>
      <c r="E59" s="144">
        <v>-141.6</v>
      </c>
      <c r="F59" s="144">
        <v>-140.5</v>
      </c>
      <c r="G59" s="144">
        <v>-142.9</v>
      </c>
      <c r="H59" s="144">
        <v>-143</v>
      </c>
      <c r="I59" s="144">
        <v>-134.69999999999999</v>
      </c>
      <c r="J59" s="144">
        <v>-122.8</v>
      </c>
      <c r="K59" s="144">
        <v>-146.80000000000001</v>
      </c>
      <c r="L59" s="144">
        <v>-146.9</v>
      </c>
      <c r="M59" s="144">
        <v>-145.80000000000001</v>
      </c>
      <c r="N59" s="144">
        <v>-147.19999999999999</v>
      </c>
      <c r="O59" s="143">
        <v>-147.5</v>
      </c>
    </row>
    <row r="60" spans="2:15" ht="13.5" thickBot="1">
      <c r="B60" s="249" t="s">
        <v>5</v>
      </c>
      <c r="C60" s="141">
        <v>16.399999999999999</v>
      </c>
      <c r="D60" s="140">
        <v>16.3</v>
      </c>
      <c r="E60" s="140">
        <v>16.7</v>
      </c>
      <c r="F60" s="140">
        <v>16.8</v>
      </c>
      <c r="G60" s="140">
        <v>17.7</v>
      </c>
      <c r="H60" s="140">
        <v>18</v>
      </c>
      <c r="I60" s="140">
        <v>17.2</v>
      </c>
      <c r="J60" s="140">
        <v>18.2</v>
      </c>
      <c r="K60" s="140">
        <v>19.100000000000001</v>
      </c>
      <c r="L60" s="140">
        <v>19</v>
      </c>
      <c r="M60" s="140">
        <v>18.8</v>
      </c>
      <c r="N60" s="140">
        <v>18.899999999999999</v>
      </c>
      <c r="O60" s="139">
        <v>18.8</v>
      </c>
    </row>
    <row r="61" spans="2:15" ht="5.25" customHeight="1" thickBot="1">
      <c r="B61" s="252"/>
      <c r="C61" s="153"/>
      <c r="D61" s="152"/>
      <c r="E61" s="152"/>
      <c r="F61" s="152"/>
      <c r="G61" s="152"/>
      <c r="H61" s="152"/>
      <c r="I61" s="152"/>
      <c r="J61" s="152"/>
      <c r="K61" s="152"/>
      <c r="L61" s="152"/>
      <c r="M61" s="152"/>
      <c r="N61" s="152"/>
      <c r="O61" s="151"/>
    </row>
    <row r="62" spans="2:15">
      <c r="B62" s="251" t="s">
        <v>19</v>
      </c>
      <c r="C62" s="149">
        <v>37.6</v>
      </c>
      <c r="D62" s="148">
        <v>37.6</v>
      </c>
      <c r="E62" s="148">
        <v>37.700000000000003</v>
      </c>
      <c r="F62" s="148">
        <v>37.6</v>
      </c>
      <c r="G62" s="148">
        <v>38</v>
      </c>
      <c r="H62" s="148">
        <v>37.700000000000003</v>
      </c>
      <c r="I62" s="148">
        <v>38.5</v>
      </c>
      <c r="J62" s="148">
        <v>50</v>
      </c>
      <c r="K62" s="148">
        <v>38.4</v>
      </c>
      <c r="L62" s="148">
        <v>38.6</v>
      </c>
      <c r="M62" s="148">
        <v>38.299999999999997</v>
      </c>
      <c r="N62" s="148">
        <v>38.9</v>
      </c>
      <c r="O62" s="147">
        <v>38.9</v>
      </c>
    </row>
    <row r="63" spans="2:15">
      <c r="B63" s="250" t="s">
        <v>5</v>
      </c>
      <c r="C63" s="145">
        <v>16.2</v>
      </c>
      <c r="D63" s="144">
        <v>15.9</v>
      </c>
      <c r="E63" s="144">
        <v>16.5</v>
      </c>
      <c r="F63" s="144">
        <v>16.7</v>
      </c>
      <c r="G63" s="144">
        <v>17.399999999999999</v>
      </c>
      <c r="H63" s="144">
        <v>17.899999999999999</v>
      </c>
      <c r="I63" s="144">
        <v>17.399999999999999</v>
      </c>
      <c r="J63" s="144">
        <v>17.7</v>
      </c>
      <c r="K63" s="144">
        <v>18.899999999999999</v>
      </c>
      <c r="L63" s="144">
        <v>18.8</v>
      </c>
      <c r="M63" s="144">
        <v>18.600000000000001</v>
      </c>
      <c r="N63" s="144">
        <v>18.7</v>
      </c>
      <c r="O63" s="143">
        <v>18.7</v>
      </c>
    </row>
    <row r="64" spans="2:15">
      <c r="B64" s="250" t="s">
        <v>59</v>
      </c>
      <c r="C64" s="145">
        <v>37.6</v>
      </c>
      <c r="D64" s="144">
        <v>37.799999999999997</v>
      </c>
      <c r="E64" s="144">
        <v>37.799999999999997</v>
      </c>
      <c r="F64" s="144">
        <v>37.9</v>
      </c>
      <c r="G64" s="144">
        <v>38.1</v>
      </c>
      <c r="H64" s="144">
        <v>37.200000000000003</v>
      </c>
      <c r="I64" s="144">
        <v>38.5</v>
      </c>
      <c r="J64" s="144">
        <v>45.4</v>
      </c>
      <c r="K64" s="144">
        <v>38.4</v>
      </c>
      <c r="L64" s="144">
        <v>38.4</v>
      </c>
      <c r="M64" s="144">
        <v>38.5</v>
      </c>
      <c r="N64" s="144">
        <v>38.799999999999997</v>
      </c>
      <c r="O64" s="143">
        <v>38.9</v>
      </c>
    </row>
    <row r="65" spans="2:21">
      <c r="B65" s="250" t="s">
        <v>5</v>
      </c>
      <c r="C65" s="145">
        <v>16.2</v>
      </c>
      <c r="D65" s="144">
        <v>15.9</v>
      </c>
      <c r="E65" s="144">
        <v>16.5</v>
      </c>
      <c r="F65" s="144">
        <v>16.7</v>
      </c>
      <c r="G65" s="144">
        <v>17.399999999999999</v>
      </c>
      <c r="H65" s="144">
        <v>17.899999999999999</v>
      </c>
      <c r="I65" s="144">
        <v>17.399999999999999</v>
      </c>
      <c r="J65" s="144">
        <v>17.7</v>
      </c>
      <c r="K65" s="144">
        <v>18.899999999999999</v>
      </c>
      <c r="L65" s="144">
        <v>18.8</v>
      </c>
      <c r="M65" s="144">
        <v>18.600000000000001</v>
      </c>
      <c r="N65" s="144">
        <v>18.7</v>
      </c>
      <c r="O65" s="143">
        <v>18.7</v>
      </c>
    </row>
    <row r="66" spans="2:21" ht="12.75" customHeight="1">
      <c r="B66" s="250" t="s">
        <v>20</v>
      </c>
      <c r="C66" s="145">
        <v>23.5</v>
      </c>
      <c r="D66" s="144">
        <v>23.6</v>
      </c>
      <c r="E66" s="144">
        <v>23.7</v>
      </c>
      <c r="F66" s="144">
        <v>23.6</v>
      </c>
      <c r="G66" s="144">
        <v>23.9</v>
      </c>
      <c r="H66" s="144">
        <v>23</v>
      </c>
      <c r="I66" s="144">
        <v>24.2</v>
      </c>
      <c r="J66" s="144">
        <v>27.9</v>
      </c>
      <c r="K66" s="144">
        <v>24.2</v>
      </c>
      <c r="L66" s="144">
        <v>24.4</v>
      </c>
      <c r="M66" s="144">
        <v>24.3</v>
      </c>
      <c r="N66" s="144">
        <v>24.5</v>
      </c>
      <c r="O66" s="143">
        <v>24.4</v>
      </c>
    </row>
    <row r="67" spans="2:21" ht="13.5" customHeight="1" thickBot="1">
      <c r="B67" s="249" t="s">
        <v>5</v>
      </c>
      <c r="C67" s="141">
        <v>16.2</v>
      </c>
      <c r="D67" s="140">
        <v>15.9</v>
      </c>
      <c r="E67" s="140">
        <v>16.5</v>
      </c>
      <c r="F67" s="140">
        <v>16.7</v>
      </c>
      <c r="G67" s="140">
        <v>17.399999999999999</v>
      </c>
      <c r="H67" s="140">
        <v>17.899999999999999</v>
      </c>
      <c r="I67" s="140">
        <v>17.399999999999999</v>
      </c>
      <c r="J67" s="140">
        <v>17.7</v>
      </c>
      <c r="K67" s="140">
        <v>18.899999999999999</v>
      </c>
      <c r="L67" s="140">
        <v>18.8</v>
      </c>
      <c r="M67" s="140">
        <v>18.600000000000001</v>
      </c>
      <c r="N67" s="140">
        <v>18.7</v>
      </c>
      <c r="O67" s="139">
        <v>18.7</v>
      </c>
    </row>
    <row r="68" spans="2:21">
      <c r="B68" s="248"/>
      <c r="C68" s="137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7"/>
    </row>
    <row r="69" spans="2:21" ht="5.25" customHeight="1" thickBot="1">
      <c r="C69" s="119"/>
      <c r="D69" s="119"/>
      <c r="E69" s="119"/>
      <c r="F69" s="119"/>
      <c r="G69" s="119"/>
      <c r="H69" s="119"/>
    </row>
    <row r="70" spans="2:21" ht="13.5" customHeight="1" thickBot="1">
      <c r="B70" s="229"/>
      <c r="C70" s="124" t="s">
        <v>58</v>
      </c>
      <c r="D70" s="124"/>
      <c r="E70" s="124"/>
      <c r="F70" s="124"/>
      <c r="G70" s="123"/>
      <c r="H70" s="123"/>
    </row>
    <row r="71" spans="2:21" ht="13.5" customHeight="1" thickBot="1">
      <c r="B71" s="226"/>
      <c r="C71" s="122" t="s">
        <v>25</v>
      </c>
      <c r="D71" s="122"/>
      <c r="E71" s="122" t="s">
        <v>26</v>
      </c>
      <c r="F71" s="122"/>
      <c r="G71" s="122" t="s">
        <v>27</v>
      </c>
      <c r="H71" s="122"/>
    </row>
    <row r="72" spans="2:21">
      <c r="B72" s="225" t="s">
        <v>9</v>
      </c>
      <c r="C72" s="109">
        <f>COUNTIF(C11:O11,"&gt;0")</f>
        <v>13</v>
      </c>
      <c r="D72" s="109"/>
      <c r="E72" s="109">
        <f>COUNTIF(C33:O33,"&gt;0")</f>
        <v>13</v>
      </c>
      <c r="F72" s="109"/>
      <c r="G72" s="109">
        <f>COUNTIF(C57:O57,"&gt;0")</f>
        <v>13</v>
      </c>
      <c r="H72" s="109"/>
      <c r="M72" s="136"/>
    </row>
    <row r="73" spans="2:21" ht="14.25" customHeight="1">
      <c r="B73" s="225" t="s">
        <v>10</v>
      </c>
      <c r="C73" s="111">
        <f>AVERAGE(C11:O11)</f>
        <v>8.4753846153846144</v>
      </c>
      <c r="D73" s="111"/>
      <c r="E73" s="111">
        <f>AVERAGE(C33:O33)</f>
        <v>8.6292307692307695</v>
      </c>
      <c r="F73" s="111"/>
      <c r="G73" s="111">
        <f>AVERAGE(C57:O57)</f>
        <v>8.9446153846153837</v>
      </c>
      <c r="H73" s="111"/>
      <c r="I73" s="136"/>
    </row>
    <row r="74" spans="2:21">
      <c r="B74" s="225" t="s">
        <v>12</v>
      </c>
      <c r="C74" s="111">
        <f>STDEV(C11:O11)</f>
        <v>0.13878132587007677</v>
      </c>
      <c r="D74" s="111"/>
      <c r="E74" s="111">
        <f>STDEV(C33:O33)</f>
        <v>0.25519474715275581</v>
      </c>
      <c r="F74" s="111"/>
      <c r="G74" s="111">
        <f>STDEV(C57:O57)</f>
        <v>0.12251635160359793</v>
      </c>
      <c r="H74" s="111"/>
      <c r="I74" s="120"/>
      <c r="J74" s="120"/>
      <c r="K74" s="120"/>
      <c r="L74" s="120"/>
      <c r="M74" s="120"/>
    </row>
    <row r="75" spans="2:21">
      <c r="B75" s="225" t="s">
        <v>11</v>
      </c>
      <c r="C75" s="111">
        <f>CONFIDENCE(0.05,C74,C72)</f>
        <v>7.5441001847092987E-2</v>
      </c>
      <c r="D75" s="111"/>
      <c r="E75" s="111">
        <f>CONFIDENCE(0.05,E74,E72)</f>
        <v>0.13872289568225343</v>
      </c>
      <c r="F75" s="111"/>
      <c r="G75" s="111">
        <f>CONFIDENCE(0.05,G74,G72)</f>
        <v>6.6599423587283907E-2</v>
      </c>
      <c r="H75" s="111"/>
      <c r="I75" s="120"/>
      <c r="J75" s="120"/>
      <c r="K75" s="120"/>
      <c r="L75" s="120"/>
      <c r="M75" s="120"/>
    </row>
    <row r="76" spans="2:21">
      <c r="B76" s="225" t="s">
        <v>13</v>
      </c>
      <c r="C76" s="109">
        <f>MAX(C11:O11)</f>
        <v>8.67</v>
      </c>
      <c r="D76" s="109"/>
      <c r="E76" s="109">
        <f>MAX(C33:O33)</f>
        <v>8.85</v>
      </c>
      <c r="F76" s="109"/>
      <c r="G76" s="109">
        <f>MAX(C57:O57)</f>
        <v>9.09</v>
      </c>
      <c r="H76" s="109"/>
      <c r="I76" s="135"/>
      <c r="J76" s="135"/>
      <c r="K76" s="135"/>
      <c r="L76" s="120"/>
      <c r="M76" s="120"/>
    </row>
    <row r="77" spans="2:21">
      <c r="B77" s="225" t="s">
        <v>14</v>
      </c>
      <c r="C77" s="109">
        <f>MIN(C11:O11)</f>
        <v>8.19</v>
      </c>
      <c r="D77" s="109"/>
      <c r="E77" s="109">
        <f>MIN(C33:O33)</f>
        <v>7.92</v>
      </c>
      <c r="F77" s="109"/>
      <c r="G77" s="109">
        <f>MIN(C57:O57)</f>
        <v>8.6</v>
      </c>
      <c r="H77" s="109"/>
      <c r="I77" s="120"/>
      <c r="J77" s="120"/>
      <c r="K77" s="120"/>
      <c r="L77" s="133"/>
      <c r="M77" s="133"/>
      <c r="N77" s="121"/>
      <c r="O77" s="121"/>
      <c r="P77" s="121"/>
      <c r="Q77" s="121"/>
      <c r="R77" s="121"/>
      <c r="S77" s="121"/>
      <c r="T77" s="121"/>
      <c r="U77" s="121"/>
    </row>
    <row r="78" spans="2:21" ht="13.5" thickBot="1">
      <c r="B78" s="226" t="s">
        <v>15</v>
      </c>
      <c r="C78" s="106">
        <f>C76-C77</f>
        <v>0.48000000000000043</v>
      </c>
      <c r="D78" s="106"/>
      <c r="E78" s="106">
        <f>E76-E77</f>
        <v>0.92999999999999972</v>
      </c>
      <c r="F78" s="106"/>
      <c r="G78" s="106">
        <f>G76-G77</f>
        <v>0.49000000000000021</v>
      </c>
      <c r="H78" s="106"/>
      <c r="I78" s="120"/>
      <c r="J78" s="120"/>
      <c r="K78" s="120"/>
      <c r="L78" s="133"/>
      <c r="M78" s="133"/>
      <c r="N78" s="121"/>
      <c r="O78" s="121"/>
      <c r="P78" s="121"/>
      <c r="Q78" s="121"/>
      <c r="R78" s="121"/>
      <c r="S78" s="121"/>
      <c r="T78" s="121"/>
      <c r="U78" s="121"/>
    </row>
    <row r="79" spans="2:21">
      <c r="B79" s="225"/>
      <c r="C79" s="224"/>
      <c r="D79" s="224"/>
      <c r="E79" s="224"/>
      <c r="F79" s="224"/>
      <c r="G79" s="224"/>
      <c r="H79" s="224"/>
      <c r="I79" s="120"/>
      <c r="J79" s="120"/>
      <c r="K79" s="120"/>
      <c r="L79" s="133"/>
      <c r="M79" s="133"/>
      <c r="N79" s="121"/>
      <c r="O79" s="121"/>
      <c r="P79" s="121"/>
      <c r="Q79" s="121"/>
      <c r="R79" s="121"/>
      <c r="S79" s="121"/>
      <c r="T79" s="121"/>
      <c r="U79" s="121"/>
    </row>
    <row r="80" spans="2:21">
      <c r="B80" s="225"/>
      <c r="C80" s="224"/>
      <c r="D80" s="224"/>
      <c r="E80" s="224"/>
      <c r="F80" s="224"/>
      <c r="G80" s="224"/>
      <c r="H80" s="224"/>
      <c r="I80" s="120"/>
      <c r="J80" s="120"/>
      <c r="K80" s="120"/>
      <c r="L80" s="133"/>
      <c r="M80" s="133"/>
      <c r="N80" s="121"/>
      <c r="O80" s="121"/>
      <c r="P80" s="121"/>
      <c r="Q80" s="121"/>
      <c r="R80" s="121"/>
      <c r="S80" s="121"/>
      <c r="T80" s="121"/>
      <c r="U80" s="121"/>
    </row>
    <row r="81" spans="2:21">
      <c r="B81" s="225"/>
      <c r="C81" s="224"/>
      <c r="D81" s="224"/>
      <c r="E81" s="224"/>
      <c r="F81" s="224"/>
      <c r="G81" s="224"/>
      <c r="H81" s="224"/>
      <c r="I81" s="120"/>
      <c r="J81" s="120"/>
      <c r="K81" s="120"/>
      <c r="L81" s="133"/>
      <c r="M81" s="133"/>
      <c r="N81" s="121"/>
      <c r="O81" s="121"/>
      <c r="P81" s="121"/>
      <c r="Q81" s="121"/>
      <c r="R81" s="121"/>
      <c r="S81" s="121"/>
      <c r="T81" s="121"/>
      <c r="U81" s="121"/>
    </row>
    <row r="82" spans="2:21" ht="13.5" thickBot="1">
      <c r="B82" s="225"/>
      <c r="C82" s="233"/>
      <c r="D82" s="233"/>
      <c r="E82" s="233"/>
      <c r="F82" s="233"/>
      <c r="G82" s="233"/>
      <c r="H82" s="233"/>
      <c r="I82" s="120"/>
      <c r="J82" s="120"/>
      <c r="K82" s="120"/>
      <c r="L82" s="133"/>
      <c r="M82" s="133"/>
      <c r="N82" s="121"/>
      <c r="O82" s="121"/>
      <c r="P82" s="121"/>
      <c r="Q82" s="121"/>
      <c r="R82" s="121"/>
      <c r="S82" s="121"/>
      <c r="T82" s="121"/>
      <c r="U82" s="121"/>
    </row>
    <row r="83" spans="2:21" ht="13.5" thickBot="1">
      <c r="B83" s="229"/>
      <c r="C83" s="124" t="s">
        <v>57</v>
      </c>
      <c r="D83" s="124"/>
      <c r="E83" s="124"/>
      <c r="F83" s="124"/>
      <c r="G83" s="247"/>
      <c r="H83" s="247"/>
      <c r="I83" s="120"/>
      <c r="J83" s="120"/>
      <c r="K83" s="120"/>
      <c r="L83" s="133"/>
      <c r="M83" s="133"/>
      <c r="N83" s="121"/>
      <c r="O83" s="121"/>
      <c r="P83" s="121"/>
      <c r="Q83" s="121"/>
      <c r="R83" s="121"/>
      <c r="S83" s="121"/>
      <c r="T83" s="121"/>
      <c r="U83" s="121"/>
    </row>
    <row r="84" spans="2:21" ht="13.5" thickBot="1">
      <c r="B84" s="226"/>
      <c r="C84" s="122" t="s">
        <v>25</v>
      </c>
      <c r="D84" s="122"/>
      <c r="E84" s="122" t="s">
        <v>26</v>
      </c>
      <c r="F84" s="122"/>
      <c r="G84" s="122" t="s">
        <v>27</v>
      </c>
      <c r="H84" s="122"/>
      <c r="I84" s="120"/>
      <c r="J84" s="120"/>
      <c r="K84" s="120"/>
      <c r="L84" s="133"/>
      <c r="M84" s="133"/>
      <c r="N84" s="121"/>
      <c r="O84" s="121"/>
      <c r="P84" s="121"/>
      <c r="Q84" s="121"/>
      <c r="R84" s="121"/>
      <c r="S84" s="121"/>
      <c r="T84" s="121"/>
      <c r="U84" s="121"/>
    </row>
    <row r="85" spans="2:21">
      <c r="B85" s="225" t="s">
        <v>9</v>
      </c>
      <c r="C85" s="113">
        <f>COUNTIF(C12:O12,"&gt;0")</f>
        <v>13</v>
      </c>
      <c r="D85" s="113"/>
      <c r="E85" s="113">
        <f>COUNTIF(C34:O34,"&gt;0")</f>
        <v>13</v>
      </c>
      <c r="F85" s="113"/>
      <c r="G85" s="113">
        <f>COUNTIF(C58:O58,"&gt;0")</f>
        <v>13</v>
      </c>
      <c r="H85" s="113"/>
      <c r="I85" s="120"/>
      <c r="J85" s="120"/>
      <c r="K85" s="120"/>
      <c r="L85" s="133"/>
      <c r="M85" s="133"/>
      <c r="N85" s="121"/>
      <c r="O85" s="121"/>
      <c r="P85" s="121"/>
      <c r="Q85" s="121"/>
      <c r="R85" s="121"/>
      <c r="S85" s="121"/>
      <c r="T85" s="121"/>
      <c r="U85" s="121"/>
    </row>
    <row r="86" spans="2:21">
      <c r="B86" s="225" t="s">
        <v>10</v>
      </c>
      <c r="C86" s="111">
        <f>AVERAGE(C12:O12)</f>
        <v>16.92307692307692</v>
      </c>
      <c r="D86" s="111"/>
      <c r="E86" s="111">
        <f>AVERAGE(C34:O34)</f>
        <v>17.484615384615385</v>
      </c>
      <c r="F86" s="111"/>
      <c r="G86" s="111">
        <f>AVERAGE(C58:O58)</f>
        <v>17.838461538461541</v>
      </c>
      <c r="H86" s="111"/>
      <c r="I86" s="120"/>
      <c r="J86" s="120"/>
      <c r="K86" s="120"/>
      <c r="L86" s="133"/>
      <c r="M86" s="133"/>
      <c r="N86" s="121"/>
      <c r="O86" s="121"/>
      <c r="P86" s="121"/>
      <c r="Q86" s="121"/>
      <c r="R86" s="121"/>
      <c r="S86" s="121"/>
      <c r="T86" s="121"/>
      <c r="U86" s="121"/>
    </row>
    <row r="87" spans="2:21">
      <c r="B87" s="225" t="s">
        <v>12</v>
      </c>
      <c r="C87" s="111">
        <f>STDEV(C12:O12)</f>
        <v>0.89736080271895668</v>
      </c>
      <c r="D87" s="111"/>
      <c r="E87" s="111">
        <f>STDEV(C34:O34)</f>
        <v>0.89521520117246467</v>
      </c>
      <c r="F87" s="111"/>
      <c r="G87" s="111">
        <f>STDEV(C58:O58)</f>
        <v>1.0532002512489111</v>
      </c>
      <c r="H87" s="111"/>
      <c r="I87" s="120"/>
      <c r="J87" s="120"/>
      <c r="K87" s="120"/>
      <c r="L87" s="133"/>
      <c r="M87" s="133"/>
      <c r="N87" s="121"/>
      <c r="O87" s="121"/>
      <c r="P87" s="121"/>
      <c r="Q87" s="121"/>
      <c r="R87" s="121"/>
      <c r="S87" s="121"/>
      <c r="T87" s="121"/>
      <c r="U87" s="121"/>
    </row>
    <row r="88" spans="2:21">
      <c r="B88" s="225" t="s">
        <v>11</v>
      </c>
      <c r="C88" s="111">
        <f>CONFIDENCE(0.05,C87,C85)</f>
        <v>0.48780192544641388</v>
      </c>
      <c r="D88" s="111"/>
      <c r="E88" s="111">
        <f>CONFIDENCE(0.05,E87,E85)</f>
        <v>0.48663558459171152</v>
      </c>
      <c r="F88" s="111"/>
      <c r="G88" s="111">
        <f>CONFIDENCE(0.05,G87,G85)</f>
        <v>0.57251565800870774</v>
      </c>
      <c r="H88" s="111"/>
      <c r="I88" s="120"/>
      <c r="J88" s="120"/>
      <c r="K88" s="120"/>
      <c r="L88" s="133"/>
      <c r="M88" s="133"/>
      <c r="N88" s="121"/>
      <c r="O88" s="121"/>
      <c r="P88" s="121"/>
      <c r="Q88" s="121"/>
      <c r="R88" s="121"/>
      <c r="S88" s="121"/>
      <c r="T88" s="121"/>
      <c r="U88" s="121"/>
    </row>
    <row r="89" spans="2:21">
      <c r="B89" s="225" t="s">
        <v>13</v>
      </c>
      <c r="C89" s="109">
        <f>MAX(C12:O12)</f>
        <v>17.8</v>
      </c>
      <c r="D89" s="109"/>
      <c r="E89" s="109">
        <f>MAX(C34:O34)</f>
        <v>18.8</v>
      </c>
      <c r="F89" s="109"/>
      <c r="G89" s="109">
        <f>MAX(C58:O58)</f>
        <v>19.100000000000001</v>
      </c>
      <c r="H89" s="109"/>
      <c r="I89" s="120"/>
      <c r="J89" s="120"/>
      <c r="K89" s="120"/>
      <c r="L89" s="133"/>
      <c r="M89" s="133"/>
      <c r="N89" s="121"/>
      <c r="O89" s="121"/>
      <c r="P89" s="121"/>
      <c r="Q89" s="121"/>
      <c r="R89" s="121"/>
      <c r="S89" s="121"/>
      <c r="T89" s="121"/>
      <c r="U89" s="121"/>
    </row>
    <row r="90" spans="2:21">
      <c r="B90" s="225" t="s">
        <v>14</v>
      </c>
      <c r="C90" s="109">
        <f>MIN(C12:O12)</f>
        <v>15.6</v>
      </c>
      <c r="D90" s="109"/>
      <c r="E90" s="109">
        <f>MIN(C34:O34)</f>
        <v>16</v>
      </c>
      <c r="F90" s="109"/>
      <c r="G90" s="109">
        <f>MIN(C58:O58)</f>
        <v>16.3</v>
      </c>
      <c r="H90" s="109"/>
      <c r="I90" s="120"/>
      <c r="J90" s="120"/>
      <c r="K90" s="120"/>
      <c r="L90" s="133"/>
      <c r="M90" s="133"/>
      <c r="N90" s="121"/>
      <c r="O90" s="121"/>
      <c r="P90" s="121"/>
      <c r="Q90" s="121"/>
      <c r="R90" s="121"/>
      <c r="S90" s="121"/>
      <c r="T90" s="121"/>
      <c r="U90" s="121"/>
    </row>
    <row r="91" spans="2:21" ht="13.5" thickBot="1">
      <c r="B91" s="226" t="s">
        <v>15</v>
      </c>
      <c r="C91" s="106">
        <f>C89-C90</f>
        <v>2.2000000000000011</v>
      </c>
      <c r="D91" s="106"/>
      <c r="E91" s="106">
        <f>E89-E90</f>
        <v>2.8000000000000007</v>
      </c>
      <c r="F91" s="106"/>
      <c r="G91" s="106">
        <f>G89-G90</f>
        <v>2.8000000000000007</v>
      </c>
      <c r="H91" s="106"/>
      <c r="I91" s="120"/>
      <c r="J91" s="120"/>
      <c r="K91" s="120"/>
      <c r="L91" s="133"/>
      <c r="M91" s="133"/>
      <c r="N91" s="121"/>
      <c r="O91" s="121"/>
      <c r="P91" s="121"/>
      <c r="Q91" s="121"/>
      <c r="R91" s="121"/>
      <c r="S91" s="121"/>
      <c r="T91" s="121"/>
      <c r="U91" s="121"/>
    </row>
    <row r="92" spans="2:21">
      <c r="B92" s="225"/>
      <c r="C92" s="224"/>
      <c r="D92" s="224"/>
      <c r="E92" s="224"/>
      <c r="F92" s="224"/>
      <c r="G92" s="224"/>
      <c r="H92" s="224"/>
      <c r="I92" s="120"/>
      <c r="J92" s="120"/>
      <c r="K92" s="120"/>
      <c r="L92" s="133"/>
      <c r="M92" s="133"/>
      <c r="N92" s="121"/>
      <c r="O92" s="121"/>
      <c r="P92" s="121"/>
      <c r="Q92" s="121"/>
      <c r="R92" s="121"/>
      <c r="S92" s="121"/>
      <c r="T92" s="121"/>
      <c r="U92" s="121"/>
    </row>
    <row r="93" spans="2:21" ht="13.5" thickBot="1">
      <c r="B93" s="225"/>
      <c r="C93" s="233"/>
      <c r="D93" s="233"/>
      <c r="E93" s="233"/>
      <c r="F93" s="233"/>
      <c r="G93" s="233"/>
      <c r="H93" s="233"/>
      <c r="I93" s="120"/>
      <c r="J93" s="120"/>
      <c r="K93" s="120"/>
      <c r="L93" s="133"/>
      <c r="M93" s="133"/>
      <c r="N93" s="121"/>
      <c r="O93" s="121"/>
      <c r="P93" s="121"/>
      <c r="Q93" s="121"/>
      <c r="R93" s="121"/>
      <c r="S93" s="121"/>
      <c r="T93" s="121"/>
      <c r="U93" s="121"/>
    </row>
    <row r="94" spans="2:21" ht="13.5" thickBot="1">
      <c r="B94" s="229"/>
      <c r="C94" s="245" t="s">
        <v>56</v>
      </c>
      <c r="D94" s="245"/>
      <c r="E94" s="245"/>
      <c r="F94" s="245"/>
      <c r="G94" s="244"/>
      <c r="H94" s="244"/>
      <c r="L94" s="121"/>
      <c r="M94" s="121"/>
      <c r="N94" s="121"/>
      <c r="O94" s="121"/>
      <c r="P94" s="121"/>
      <c r="Q94" s="121"/>
      <c r="R94" s="121"/>
      <c r="S94" s="121"/>
      <c r="T94" s="121"/>
      <c r="U94" s="121"/>
    </row>
    <row r="95" spans="2:21" ht="13.5" customHeight="1" thickBot="1">
      <c r="B95" s="226"/>
      <c r="C95" s="122" t="s">
        <v>25</v>
      </c>
      <c r="D95" s="122"/>
      <c r="E95" s="122" t="s">
        <v>26</v>
      </c>
      <c r="F95" s="122"/>
      <c r="G95" s="122" t="s">
        <v>27</v>
      </c>
      <c r="H95" s="122"/>
      <c r="L95" s="121"/>
      <c r="M95" s="121"/>
      <c r="N95" s="121"/>
      <c r="O95" s="121"/>
      <c r="P95" s="121"/>
      <c r="Q95" s="121"/>
      <c r="R95" s="121"/>
      <c r="S95" s="121"/>
      <c r="T95" s="121"/>
      <c r="U95" s="121"/>
    </row>
    <row r="96" spans="2:21">
      <c r="B96" s="225" t="s">
        <v>9</v>
      </c>
      <c r="C96" s="113">
        <f>COUNTIF(C13:O13,"&lt;0")</f>
        <v>13</v>
      </c>
      <c r="D96" s="113"/>
      <c r="E96" s="113">
        <f>COUNTIF(C35:O35,"&lt;0")</f>
        <v>13</v>
      </c>
      <c r="F96" s="113"/>
      <c r="G96" s="113">
        <f>COUNTIF(C59:O59,"&lt;0")</f>
        <v>13</v>
      </c>
      <c r="H96" s="113"/>
      <c r="L96" s="121"/>
      <c r="M96" s="121"/>
      <c r="N96" s="121"/>
      <c r="O96" s="121"/>
      <c r="P96" s="121"/>
      <c r="Q96" s="121"/>
      <c r="R96" s="121"/>
      <c r="S96" s="121"/>
      <c r="T96" s="121"/>
      <c r="U96" s="121"/>
    </row>
    <row r="97" spans="2:21">
      <c r="B97" s="225" t="s">
        <v>10</v>
      </c>
      <c r="C97" s="111">
        <f>AVERAGE(C13:O13)</f>
        <v>-114.26153846153846</v>
      </c>
      <c r="D97" s="111"/>
      <c r="E97" s="111">
        <f>AVERAGE(C35:O35)</f>
        <v>-122.77692307692311</v>
      </c>
      <c r="F97" s="111"/>
      <c r="G97" s="111">
        <f>AVERAGE(C59:O59)</f>
        <v>-141.50769230769231</v>
      </c>
      <c r="H97" s="111"/>
      <c r="L97" s="246"/>
      <c r="M97" s="121"/>
      <c r="N97" s="121"/>
      <c r="O97" s="121"/>
      <c r="P97" s="121"/>
      <c r="Q97" s="121"/>
      <c r="R97" s="121"/>
      <c r="S97" s="121"/>
      <c r="T97" s="121"/>
      <c r="U97" s="121"/>
    </row>
    <row r="98" spans="2:21">
      <c r="B98" s="225" t="s">
        <v>12</v>
      </c>
      <c r="C98" s="111">
        <f>STDEV(C13:O13)</f>
        <v>7.8677123381512519</v>
      </c>
      <c r="D98" s="111"/>
      <c r="E98" s="111">
        <f>STDEV(C35:O35)</f>
        <v>15.534432392063151</v>
      </c>
      <c r="F98" s="111"/>
      <c r="G98" s="111">
        <f>STDEV(C59:O59)</f>
        <v>6.7780849727217163</v>
      </c>
      <c r="H98" s="111"/>
      <c r="L98" s="121"/>
      <c r="M98" s="121"/>
      <c r="N98" s="121"/>
      <c r="O98" s="121"/>
      <c r="P98" s="121"/>
      <c r="Q98" s="121"/>
      <c r="R98" s="121"/>
      <c r="S98" s="121"/>
      <c r="T98" s="121"/>
      <c r="U98" s="121"/>
    </row>
    <row r="99" spans="2:21">
      <c r="B99" s="225" t="s">
        <v>11</v>
      </c>
      <c r="C99" s="111">
        <f>CONFIDENCE(0.05,C98,C96)</f>
        <v>4.2768585565361157</v>
      </c>
      <c r="D99" s="111"/>
      <c r="E99" s="111">
        <f>CONFIDENCE(0.05,E98,E96)</f>
        <v>8.4444584704451415</v>
      </c>
      <c r="F99" s="111"/>
      <c r="G99" s="111">
        <f>CONFIDENCE(0.05,G98,G96)</f>
        <v>3.6845412575576613</v>
      </c>
      <c r="H99" s="111"/>
      <c r="L99" s="121"/>
      <c r="M99" s="121"/>
      <c r="N99" s="121"/>
      <c r="O99" s="121"/>
      <c r="P99" s="121"/>
      <c r="Q99" s="121"/>
      <c r="R99" s="121"/>
      <c r="S99" s="121"/>
      <c r="T99" s="121"/>
      <c r="U99" s="121"/>
    </row>
    <row r="100" spans="2:21">
      <c r="B100" s="225" t="s">
        <v>13</v>
      </c>
      <c r="C100" s="109">
        <f>MAX(C13:O13)</f>
        <v>-97.8</v>
      </c>
      <c r="D100" s="109"/>
      <c r="E100" s="109">
        <f>MAX(C35:O35)</f>
        <v>-82.2</v>
      </c>
      <c r="F100" s="109"/>
      <c r="G100" s="109">
        <f>MAX(C59:O59)</f>
        <v>-122.8</v>
      </c>
      <c r="H100" s="109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</row>
    <row r="101" spans="2:21">
      <c r="B101" s="225" t="s">
        <v>14</v>
      </c>
      <c r="C101" s="109">
        <f>MIN(C13:O13)</f>
        <v>-125.5</v>
      </c>
      <c r="D101" s="109"/>
      <c r="E101" s="109">
        <f>MIN(C35:O35)</f>
        <v>-136.5</v>
      </c>
      <c r="F101" s="109"/>
      <c r="G101" s="109">
        <f>MIN(C59:O59)</f>
        <v>-147.5</v>
      </c>
      <c r="H101" s="109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</row>
    <row r="102" spans="2:21" ht="13.5" thickBot="1">
      <c r="B102" s="226" t="s">
        <v>15</v>
      </c>
      <c r="C102" s="106">
        <f>C100-C101</f>
        <v>27.700000000000003</v>
      </c>
      <c r="D102" s="106"/>
      <c r="E102" s="106">
        <f>E100-E101</f>
        <v>54.3</v>
      </c>
      <c r="F102" s="106"/>
      <c r="G102" s="106">
        <f>G100-G101</f>
        <v>24.700000000000003</v>
      </c>
      <c r="H102" s="106"/>
      <c r="L102" s="121"/>
      <c r="M102" s="121"/>
      <c r="N102" s="121"/>
      <c r="O102" s="121"/>
      <c r="P102" s="121"/>
      <c r="Q102" s="121"/>
      <c r="R102" s="121"/>
      <c r="S102" s="121"/>
      <c r="T102" s="121"/>
      <c r="U102" s="121"/>
    </row>
    <row r="103" spans="2:21" ht="13.5" thickBot="1">
      <c r="C103" s="134"/>
      <c r="D103" s="134"/>
      <c r="E103" s="134"/>
      <c r="F103" s="134"/>
      <c r="G103" s="134"/>
      <c r="H103" s="134"/>
      <c r="L103" s="121"/>
      <c r="M103" s="121"/>
      <c r="N103" s="121"/>
      <c r="O103" s="121"/>
      <c r="P103" s="121"/>
      <c r="Q103" s="121"/>
      <c r="R103" s="121"/>
      <c r="S103" s="121"/>
      <c r="T103" s="121"/>
      <c r="U103" s="121"/>
    </row>
    <row r="104" spans="2:21" ht="13.5" thickBot="1">
      <c r="B104" s="229"/>
      <c r="C104" s="245" t="s">
        <v>55</v>
      </c>
      <c r="D104" s="245"/>
      <c r="E104" s="245"/>
      <c r="F104" s="245"/>
      <c r="G104" s="244"/>
      <c r="H104" s="244"/>
    </row>
    <row r="105" spans="2:21" ht="13.5" customHeight="1" thickBot="1">
      <c r="B105" s="226"/>
      <c r="C105" s="122" t="s">
        <v>25</v>
      </c>
      <c r="D105" s="122"/>
      <c r="E105" s="122" t="s">
        <v>26</v>
      </c>
      <c r="F105" s="122"/>
      <c r="G105" s="122" t="s">
        <v>27</v>
      </c>
      <c r="H105" s="122"/>
    </row>
    <row r="106" spans="2:21">
      <c r="B106" s="225" t="s">
        <v>9</v>
      </c>
      <c r="C106" s="218">
        <f>COUNTIF(C14:O14,"&gt;0")</f>
        <v>13</v>
      </c>
      <c r="D106" s="218"/>
      <c r="E106" s="218">
        <f>COUNTIF(C36:O36,"&gt;0")</f>
        <v>13</v>
      </c>
      <c r="F106" s="218"/>
      <c r="G106" s="112">
        <f>COUNTIF(C60:O60,"&gt;0")</f>
        <v>13</v>
      </c>
      <c r="H106" s="112"/>
    </row>
    <row r="107" spans="2:21">
      <c r="B107" s="225" t="s">
        <v>10</v>
      </c>
      <c r="C107" s="217">
        <f>AVERAGE(C14:O14)</f>
        <v>16.92307692307692</v>
      </c>
      <c r="D107" s="217"/>
      <c r="E107" s="217">
        <f>AVERAGE(C36:O36)</f>
        <v>17.484615384615385</v>
      </c>
      <c r="F107" s="217"/>
      <c r="G107" s="108">
        <f>AVERAGE(C60:O60)</f>
        <v>17.838461538461541</v>
      </c>
      <c r="H107" s="108"/>
    </row>
    <row r="108" spans="2:21">
      <c r="B108" s="225" t="s">
        <v>12</v>
      </c>
      <c r="C108" s="217">
        <f>STDEV(C14:O14)</f>
        <v>0.89736080271895668</v>
      </c>
      <c r="D108" s="217"/>
      <c r="E108" s="217">
        <f>STDEV(C36:O36)</f>
        <v>0.89521520117246467</v>
      </c>
      <c r="F108" s="217"/>
      <c r="G108" s="108">
        <f>STDEV(C60:O60)</f>
        <v>1.0532002512489111</v>
      </c>
      <c r="H108" s="108"/>
    </row>
    <row r="109" spans="2:21">
      <c r="B109" s="225" t="s">
        <v>11</v>
      </c>
      <c r="C109" s="217">
        <f>CONFIDENCE(0.05,C108,C106)</f>
        <v>0.48780192544641388</v>
      </c>
      <c r="D109" s="217"/>
      <c r="E109" s="217">
        <f>CONFIDENCE(0.05,E108,E106)</f>
        <v>0.48663558459171152</v>
      </c>
      <c r="F109" s="217"/>
      <c r="G109" s="108">
        <f>CONFIDENCE(0.05,G108,G106)</f>
        <v>0.57251565800870774</v>
      </c>
      <c r="H109" s="108"/>
    </row>
    <row r="110" spans="2:21">
      <c r="B110" s="225" t="s">
        <v>13</v>
      </c>
      <c r="C110" s="216">
        <f>MAX(C14:O14)</f>
        <v>17.8</v>
      </c>
      <c r="D110" s="216"/>
      <c r="E110" s="216">
        <f>MAX(C36:O36)</f>
        <v>18.8</v>
      </c>
      <c r="F110" s="216"/>
      <c r="G110" s="108">
        <f>MAX(C60:O60)</f>
        <v>19.100000000000001</v>
      </c>
      <c r="H110" s="108"/>
    </row>
    <row r="111" spans="2:21">
      <c r="B111" s="225" t="s">
        <v>14</v>
      </c>
      <c r="C111" s="216">
        <f>MIN(C14:O14)</f>
        <v>15.6</v>
      </c>
      <c r="D111" s="216"/>
      <c r="E111" s="216">
        <f>MIN(C36:O36)</f>
        <v>16</v>
      </c>
      <c r="F111" s="216"/>
      <c r="G111" s="108">
        <f>MIN(C60:O60)</f>
        <v>16.3</v>
      </c>
      <c r="H111" s="108"/>
    </row>
    <row r="112" spans="2:21" ht="13.5" thickBot="1">
      <c r="B112" s="226" t="s">
        <v>15</v>
      </c>
      <c r="C112" s="215">
        <f>C110-C111</f>
        <v>2.2000000000000011</v>
      </c>
      <c r="D112" s="215"/>
      <c r="E112" s="215">
        <f>E110-E111</f>
        <v>2.8000000000000007</v>
      </c>
      <c r="F112" s="215"/>
      <c r="G112" s="105">
        <f>G110-G111</f>
        <v>2.8000000000000007</v>
      </c>
      <c r="H112" s="105"/>
      <c r="I112" s="121"/>
    </row>
    <row r="113" spans="2:11">
      <c r="B113" s="225"/>
      <c r="C113" s="243"/>
      <c r="D113" s="243"/>
      <c r="E113" s="243"/>
      <c r="F113" s="243"/>
      <c r="G113" s="242"/>
      <c r="H113" s="242"/>
      <c r="I113" s="121"/>
    </row>
    <row r="114" spans="2:11">
      <c r="B114" s="225"/>
      <c r="C114" s="243"/>
      <c r="D114" s="243"/>
      <c r="E114" s="243"/>
      <c r="F114" s="243"/>
      <c r="G114" s="242"/>
      <c r="H114" s="242"/>
      <c r="I114" s="121"/>
    </row>
    <row r="115" spans="2:11">
      <c r="B115" s="225"/>
      <c r="C115" s="243"/>
      <c r="D115" s="243"/>
      <c r="E115" s="243"/>
      <c r="F115" s="243"/>
      <c r="G115" s="242"/>
      <c r="H115" s="242"/>
      <c r="I115" s="121"/>
    </row>
    <row r="116" spans="2:11">
      <c r="B116" s="225"/>
      <c r="C116" s="243"/>
      <c r="D116" s="243"/>
      <c r="E116" s="243"/>
      <c r="F116" s="243"/>
      <c r="G116" s="242"/>
      <c r="H116" s="242"/>
      <c r="I116" s="121"/>
    </row>
    <row r="117" spans="2:11" ht="13.5" thickBot="1">
      <c r="C117" s="241"/>
      <c r="D117" s="241"/>
      <c r="E117" s="241"/>
      <c r="F117" s="241"/>
      <c r="G117" s="241"/>
      <c r="H117" s="241"/>
    </row>
    <row r="118" spans="2:11" ht="13.5" customHeight="1" thickBot="1">
      <c r="B118" s="229"/>
      <c r="C118" s="239" t="s">
        <v>54</v>
      </c>
      <c r="D118" s="239"/>
      <c r="E118" s="239"/>
      <c r="F118" s="239"/>
      <c r="G118" s="240"/>
      <c r="H118" s="240"/>
      <c r="K118" s="121"/>
    </row>
    <row r="119" spans="2:11" ht="13.5" customHeight="1" thickBot="1">
      <c r="B119" s="226"/>
      <c r="C119" s="122" t="s">
        <v>25</v>
      </c>
      <c r="D119" s="122"/>
      <c r="E119" s="122" t="s">
        <v>26</v>
      </c>
      <c r="F119" s="122"/>
      <c r="G119" s="122" t="s">
        <v>27</v>
      </c>
      <c r="H119" s="122"/>
      <c r="K119" s="121"/>
    </row>
    <row r="120" spans="2:11">
      <c r="B120" s="225" t="s">
        <v>9</v>
      </c>
      <c r="C120" s="113">
        <f>COUNTIF(C16:O16,"&gt;0")</f>
        <v>13</v>
      </c>
      <c r="D120" s="113"/>
      <c r="E120" s="113">
        <f>COUNTIF(C38:O38,"&gt;0")</f>
        <v>13</v>
      </c>
      <c r="F120" s="113"/>
      <c r="G120" s="112">
        <f>COUNTIF(C62:O62,"&gt;0")</f>
        <v>13</v>
      </c>
      <c r="H120" s="112"/>
      <c r="K120" s="121"/>
    </row>
    <row r="121" spans="2:11">
      <c r="B121" s="225" t="s">
        <v>10</v>
      </c>
      <c r="C121" s="111">
        <f>AVERAGE(C16:O16)</f>
        <v>42.246153846153852</v>
      </c>
      <c r="D121" s="111"/>
      <c r="E121" s="111">
        <f>AVERAGE(C38:O38)</f>
        <v>42.746153846153838</v>
      </c>
      <c r="F121" s="111"/>
      <c r="G121" s="111">
        <f>AVERAGE(C62:O62)</f>
        <v>39.061538461538461</v>
      </c>
      <c r="H121" s="111"/>
    </row>
    <row r="122" spans="2:11">
      <c r="B122" s="225" t="s">
        <v>12</v>
      </c>
      <c r="C122" s="111">
        <f>STDEV(C16:O16)</f>
        <v>2.9225033175388608</v>
      </c>
      <c r="D122" s="111"/>
      <c r="E122" s="111">
        <f>STDEV(C38:O38)</f>
        <v>4.0364207297669452</v>
      </c>
      <c r="F122" s="111"/>
      <c r="G122" s="108">
        <f>STDEV(C62:O62)</f>
        <v>3.3227845906554694</v>
      </c>
      <c r="H122" s="108"/>
    </row>
    <row r="123" spans="2:11">
      <c r="B123" s="225" t="s">
        <v>11</v>
      </c>
      <c r="C123" s="111">
        <f>CONFIDENCE(0.05,C122,C120)</f>
        <v>1.5886617078654275</v>
      </c>
      <c r="D123" s="111"/>
      <c r="E123" s="111">
        <f>CONFIDENCE(0.05,E122,E120)</f>
        <v>2.1941829840642098</v>
      </c>
      <c r="F123" s="111"/>
      <c r="G123" s="108">
        <f>CONFIDENCE(0.05,G122,G120)</f>
        <v>1.806253088227487</v>
      </c>
      <c r="H123" s="108"/>
    </row>
    <row r="124" spans="2:11">
      <c r="B124" s="225" t="s">
        <v>13</v>
      </c>
      <c r="C124" s="109">
        <f>MAX(C16:O16)</f>
        <v>47.6</v>
      </c>
      <c r="D124" s="109"/>
      <c r="E124" s="109">
        <f>MAX(C38:O38)</f>
        <v>53.6</v>
      </c>
      <c r="F124" s="109"/>
      <c r="G124" s="108">
        <f>MAX(C62:O62)</f>
        <v>50</v>
      </c>
      <c r="H124" s="108"/>
    </row>
    <row r="125" spans="2:11">
      <c r="B125" s="225" t="s">
        <v>14</v>
      </c>
      <c r="C125" s="109">
        <f>MIN(C16:O16)</f>
        <v>38.299999999999997</v>
      </c>
      <c r="D125" s="109"/>
      <c r="E125" s="109">
        <f>MIN(C38:O38)</f>
        <v>40.9</v>
      </c>
      <c r="F125" s="109"/>
      <c r="G125" s="108">
        <f>MIN(C62:O62)</f>
        <v>37.6</v>
      </c>
      <c r="H125" s="108"/>
    </row>
    <row r="126" spans="2:11" ht="13.5" thickBot="1">
      <c r="B126" s="226" t="s">
        <v>15</v>
      </c>
      <c r="C126" s="106">
        <f>C124-C125</f>
        <v>9.3000000000000043</v>
      </c>
      <c r="D126" s="106"/>
      <c r="E126" s="106">
        <f>E124-E125</f>
        <v>12.700000000000003</v>
      </c>
      <c r="F126" s="106"/>
      <c r="G126" s="105">
        <f>G124-G125</f>
        <v>12.399999999999999</v>
      </c>
      <c r="H126" s="105"/>
      <c r="I126" s="121"/>
    </row>
    <row r="127" spans="2:11" ht="13.5" thickBot="1"/>
    <row r="128" spans="2:11" ht="13.5" customHeight="1" thickBot="1">
      <c r="B128" s="229"/>
      <c r="C128" s="239" t="s">
        <v>53</v>
      </c>
      <c r="D128" s="239"/>
      <c r="E128" s="239"/>
      <c r="F128" s="239"/>
      <c r="G128" s="238"/>
      <c r="H128" s="238"/>
    </row>
    <row r="129" spans="2:11" ht="13.5" thickBot="1">
      <c r="B129" s="226"/>
      <c r="C129" s="114" t="s">
        <v>25</v>
      </c>
      <c r="D129" s="114"/>
      <c r="E129" s="114" t="s">
        <v>26</v>
      </c>
      <c r="F129" s="114"/>
      <c r="G129" s="114" t="s">
        <v>27</v>
      </c>
      <c r="H129" s="114"/>
    </row>
    <row r="130" spans="2:11">
      <c r="B130" s="225" t="s">
        <v>9</v>
      </c>
      <c r="C130" s="113">
        <f>COUNTIF(C17:O17,"&gt;0")</f>
        <v>13</v>
      </c>
      <c r="D130" s="113"/>
      <c r="E130" s="113">
        <f>COUNTIF(C39:O39,"&gt;0")</f>
        <v>13</v>
      </c>
      <c r="F130" s="113"/>
      <c r="G130" s="112">
        <f>COUNTIF(C63:O63,"&gt;0")</f>
        <v>13</v>
      </c>
      <c r="H130" s="112"/>
    </row>
    <row r="131" spans="2:11">
      <c r="B131" s="225" t="s">
        <v>10</v>
      </c>
      <c r="C131" s="111">
        <f>AVERAGE(C17:O17)</f>
        <v>16.507692307692309</v>
      </c>
      <c r="D131" s="111"/>
      <c r="E131" s="111">
        <f>AVERAGE(C39:O39)</f>
        <v>17.307692307692307</v>
      </c>
      <c r="F131" s="111"/>
      <c r="G131" s="111">
        <f>AVERAGE(C63:O63)</f>
        <v>17.646153846153844</v>
      </c>
      <c r="H131" s="111"/>
    </row>
    <row r="132" spans="2:11">
      <c r="B132" s="225" t="s">
        <v>12</v>
      </c>
      <c r="C132" s="111">
        <f>STDEV(C17:O17)</f>
        <v>1.0988338807280638</v>
      </c>
      <c r="D132" s="111"/>
      <c r="E132" s="111">
        <f>STDEV(C20:O20)</f>
        <v>2.1680961753670029</v>
      </c>
      <c r="F132" s="111"/>
      <c r="G132" s="108">
        <f>STDEV(C63:O63)</f>
        <v>1.0634968928142863</v>
      </c>
      <c r="H132" s="108"/>
    </row>
    <row r="133" spans="2:11">
      <c r="B133" s="225" t="s">
        <v>11</v>
      </c>
      <c r="C133" s="111">
        <f>CONFIDENCE(0.05,C132,C130)</f>
        <v>0.59732192574136533</v>
      </c>
      <c r="D133" s="111"/>
      <c r="E133" s="111">
        <f>CONFIDENCE(0.05,E132,E130)</f>
        <v>1.178568849555889</v>
      </c>
      <c r="F133" s="111"/>
      <c r="G133" s="108">
        <f>CONFIDENCE(0.05,G132,G130)</f>
        <v>0.57811287327151284</v>
      </c>
      <c r="H133" s="108"/>
    </row>
    <row r="134" spans="2:11">
      <c r="B134" s="225" t="s">
        <v>13</v>
      </c>
      <c r="C134" s="109">
        <f>MAX(C17:O17)</f>
        <v>17.5</v>
      </c>
      <c r="D134" s="109"/>
      <c r="E134" s="109">
        <f>MAX(C39:O39)</f>
        <v>18.600000000000001</v>
      </c>
      <c r="F134" s="109"/>
      <c r="G134" s="108">
        <f>MAX(C63:O63)</f>
        <v>18.899999999999999</v>
      </c>
      <c r="H134" s="108"/>
      <c r="K134" s="221"/>
    </row>
    <row r="135" spans="2:11">
      <c r="B135" s="225" t="s">
        <v>14</v>
      </c>
      <c r="C135" s="109">
        <f>MIN(C17:O17)</f>
        <v>14.5</v>
      </c>
      <c r="D135" s="109"/>
      <c r="E135" s="109">
        <f>MIN(C39:O39)</f>
        <v>16.2</v>
      </c>
      <c r="F135" s="109"/>
      <c r="G135" s="108">
        <f>MIN(C63:O63)</f>
        <v>15.9</v>
      </c>
      <c r="H135" s="108"/>
    </row>
    <row r="136" spans="2:11" ht="13.5" thickBot="1">
      <c r="B136" s="226" t="s">
        <v>15</v>
      </c>
      <c r="C136" s="106">
        <f>C134-C135</f>
        <v>3</v>
      </c>
      <c r="D136" s="106"/>
      <c r="E136" s="106">
        <f>E134-E135</f>
        <v>2.4000000000000021</v>
      </c>
      <c r="F136" s="106"/>
      <c r="G136" s="105">
        <f>G134-G135</f>
        <v>2.9999999999999982</v>
      </c>
      <c r="H136" s="105"/>
    </row>
    <row r="137" spans="2:11">
      <c r="B137" s="225"/>
      <c r="C137" s="224"/>
      <c r="D137" s="224"/>
      <c r="E137" s="224"/>
      <c r="F137" s="224"/>
      <c r="G137" s="223"/>
      <c r="H137" s="223"/>
      <c r="I137" s="120"/>
    </row>
    <row r="138" spans="2:11" ht="13.5" thickBot="1">
      <c r="B138" s="225"/>
      <c r="C138" s="233"/>
      <c r="D138" s="233"/>
      <c r="E138" s="233"/>
      <c r="F138" s="233"/>
      <c r="G138" s="232"/>
      <c r="H138" s="232"/>
      <c r="I138" s="120"/>
    </row>
    <row r="139" spans="2:11" ht="13.5" thickBot="1">
      <c r="B139" s="229"/>
      <c r="C139" s="237" t="s">
        <v>52</v>
      </c>
      <c r="D139" s="237"/>
      <c r="E139" s="237"/>
      <c r="F139" s="237"/>
      <c r="G139" s="236"/>
      <c r="H139" s="236"/>
      <c r="I139" s="120"/>
    </row>
    <row r="140" spans="2:11" ht="13.5" thickBot="1">
      <c r="B140" s="226"/>
      <c r="C140" s="122" t="s">
        <v>25</v>
      </c>
      <c r="D140" s="122"/>
      <c r="E140" s="122" t="s">
        <v>26</v>
      </c>
      <c r="F140" s="122"/>
      <c r="G140" s="122" t="s">
        <v>27</v>
      </c>
      <c r="H140" s="122"/>
      <c r="I140" s="120"/>
    </row>
    <row r="141" spans="2:11">
      <c r="B141" s="225" t="s">
        <v>9</v>
      </c>
      <c r="C141" s="113">
        <f>COUNTIF(C18:O18,"&gt;0")</f>
        <v>13</v>
      </c>
      <c r="D141" s="113"/>
      <c r="E141" s="113">
        <f>COUNTIF(C40:O40,"&gt;0")</f>
        <v>13</v>
      </c>
      <c r="F141" s="113"/>
      <c r="G141" s="112">
        <f>COUNTIF(C64:O64,"&gt;0")</f>
        <v>13</v>
      </c>
      <c r="H141" s="112"/>
      <c r="I141" s="120"/>
    </row>
    <row r="142" spans="2:11">
      <c r="B142" s="225" t="s">
        <v>10</v>
      </c>
      <c r="C142" s="111">
        <f>AVERAGE(C18:O18)</f>
        <v>42.246153846153852</v>
      </c>
      <c r="D142" s="111"/>
      <c r="E142" s="111">
        <f>AVERAGE(C40:O40)</f>
        <v>42.738461538461543</v>
      </c>
      <c r="F142" s="111"/>
      <c r="G142" s="111">
        <f>AVERAGE(C64:O64)</f>
        <v>38.715384615384608</v>
      </c>
      <c r="H142" s="111"/>
      <c r="I142" s="120"/>
    </row>
    <row r="143" spans="2:11">
      <c r="B143" s="225" t="s">
        <v>12</v>
      </c>
      <c r="C143" s="111">
        <f>STDEV(C18:O18)</f>
        <v>2.8459372751975711</v>
      </c>
      <c r="D143" s="111"/>
      <c r="E143" s="111">
        <f>STDEV(C40:O40)</f>
        <v>4.0776910258826753</v>
      </c>
      <c r="F143" s="111"/>
      <c r="G143" s="108">
        <f>STDEV(C64:O64)</f>
        <v>2.0671422116237963</v>
      </c>
      <c r="H143" s="108"/>
      <c r="I143" s="120"/>
    </row>
    <row r="144" spans="2:11">
      <c r="B144" s="225" t="s">
        <v>11</v>
      </c>
      <c r="C144" s="111">
        <f>CONFIDENCE(0.05,C143,C141)</f>
        <v>1.5470406979386209</v>
      </c>
      <c r="D144" s="111"/>
      <c r="E144" s="111">
        <f>CONFIDENCE(0.05,E143,E141)</f>
        <v>2.2166173603463015</v>
      </c>
      <c r="F144" s="111"/>
      <c r="G144" s="108">
        <f>CONFIDENCE(0.05,G143,G141)</f>
        <v>1.123690658145954</v>
      </c>
      <c r="H144" s="108"/>
      <c r="I144" s="120"/>
    </row>
    <row r="145" spans="2:9">
      <c r="B145" s="225" t="s">
        <v>13</v>
      </c>
      <c r="C145" s="109">
        <f>MAX(C18:O18)</f>
        <v>47.6</v>
      </c>
      <c r="D145" s="109"/>
      <c r="E145" s="109">
        <f>MAX(C40:O40)</f>
        <v>53.6</v>
      </c>
      <c r="F145" s="109"/>
      <c r="G145" s="108">
        <f>MAX(C64:O64)</f>
        <v>45.4</v>
      </c>
      <c r="H145" s="108"/>
      <c r="I145" s="120"/>
    </row>
    <row r="146" spans="2:9">
      <c r="B146" s="225" t="s">
        <v>14</v>
      </c>
      <c r="C146" s="109">
        <f>MIN(C18:O18)</f>
        <v>38.4</v>
      </c>
      <c r="D146" s="109"/>
      <c r="E146" s="109">
        <f>MIN(C40:O40)</f>
        <v>40.700000000000003</v>
      </c>
      <c r="F146" s="109"/>
      <c r="G146" s="108">
        <f>MIN(C64:O64)</f>
        <v>37.200000000000003</v>
      </c>
      <c r="H146" s="108"/>
      <c r="I146" s="120"/>
    </row>
    <row r="147" spans="2:9" ht="13.5" thickBot="1">
      <c r="B147" s="226" t="s">
        <v>15</v>
      </c>
      <c r="C147" s="106">
        <f>C145-C146</f>
        <v>9.2000000000000028</v>
      </c>
      <c r="D147" s="106"/>
      <c r="E147" s="106">
        <f>E145-E146</f>
        <v>12.899999999999999</v>
      </c>
      <c r="F147" s="106"/>
      <c r="G147" s="105">
        <f>G145-G146</f>
        <v>8.1999999999999957</v>
      </c>
      <c r="H147" s="105"/>
      <c r="I147" s="120"/>
    </row>
    <row r="148" spans="2:9">
      <c r="B148" s="225"/>
      <c r="C148" s="224"/>
      <c r="D148" s="224"/>
      <c r="E148" s="224"/>
      <c r="F148" s="224"/>
      <c r="G148" s="223"/>
      <c r="H148" s="223"/>
      <c r="I148" s="120"/>
    </row>
    <row r="149" spans="2:9">
      <c r="B149" s="225"/>
      <c r="C149" s="224"/>
      <c r="D149" s="224"/>
      <c r="E149" s="224"/>
      <c r="F149" s="224"/>
      <c r="G149" s="223"/>
      <c r="H149" s="223"/>
      <c r="I149" s="120"/>
    </row>
    <row r="150" spans="2:9">
      <c r="B150" s="225"/>
      <c r="C150" s="224"/>
      <c r="D150" s="224"/>
      <c r="E150" s="224"/>
      <c r="F150" s="224"/>
      <c r="G150" s="223"/>
      <c r="H150" s="223"/>
      <c r="I150" s="120"/>
    </row>
    <row r="151" spans="2:9">
      <c r="B151" s="225"/>
      <c r="C151" s="224"/>
      <c r="D151" s="224"/>
      <c r="E151" s="224"/>
      <c r="F151" s="224"/>
      <c r="G151" s="223"/>
      <c r="H151" s="223"/>
      <c r="I151" s="120"/>
    </row>
    <row r="152" spans="2:9" ht="13.5" thickBot="1">
      <c r="B152" s="225"/>
      <c r="C152" s="224"/>
      <c r="D152" s="224"/>
      <c r="E152" s="224"/>
      <c r="F152" s="224"/>
      <c r="G152" s="223"/>
      <c r="H152" s="223"/>
      <c r="I152" s="120"/>
    </row>
    <row r="153" spans="2:9" ht="13.5" thickBot="1">
      <c r="B153" s="229"/>
      <c r="C153" s="235" t="s">
        <v>51</v>
      </c>
      <c r="D153" s="235"/>
      <c r="E153" s="235"/>
      <c r="F153" s="235"/>
      <c r="G153" s="234"/>
      <c r="H153" s="234"/>
      <c r="I153" s="120"/>
    </row>
    <row r="154" spans="2:9" ht="13.5" thickBot="1">
      <c r="B154" s="226"/>
      <c r="C154" s="114" t="s">
        <v>25</v>
      </c>
      <c r="D154" s="114"/>
      <c r="E154" s="114" t="s">
        <v>26</v>
      </c>
      <c r="F154" s="114"/>
      <c r="G154" s="114" t="s">
        <v>27</v>
      </c>
      <c r="H154" s="114"/>
      <c r="I154" s="120"/>
    </row>
    <row r="155" spans="2:9">
      <c r="B155" s="225" t="s">
        <v>9</v>
      </c>
      <c r="C155" s="113">
        <f>COUNTIF(C19:O19,"&gt;0")</f>
        <v>13</v>
      </c>
      <c r="D155" s="113"/>
      <c r="E155" s="113">
        <f>COUNTIF(C41:O41,"&gt;0")</f>
        <v>13</v>
      </c>
      <c r="F155" s="113"/>
      <c r="G155" s="112">
        <f>COUNTIF(C65:O65,"&gt;0")</f>
        <v>13</v>
      </c>
      <c r="H155" s="112"/>
      <c r="I155" s="120"/>
    </row>
    <row r="156" spans="2:9">
      <c r="B156" s="225" t="s">
        <v>10</v>
      </c>
      <c r="C156" s="111">
        <f>AVERAGE(C19:O19)</f>
        <v>16.507692307692309</v>
      </c>
      <c r="D156" s="111"/>
      <c r="E156" s="111">
        <f>AVERAGE(C41:O41)</f>
        <v>17.307692307692307</v>
      </c>
      <c r="F156" s="111"/>
      <c r="G156" s="111">
        <f>AVERAGE(C65:O65)</f>
        <v>17.646153846153844</v>
      </c>
      <c r="H156" s="111"/>
      <c r="I156" s="120"/>
    </row>
    <row r="157" spans="2:9">
      <c r="B157" s="225" t="s">
        <v>12</v>
      </c>
      <c r="C157" s="111">
        <f>STDEV(C19:O19)</f>
        <v>1.0988338807280638</v>
      </c>
      <c r="D157" s="111"/>
      <c r="E157" s="111">
        <f>STDEV(C41:O41)</f>
        <v>0.88172325444886457</v>
      </c>
      <c r="F157" s="111"/>
      <c r="G157" s="108">
        <f>STDEV(C65:O65)</f>
        <v>1.0634968928142863</v>
      </c>
      <c r="H157" s="108"/>
      <c r="I157" s="120"/>
    </row>
    <row r="158" spans="2:9">
      <c r="B158" s="225" t="s">
        <v>11</v>
      </c>
      <c r="C158" s="111">
        <f>CONFIDENCE(0.05,C157,C155)</f>
        <v>0.59732192574136533</v>
      </c>
      <c r="D158" s="111"/>
      <c r="E158" s="111">
        <f>CONFIDENCE(0.05,E157,E155)</f>
        <v>0.47930141357616096</v>
      </c>
      <c r="F158" s="111"/>
      <c r="G158" s="108">
        <f>CONFIDENCE(0.05,G157,G155)</f>
        <v>0.57811287327151284</v>
      </c>
      <c r="H158" s="108"/>
      <c r="I158" s="120"/>
    </row>
    <row r="159" spans="2:9">
      <c r="B159" s="225" t="s">
        <v>13</v>
      </c>
      <c r="C159" s="109">
        <f>MAX(C19:O19)</f>
        <v>17.5</v>
      </c>
      <c r="D159" s="109"/>
      <c r="E159" s="109">
        <f>MAX(C41:O41)</f>
        <v>18.600000000000001</v>
      </c>
      <c r="F159" s="109"/>
      <c r="G159" s="108">
        <f>MAX(C65:O65)</f>
        <v>18.899999999999999</v>
      </c>
      <c r="H159" s="108"/>
      <c r="I159" s="120"/>
    </row>
    <row r="160" spans="2:9">
      <c r="B160" s="225" t="s">
        <v>14</v>
      </c>
      <c r="C160" s="109">
        <f>MIN(C19:O19)</f>
        <v>14.5</v>
      </c>
      <c r="D160" s="109"/>
      <c r="E160" s="109">
        <f>MIN(C41:O41)</f>
        <v>16.2</v>
      </c>
      <c r="F160" s="109"/>
      <c r="G160" s="108">
        <f>MIN(C65:O65)</f>
        <v>15.9</v>
      </c>
      <c r="H160" s="108"/>
      <c r="I160" s="120"/>
    </row>
    <row r="161" spans="2:11" ht="13.5" thickBot="1">
      <c r="B161" s="226" t="s">
        <v>15</v>
      </c>
      <c r="C161" s="106">
        <f>C159-C160</f>
        <v>3</v>
      </c>
      <c r="D161" s="106"/>
      <c r="E161" s="106">
        <f>E159-E160</f>
        <v>2.4000000000000021</v>
      </c>
      <c r="F161" s="106"/>
      <c r="G161" s="105">
        <f>G159-G160</f>
        <v>2.9999999999999982</v>
      </c>
      <c r="H161" s="105"/>
      <c r="I161" s="120"/>
    </row>
    <row r="162" spans="2:11">
      <c r="B162" s="225"/>
      <c r="C162" s="224"/>
      <c r="D162" s="224"/>
      <c r="E162" s="224"/>
      <c r="F162" s="224"/>
      <c r="G162" s="223"/>
      <c r="H162" s="223"/>
      <c r="I162" s="120"/>
    </row>
    <row r="163" spans="2:11" ht="13.5" thickBot="1">
      <c r="B163" s="225"/>
      <c r="C163" s="233"/>
      <c r="D163" s="233"/>
      <c r="E163" s="233"/>
      <c r="F163" s="233"/>
      <c r="G163" s="232"/>
      <c r="H163" s="232"/>
      <c r="I163" s="120"/>
    </row>
    <row r="164" spans="2:11" ht="13.5" customHeight="1" thickBot="1">
      <c r="B164" s="229"/>
      <c r="C164" s="231" t="s">
        <v>50</v>
      </c>
      <c r="D164" s="231"/>
      <c r="E164" s="231"/>
      <c r="F164" s="231"/>
      <c r="G164" s="231"/>
      <c r="H164" s="231"/>
      <c r="K164" s="221"/>
    </row>
    <row r="165" spans="2:11" ht="13.5" customHeight="1" thickBot="1">
      <c r="B165" s="226"/>
      <c r="C165" s="122" t="s">
        <v>25</v>
      </c>
      <c r="D165" s="122"/>
      <c r="E165" s="122" t="s">
        <v>26</v>
      </c>
      <c r="F165" s="122"/>
      <c r="G165" s="122" t="s">
        <v>27</v>
      </c>
      <c r="H165" s="122"/>
    </row>
    <row r="166" spans="2:11">
      <c r="B166" s="225" t="s">
        <v>9</v>
      </c>
      <c r="C166" s="113">
        <f>COUNTIF(C20:O20,"&gt;0")</f>
        <v>13</v>
      </c>
      <c r="D166" s="113"/>
      <c r="E166" s="113">
        <f>COUNTIF(C42:O42,"&gt;0")</f>
        <v>13</v>
      </c>
      <c r="F166" s="113"/>
      <c r="G166" s="112">
        <f>COUNTIF(C66:O66,"&gt;0")</f>
        <v>13</v>
      </c>
      <c r="H166" s="112"/>
    </row>
    <row r="167" spans="2:11">
      <c r="B167" s="225" t="s">
        <v>10</v>
      </c>
      <c r="C167" s="111">
        <f>AVERAGE(C20:O20)</f>
        <v>26.869230769230771</v>
      </c>
      <c r="D167" s="111"/>
      <c r="E167" s="111">
        <f>AVERAGE(C42:O42)</f>
        <v>27.146153846153847</v>
      </c>
      <c r="F167" s="111"/>
      <c r="G167" s="111">
        <f>AVERAGE(C66:O66)</f>
        <v>24.246153846153845</v>
      </c>
      <c r="H167" s="111"/>
      <c r="J167" s="230"/>
    </row>
    <row r="168" spans="2:11">
      <c r="B168" s="225" t="s">
        <v>12</v>
      </c>
      <c r="C168" s="111">
        <f>STDEV(C20:O20)</f>
        <v>2.1680961753670029</v>
      </c>
      <c r="D168" s="111"/>
      <c r="E168" s="111">
        <f>STDEV(C42:O42)</f>
        <v>2.78077189062539</v>
      </c>
      <c r="F168" s="111"/>
      <c r="G168" s="108">
        <f>STDEV(C66:O66)</f>
        <v>1.184353117820993</v>
      </c>
      <c r="H168" s="108"/>
    </row>
    <row r="169" spans="2:11">
      <c r="B169" s="225" t="s">
        <v>11</v>
      </c>
      <c r="C169" s="111">
        <f>CONFIDENCE(0.05,C168,C166)</f>
        <v>1.178568849555889</v>
      </c>
      <c r="D169" s="111"/>
      <c r="E169" s="111">
        <f>CONFIDENCE(0.05,E168,E166)</f>
        <v>1.5116170422914714</v>
      </c>
      <c r="F169" s="111"/>
      <c r="G169" s="108">
        <f>CONFIDENCE(0.05,G168,G166)</f>
        <v>0.64380985834354787</v>
      </c>
      <c r="H169" s="108"/>
    </row>
    <row r="170" spans="2:11">
      <c r="B170" s="225" t="s">
        <v>13</v>
      </c>
      <c r="C170" s="109">
        <f>MAX(C20:O20)</f>
        <v>30.6</v>
      </c>
      <c r="D170" s="109"/>
      <c r="E170" s="109">
        <f>MAX(C42:O42)</f>
        <v>34.9</v>
      </c>
      <c r="F170" s="109"/>
      <c r="G170" s="108">
        <f>MAX(C66:O66)</f>
        <v>27.9</v>
      </c>
      <c r="H170" s="108"/>
    </row>
    <row r="171" spans="2:11">
      <c r="B171" s="225" t="s">
        <v>14</v>
      </c>
      <c r="C171" s="109">
        <f>MIN(C20:O20)</f>
        <v>24</v>
      </c>
      <c r="D171" s="109"/>
      <c r="E171" s="109">
        <f>MIN(C42:O42)</f>
        <v>25.8</v>
      </c>
      <c r="F171" s="109"/>
      <c r="G171" s="108">
        <f>MIN(C66:O66)</f>
        <v>23</v>
      </c>
      <c r="H171" s="108"/>
    </row>
    <row r="172" spans="2:11" ht="13.5" thickBot="1">
      <c r="B172" s="226" t="s">
        <v>15</v>
      </c>
      <c r="C172" s="106">
        <f>C170-C171</f>
        <v>6.6000000000000014</v>
      </c>
      <c r="D172" s="106"/>
      <c r="E172" s="106">
        <f>E170-E171</f>
        <v>9.0999999999999979</v>
      </c>
      <c r="F172" s="106"/>
      <c r="G172" s="105">
        <f>G170-G171</f>
        <v>4.8999999999999986</v>
      </c>
      <c r="H172" s="105"/>
      <c r="I172" s="121"/>
    </row>
    <row r="173" spans="2:11" ht="13.5" thickBot="1"/>
    <row r="174" spans="2:11" ht="13.5" thickBot="1">
      <c r="B174" s="229"/>
      <c r="C174" s="228" t="s">
        <v>49</v>
      </c>
      <c r="D174" s="228"/>
      <c r="E174" s="228"/>
      <c r="F174" s="228"/>
      <c r="G174" s="227"/>
      <c r="H174" s="227"/>
    </row>
    <row r="175" spans="2:11" ht="13.5" customHeight="1" thickBot="1">
      <c r="B175" s="226"/>
      <c r="C175" s="114" t="s">
        <v>25</v>
      </c>
      <c r="D175" s="114"/>
      <c r="E175" s="114" t="s">
        <v>26</v>
      </c>
      <c r="F175" s="114"/>
      <c r="G175" s="114" t="s">
        <v>27</v>
      </c>
      <c r="H175" s="114"/>
    </row>
    <row r="176" spans="2:11">
      <c r="B176" s="225" t="s">
        <v>9</v>
      </c>
      <c r="C176" s="113">
        <f>COUNTIF(C21:O21,"&gt;0")</f>
        <v>13</v>
      </c>
      <c r="D176" s="113"/>
      <c r="E176" s="113">
        <f>COUNTIF(C43:O43,"&gt;0")</f>
        <v>13</v>
      </c>
      <c r="F176" s="113"/>
      <c r="G176" s="112">
        <f>COUNTIF(C67:O67,"&gt;0")</f>
        <v>13</v>
      </c>
      <c r="H176" s="112"/>
    </row>
    <row r="177" spans="2:8">
      <c r="B177" s="225" t="s">
        <v>10</v>
      </c>
      <c r="C177" s="111">
        <f>AVERAGE(C21:O21)</f>
        <v>16.507692307692309</v>
      </c>
      <c r="D177" s="111"/>
      <c r="E177" s="111">
        <f>AVERAGE(C43:O43)</f>
        <v>17.307692307692307</v>
      </c>
      <c r="F177" s="111"/>
      <c r="G177" s="111">
        <f>AVERAGE(C67:O67)</f>
        <v>17.646153846153844</v>
      </c>
      <c r="H177" s="111"/>
    </row>
    <row r="178" spans="2:8">
      <c r="B178" s="225" t="s">
        <v>12</v>
      </c>
      <c r="C178" s="111">
        <f>STDEV(C21:O21)</f>
        <v>1.0988338807280638</v>
      </c>
      <c r="D178" s="111"/>
      <c r="E178" s="111">
        <f>STDEV(C43:O43)</f>
        <v>0.88172325444886457</v>
      </c>
      <c r="F178" s="111"/>
      <c r="G178" s="108">
        <f>STDEV(C67:O67)</f>
        <v>1.0634968928142863</v>
      </c>
      <c r="H178" s="108"/>
    </row>
    <row r="179" spans="2:8">
      <c r="B179" s="225" t="s">
        <v>11</v>
      </c>
      <c r="C179" s="111">
        <f>CONFIDENCE(0.05,C178,C176)</f>
        <v>0.59732192574136533</v>
      </c>
      <c r="D179" s="111"/>
      <c r="E179" s="111">
        <f>CONFIDENCE(0.05,E178,E176)</f>
        <v>0.47930141357616096</v>
      </c>
      <c r="F179" s="111"/>
      <c r="G179" s="108">
        <f>CONFIDENCE(0.05,G178,G176)</f>
        <v>0.57811287327151284</v>
      </c>
      <c r="H179" s="108"/>
    </row>
    <row r="180" spans="2:8">
      <c r="B180" s="225" t="s">
        <v>13</v>
      </c>
      <c r="C180" s="109">
        <f>MAX(C21:O21)</f>
        <v>17.5</v>
      </c>
      <c r="D180" s="109"/>
      <c r="E180" s="109">
        <f>MAX(C43:O43)</f>
        <v>18.600000000000001</v>
      </c>
      <c r="F180" s="109"/>
      <c r="G180" s="108">
        <f>MAX(C67:O67)</f>
        <v>18.899999999999999</v>
      </c>
      <c r="H180" s="108"/>
    </row>
    <row r="181" spans="2:8">
      <c r="B181" s="225" t="s">
        <v>14</v>
      </c>
      <c r="C181" s="109">
        <f>MIN(C21:O21)</f>
        <v>14.5</v>
      </c>
      <c r="D181" s="109"/>
      <c r="E181" s="109">
        <f>MIN(C43:O43)</f>
        <v>16.2</v>
      </c>
      <c r="F181" s="109"/>
      <c r="G181" s="108">
        <f>MIN(C67:O67)</f>
        <v>15.9</v>
      </c>
      <c r="H181" s="108"/>
    </row>
    <row r="182" spans="2:8" ht="13.5" thickBot="1">
      <c r="B182" s="226" t="s">
        <v>15</v>
      </c>
      <c r="C182" s="106">
        <f>C180-C181</f>
        <v>3</v>
      </c>
      <c r="D182" s="106"/>
      <c r="E182" s="106">
        <f>E180-E181</f>
        <v>2.4000000000000021</v>
      </c>
      <c r="F182" s="106"/>
      <c r="G182" s="105">
        <f>G180-G181</f>
        <v>2.9999999999999982</v>
      </c>
      <c r="H182" s="105"/>
    </row>
    <row r="183" spans="2:8">
      <c r="B183" s="225"/>
      <c r="C183" s="224"/>
      <c r="D183" s="224"/>
      <c r="E183" s="224"/>
      <c r="F183" s="224"/>
      <c r="G183" s="223"/>
      <c r="H183" s="223"/>
    </row>
    <row r="184" spans="2:8">
      <c r="B184" s="225"/>
      <c r="C184" s="224"/>
      <c r="D184" s="224"/>
      <c r="E184" s="224"/>
      <c r="F184" s="224"/>
      <c r="G184" s="223"/>
      <c r="H184" s="223"/>
    </row>
    <row r="185" spans="2:8">
      <c r="B185" s="225"/>
      <c r="C185" s="224"/>
      <c r="D185" s="224"/>
      <c r="E185" s="224"/>
      <c r="F185" s="224"/>
      <c r="G185" s="223"/>
      <c r="H185" s="223"/>
    </row>
    <row r="186" spans="2:8">
      <c r="B186" s="225"/>
      <c r="C186" s="224"/>
      <c r="D186" s="224"/>
      <c r="E186" s="224"/>
      <c r="F186" s="224"/>
      <c r="G186" s="223"/>
      <c r="H186" s="223"/>
    </row>
    <row r="187" spans="2:8">
      <c r="B187" s="225"/>
      <c r="C187" s="224"/>
      <c r="D187" s="224"/>
      <c r="E187" s="224"/>
      <c r="F187" s="224"/>
      <c r="G187" s="223"/>
      <c r="H187" s="223"/>
    </row>
    <row r="188" spans="2:8">
      <c r="B188" s="225"/>
      <c r="C188" s="224"/>
      <c r="D188" s="224"/>
      <c r="E188" s="224"/>
      <c r="F188" s="224"/>
      <c r="G188" s="223"/>
      <c r="H188" s="223"/>
    </row>
    <row r="189" spans="2:8">
      <c r="B189" s="225"/>
      <c r="C189" s="224"/>
      <c r="D189" s="224"/>
      <c r="E189" s="224"/>
      <c r="F189" s="224"/>
      <c r="G189" s="223"/>
      <c r="H189" s="223"/>
    </row>
    <row r="190" spans="2:8">
      <c r="B190" s="225"/>
      <c r="C190" s="224"/>
      <c r="D190" s="224"/>
      <c r="E190" s="224"/>
      <c r="F190" s="224"/>
      <c r="G190" s="223"/>
      <c r="H190" s="223"/>
    </row>
    <row r="191" spans="2:8">
      <c r="B191" s="225"/>
      <c r="C191" s="224"/>
      <c r="D191" s="224"/>
      <c r="E191" s="224"/>
      <c r="F191" s="224"/>
      <c r="G191" s="223"/>
      <c r="H191" s="223"/>
    </row>
    <row r="192" spans="2:8">
      <c r="B192" s="225"/>
      <c r="C192" s="224"/>
      <c r="D192" s="224"/>
      <c r="E192" s="224"/>
      <c r="F192" s="224"/>
      <c r="G192" s="223"/>
      <c r="H192" s="223"/>
    </row>
    <row r="193" spans="2:8">
      <c r="B193" s="225"/>
      <c r="C193" s="224"/>
      <c r="D193" s="224"/>
      <c r="E193" s="224"/>
      <c r="F193" s="224"/>
      <c r="G193" s="223"/>
      <c r="H193" s="223"/>
    </row>
    <row r="194" spans="2:8">
      <c r="B194" s="225"/>
      <c r="C194" s="224"/>
      <c r="D194" s="224"/>
      <c r="E194" s="224"/>
      <c r="F194" s="224"/>
      <c r="G194" s="223"/>
      <c r="H194" s="223"/>
    </row>
  </sheetData>
  <mergeCells count="265">
    <mergeCell ref="B48:C49"/>
    <mergeCell ref="C72:D72"/>
    <mergeCell ref="E72:F72"/>
    <mergeCell ref="B2:C3"/>
    <mergeCell ref="B24:C25"/>
    <mergeCell ref="C75:D75"/>
    <mergeCell ref="C76:D76"/>
    <mergeCell ref="C71:D71"/>
    <mergeCell ref="E71:F71"/>
    <mergeCell ref="C73:D73"/>
    <mergeCell ref="C74:D74"/>
    <mergeCell ref="E74:F74"/>
    <mergeCell ref="E75:F75"/>
    <mergeCell ref="E76:F76"/>
    <mergeCell ref="E77:F77"/>
    <mergeCell ref="C96:D96"/>
    <mergeCell ref="E96:F96"/>
    <mergeCell ref="C77:D77"/>
    <mergeCell ref="C78:D78"/>
    <mergeCell ref="E78:F78"/>
    <mergeCell ref="C83:H83"/>
    <mergeCell ref="C84:D84"/>
    <mergeCell ref="E84:F84"/>
    <mergeCell ref="G84:H84"/>
    <mergeCell ref="C100:D100"/>
    <mergeCell ref="E100:F100"/>
    <mergeCell ref="C97:D97"/>
    <mergeCell ref="E97:F97"/>
    <mergeCell ref="C98:D98"/>
    <mergeCell ref="E98:F98"/>
    <mergeCell ref="C104:H104"/>
    <mergeCell ref="C101:D101"/>
    <mergeCell ref="E101:F101"/>
    <mergeCell ref="C102:D102"/>
    <mergeCell ref="E102:F102"/>
    <mergeCell ref="C105:D105"/>
    <mergeCell ref="E105:F105"/>
    <mergeCell ref="G105:H105"/>
    <mergeCell ref="C106:D106"/>
    <mergeCell ref="E106:F106"/>
    <mergeCell ref="C107:D107"/>
    <mergeCell ref="E107:F107"/>
    <mergeCell ref="C108:D108"/>
    <mergeCell ref="E108:F108"/>
    <mergeCell ref="C109:D109"/>
    <mergeCell ref="E109:F109"/>
    <mergeCell ref="C110:D110"/>
    <mergeCell ref="E110:F110"/>
    <mergeCell ref="C118:H118"/>
    <mergeCell ref="C111:D111"/>
    <mergeCell ref="E111:F111"/>
    <mergeCell ref="C112:D112"/>
    <mergeCell ref="E112:F112"/>
    <mergeCell ref="G112:H112"/>
    <mergeCell ref="C119:D119"/>
    <mergeCell ref="E119:F119"/>
    <mergeCell ref="C120:D120"/>
    <mergeCell ref="E120:F120"/>
    <mergeCell ref="C121:D121"/>
    <mergeCell ref="E121:F121"/>
    <mergeCell ref="C122:D122"/>
    <mergeCell ref="E122:F122"/>
    <mergeCell ref="C123:D123"/>
    <mergeCell ref="E123:F123"/>
    <mergeCell ref="C124:D124"/>
    <mergeCell ref="E124:F124"/>
    <mergeCell ref="C164:H164"/>
    <mergeCell ref="C125:D125"/>
    <mergeCell ref="E125:F125"/>
    <mergeCell ref="C126:D126"/>
    <mergeCell ref="E126:F126"/>
    <mergeCell ref="C165:D165"/>
    <mergeCell ref="E165:F165"/>
    <mergeCell ref="G125:H125"/>
    <mergeCell ref="G126:H126"/>
    <mergeCell ref="G165:H165"/>
    <mergeCell ref="C166:D166"/>
    <mergeCell ref="E166:F166"/>
    <mergeCell ref="C167:D167"/>
    <mergeCell ref="E167:F167"/>
    <mergeCell ref="C168:D168"/>
    <mergeCell ref="E168:F168"/>
    <mergeCell ref="C169:D169"/>
    <mergeCell ref="E169:F169"/>
    <mergeCell ref="C170:D170"/>
    <mergeCell ref="E170:F170"/>
    <mergeCell ref="C174:H174"/>
    <mergeCell ref="C171:D171"/>
    <mergeCell ref="E171:F171"/>
    <mergeCell ref="C172:D172"/>
    <mergeCell ref="E172:F172"/>
    <mergeCell ref="G172:H172"/>
    <mergeCell ref="C175:D175"/>
    <mergeCell ref="E175:F175"/>
    <mergeCell ref="C176:D176"/>
    <mergeCell ref="E176:F176"/>
    <mergeCell ref="C177:D177"/>
    <mergeCell ref="E177:F177"/>
    <mergeCell ref="C178:D178"/>
    <mergeCell ref="E178:F178"/>
    <mergeCell ref="C179:D179"/>
    <mergeCell ref="E179:F179"/>
    <mergeCell ref="C180:D180"/>
    <mergeCell ref="E180:F180"/>
    <mergeCell ref="C181:D181"/>
    <mergeCell ref="E181:F181"/>
    <mergeCell ref="C182:D182"/>
    <mergeCell ref="E182:F182"/>
    <mergeCell ref="L2:O2"/>
    <mergeCell ref="L3:O3"/>
    <mergeCell ref="G72:H72"/>
    <mergeCell ref="G73:H73"/>
    <mergeCell ref="D2:I3"/>
    <mergeCell ref="D24:I25"/>
    <mergeCell ref="J24:K25"/>
    <mergeCell ref="G71:H71"/>
    <mergeCell ref="J2:K3"/>
    <mergeCell ref="L24:O24"/>
    <mergeCell ref="L25:O25"/>
    <mergeCell ref="D48:I49"/>
    <mergeCell ref="J48:K49"/>
    <mergeCell ref="L48:O48"/>
    <mergeCell ref="L49:O49"/>
    <mergeCell ref="G77:H77"/>
    <mergeCell ref="G78:H78"/>
    <mergeCell ref="C70:H70"/>
    <mergeCell ref="G95:H95"/>
    <mergeCell ref="G74:H74"/>
    <mergeCell ref="G75:H75"/>
    <mergeCell ref="G76:H76"/>
    <mergeCell ref="C95:D95"/>
    <mergeCell ref="E95:F95"/>
    <mergeCell ref="E73:F73"/>
    <mergeCell ref="G100:H100"/>
    <mergeCell ref="G101:H101"/>
    <mergeCell ref="G102:H102"/>
    <mergeCell ref="C94:H94"/>
    <mergeCell ref="G96:H96"/>
    <mergeCell ref="G97:H97"/>
    <mergeCell ref="G98:H98"/>
    <mergeCell ref="G99:H99"/>
    <mergeCell ref="C99:D99"/>
    <mergeCell ref="E99:F99"/>
    <mergeCell ref="G122:H122"/>
    <mergeCell ref="G123:H123"/>
    <mergeCell ref="G124:H124"/>
    <mergeCell ref="G106:H106"/>
    <mergeCell ref="G107:H107"/>
    <mergeCell ref="G108:H108"/>
    <mergeCell ref="G109:H109"/>
    <mergeCell ref="G110:H110"/>
    <mergeCell ref="G111:H111"/>
    <mergeCell ref="G166:H166"/>
    <mergeCell ref="G167:H167"/>
    <mergeCell ref="G168:H168"/>
    <mergeCell ref="G169:H169"/>
    <mergeCell ref="G170:H170"/>
    <mergeCell ref="G171:H171"/>
    <mergeCell ref="G181:H181"/>
    <mergeCell ref="G182:H182"/>
    <mergeCell ref="G175:H175"/>
    <mergeCell ref="G176:H176"/>
    <mergeCell ref="G177:H177"/>
    <mergeCell ref="G178:H178"/>
    <mergeCell ref="G179:H179"/>
    <mergeCell ref="G180:H180"/>
    <mergeCell ref="C85:D85"/>
    <mergeCell ref="E85:F85"/>
    <mergeCell ref="G85:H85"/>
    <mergeCell ref="C86:D86"/>
    <mergeCell ref="E86:F86"/>
    <mergeCell ref="G86:H86"/>
    <mergeCell ref="C87:D87"/>
    <mergeCell ref="E87:F87"/>
    <mergeCell ref="G87:H87"/>
    <mergeCell ref="C88:D88"/>
    <mergeCell ref="E88:F88"/>
    <mergeCell ref="G88:H88"/>
    <mergeCell ref="C89:D89"/>
    <mergeCell ref="E89:F89"/>
    <mergeCell ref="G89:H89"/>
    <mergeCell ref="C90:D90"/>
    <mergeCell ref="E90:F90"/>
    <mergeCell ref="G90:H90"/>
    <mergeCell ref="C91:D91"/>
    <mergeCell ref="E91:F91"/>
    <mergeCell ref="G91:H91"/>
    <mergeCell ref="G141:H141"/>
    <mergeCell ref="C142:D142"/>
    <mergeCell ref="E142:F142"/>
    <mergeCell ref="G142:H142"/>
    <mergeCell ref="G119:H119"/>
    <mergeCell ref="G120:H120"/>
    <mergeCell ref="G121:H121"/>
    <mergeCell ref="C130:D130"/>
    <mergeCell ref="E130:F130"/>
    <mergeCell ref="G130:H130"/>
    <mergeCell ref="C131:D131"/>
    <mergeCell ref="E131:F131"/>
    <mergeCell ref="G131:H131"/>
    <mergeCell ref="C132:D132"/>
    <mergeCell ref="E132:F132"/>
    <mergeCell ref="G132:H132"/>
    <mergeCell ref="C133:D133"/>
    <mergeCell ref="E133:F133"/>
    <mergeCell ref="G133:H133"/>
    <mergeCell ref="G140:H140"/>
    <mergeCell ref="C141:D141"/>
    <mergeCell ref="E141:F141"/>
    <mergeCell ref="C134:D134"/>
    <mergeCell ref="E134:F134"/>
    <mergeCell ref="G134:H134"/>
    <mergeCell ref="C135:D135"/>
    <mergeCell ref="E135:F135"/>
    <mergeCell ref="G135:H135"/>
    <mergeCell ref="C128:H128"/>
    <mergeCell ref="C129:D129"/>
    <mergeCell ref="E129:F129"/>
    <mergeCell ref="G129:H129"/>
    <mergeCell ref="C139:H139"/>
    <mergeCell ref="C140:D140"/>
    <mergeCell ref="E140:F140"/>
    <mergeCell ref="C136:D136"/>
    <mergeCell ref="E136:F136"/>
    <mergeCell ref="G136:H136"/>
    <mergeCell ref="C143:D143"/>
    <mergeCell ref="E143:F143"/>
    <mergeCell ref="G143:H143"/>
    <mergeCell ref="C144:D144"/>
    <mergeCell ref="E144:F144"/>
    <mergeCell ref="G144:H144"/>
    <mergeCell ref="C145:D145"/>
    <mergeCell ref="E145:F145"/>
    <mergeCell ref="G145:H145"/>
    <mergeCell ref="C146:D146"/>
    <mergeCell ref="E146:F146"/>
    <mergeCell ref="G146:H146"/>
    <mergeCell ref="C147:D147"/>
    <mergeCell ref="E147:F147"/>
    <mergeCell ref="G147:H147"/>
    <mergeCell ref="C153:H153"/>
    <mergeCell ref="C154:D154"/>
    <mergeCell ref="E154:F154"/>
    <mergeCell ref="G154:H154"/>
    <mergeCell ref="C155:D155"/>
    <mergeCell ref="E155:F155"/>
    <mergeCell ref="G155:H155"/>
    <mergeCell ref="C156:D156"/>
    <mergeCell ref="E156:F156"/>
    <mergeCell ref="G156:H156"/>
    <mergeCell ref="C157:D157"/>
    <mergeCell ref="E157:F157"/>
    <mergeCell ref="G157:H157"/>
    <mergeCell ref="C158:D158"/>
    <mergeCell ref="E158:F158"/>
    <mergeCell ref="G158:H158"/>
    <mergeCell ref="C161:D161"/>
    <mergeCell ref="E161:F161"/>
    <mergeCell ref="G161:H161"/>
    <mergeCell ref="C159:D159"/>
    <mergeCell ref="E159:F159"/>
    <mergeCell ref="G159:H159"/>
    <mergeCell ref="C160:D160"/>
    <mergeCell ref="E160:F160"/>
    <mergeCell ref="G160:H160"/>
  </mergeCells>
  <pageMargins left="0.75" right="0.75" top="1" bottom="1" header="0.5" footer="0.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25</vt:i4>
      </vt:variant>
    </vt:vector>
  </HeadingPairs>
  <TitlesOfParts>
    <vt:vector size="25" baseType="lpstr">
      <vt:lpstr>2013-3 Paul Praia da Vitória</vt:lpstr>
      <vt:lpstr>2013-3 Paul Pedreira</vt:lpstr>
      <vt:lpstr>2013-4 Paul Praia da Vitória</vt:lpstr>
      <vt:lpstr>2013-4 Paul Pedreira</vt:lpstr>
      <vt:lpstr>2014-1 Paul Praia da Vitória</vt:lpstr>
      <vt:lpstr>2014-1 Paul Pedreira</vt:lpstr>
      <vt:lpstr>2014-4 Paul Praia da Vitória</vt:lpstr>
      <vt:lpstr>2014-4 Paul Pedreira</vt:lpstr>
      <vt:lpstr>2015-1 Paul Praia da Vitória</vt:lpstr>
      <vt:lpstr>2015-1 Paul Pedreira Cabo Praia</vt:lpstr>
      <vt:lpstr>2016-4 Paul da Praia da Vitória</vt:lpstr>
      <vt:lpstr>2016-4 Paul Pedreira Cabo Praia</vt:lpstr>
      <vt:lpstr>2016-4 Paul do Belo Jardim</vt:lpstr>
      <vt:lpstr>2017-1 Paul da Praia da Vitória</vt:lpstr>
      <vt:lpstr>2017-1 Paul do Belo Jardim</vt:lpstr>
      <vt:lpstr>2017-1 Paul Pedreira Cabo Praia</vt:lpstr>
      <vt:lpstr>2017-2 Paul da Praia da Vitória</vt:lpstr>
      <vt:lpstr>2017-2 Paul do Belo Jardim</vt:lpstr>
      <vt:lpstr>2017-2 Paul Pedreira Cabo Praia</vt:lpstr>
      <vt:lpstr>2017-3 Paul da Praia da Vitória</vt:lpstr>
      <vt:lpstr>2017-3 Paul do Belo Jardim</vt:lpstr>
      <vt:lpstr>2017-3 Paul Pedreira Cabo Praia</vt:lpstr>
      <vt:lpstr>2017-4 Paul da Praia da Vitória</vt:lpstr>
      <vt:lpstr>2017-4 Paul do Belo Jardim</vt:lpstr>
      <vt:lpstr>2017-4 Paul Pedreira Cabo Praia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José MN Azevedo</cp:lastModifiedBy>
  <cp:lastPrinted>2014-04-03T16:22:00Z</cp:lastPrinted>
  <dcterms:created xsi:type="dcterms:W3CDTF">1996-10-08T23:32:33Z</dcterms:created>
  <dcterms:modified xsi:type="dcterms:W3CDTF">2018-10-22T16:57:29Z</dcterms:modified>
</cp:coreProperties>
</file>